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ЭтаКнига" defaultThemeVersion="124226"/>
  <mc:AlternateContent xmlns:mc="http://schemas.openxmlformats.org/markup-compatibility/2006">
    <mc:Choice Requires="x15">
      <x15ac:absPath xmlns:x15ac="http://schemas.microsoft.com/office/spreadsheetml/2010/11/ac" url="C:\Users\Євген\Desktop\Нагрузка 2025\Плани 25\Від Боровіка\Уточнені НП магістрів, друга версія\"/>
    </mc:Choice>
  </mc:AlternateContent>
  <xr:revisionPtr revIDLastSave="0" documentId="13_ncr:1_{E8FE4730-89C8-4FF9-AD43-8772A2B6CE7E}" xr6:coauthVersionLast="37" xr6:coauthVersionMax="47" xr10:uidLastSave="{00000000-0000-0000-0000-000000000000}"/>
  <bookViews>
    <workbookView xWindow="-108" yWindow="-108" windowWidth="23256" windowHeight="12456" activeTab="5" xr2:uid="{00000000-000D-0000-FFFF-FFFF00000000}"/>
  </bookViews>
  <sheets>
    <sheet name="ПРОЧИТАЙ МЕНЕ" sheetId="1" r:id="rId1"/>
    <sheet name="Титул денна (дуальна)" sheetId="2" r:id="rId2"/>
    <sheet name="НП ДЕННА" sheetId="3" r:id="rId3"/>
    <sheet name="НП ДУАЛЬНА" sheetId="7" r:id="rId4"/>
    <sheet name="Титул заочна" sheetId="5" r:id="rId5"/>
    <sheet name="НП ЗАОЧНА" sheetId="4" r:id="rId6"/>
  </sheets>
  <definedNames>
    <definedName name="_xlnm._FilterDatabase" localSheetId="2" hidden="1">'НП ДЕННА'!$B$11:$B$166</definedName>
    <definedName name="Disciplines" localSheetId="0">#REF!</definedName>
    <definedName name="Disciplines">'НП ДЕННА'!$A$11:$CF$135</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'НП ДЕННА'!$5:$11</definedName>
    <definedName name="_xlnm.Print_Titles" localSheetId="5">'НП ЗАОЧНА'!$5:$11</definedName>
    <definedName name="_xlnm.Print_Area" localSheetId="2">'НП ДЕННА'!$A$2:$CD$168</definedName>
    <definedName name="_xlnm.Print_Area" localSheetId="3">'НП ДУАЛЬНА'!$A$1:$CP$270</definedName>
    <definedName name="_xlnm.Print_Area" localSheetId="5">'НП ЗАОЧНА'!$A$1:$CD$164</definedName>
    <definedName name="_xlnm.Print_Area" localSheetId="0">'ПРОЧИТАЙ МЕНЕ'!$A$1:$Q$58</definedName>
    <definedName name="_xlnm.Print_Area" localSheetId="1">'Титул денна (дуальна)'!$A$1:$BI$29</definedName>
    <definedName name="_xlnm.Print_Area" localSheetId="4">'Титул заочна'!$A$1:$BI$29</definedName>
    <definedName name="с22" localSheetId="1">#REF!</definedName>
    <definedName name="с22">#REF!</definedName>
    <definedName name="с222" localSheetId="1">#REF!</definedName>
    <definedName name="с222">#REF!</definedName>
  </definedNames>
  <calcPr calcId="179021"/>
</workbook>
</file>

<file path=xl/calcChain.xml><?xml version="1.0" encoding="utf-8"?>
<calcChain xmlns="http://schemas.openxmlformats.org/spreadsheetml/2006/main">
  <c r="O17" i="5" l="1"/>
  <c r="Q17" i="5"/>
  <c r="G146" i="3"/>
  <c r="G147" i="3"/>
  <c r="G148" i="3"/>
  <c r="G149" i="3"/>
  <c r="G150" i="3"/>
  <c r="G151" i="3"/>
  <c r="G152" i="3"/>
  <c r="FU16" i="3"/>
  <c r="BW6" i="7"/>
  <c r="CG6" i="7"/>
  <c r="BW7" i="7"/>
  <c r="CB7" i="7"/>
  <c r="CG7" i="7"/>
  <c r="CL7" i="7"/>
  <c r="BW9" i="7"/>
  <c r="CB9" i="7"/>
  <c r="CG9" i="7"/>
  <c r="CL9" i="7"/>
  <c r="BW11" i="7"/>
  <c r="CA11" i="7"/>
  <c r="CB11" i="7"/>
  <c r="CF11" i="7"/>
  <c r="CG11" i="7"/>
  <c r="CK11" i="7"/>
  <c r="CL11" i="7"/>
  <c r="CP11" i="7"/>
  <c r="BW15" i="7"/>
  <c r="BX15" i="7"/>
  <c r="BY15" i="7"/>
  <c r="CB15" i="7"/>
  <c r="CC15" i="7"/>
  <c r="CD15" i="7"/>
  <c r="CG15" i="7"/>
  <c r="CH15" i="7"/>
  <c r="CI15" i="7"/>
  <c r="CL15" i="7"/>
  <c r="CM15" i="7"/>
  <c r="CN15" i="7"/>
  <c r="CA16" i="7"/>
  <c r="CF16" i="7"/>
  <c r="CK16" i="7"/>
  <c r="CP16" i="7"/>
  <c r="BW17" i="7"/>
  <c r="BX17" i="7"/>
  <c r="BY17" i="7"/>
  <c r="CB17" i="7"/>
  <c r="CC17" i="7"/>
  <c r="CD17" i="7"/>
  <c r="CG17" i="7"/>
  <c r="CH17" i="7"/>
  <c r="CI17" i="7"/>
  <c r="CL17" i="7"/>
  <c r="CM17" i="7"/>
  <c r="CN17" i="7"/>
  <c r="CA18" i="7"/>
  <c r="CF18" i="7"/>
  <c r="CK18" i="7"/>
  <c r="CP18" i="7"/>
  <c r="BW19" i="7"/>
  <c r="BX19" i="7"/>
  <c r="BY19" i="7"/>
  <c r="CB19" i="7"/>
  <c r="CC19" i="7"/>
  <c r="CD19" i="7"/>
  <c r="CG19" i="7"/>
  <c r="CH19" i="7"/>
  <c r="CI19" i="7"/>
  <c r="CL19" i="7"/>
  <c r="CM19" i="7"/>
  <c r="CN19" i="7"/>
  <c r="CA20" i="7"/>
  <c r="CF20" i="7"/>
  <c r="CK20" i="7"/>
  <c r="CP20" i="7"/>
  <c r="BW21" i="7"/>
  <c r="BX21" i="7"/>
  <c r="BY21" i="7"/>
  <c r="CB21" i="7"/>
  <c r="CC21" i="7"/>
  <c r="CD21" i="7"/>
  <c r="CG21" i="7"/>
  <c r="CH21" i="7"/>
  <c r="CI21" i="7"/>
  <c r="CL21" i="7"/>
  <c r="CM21" i="7"/>
  <c r="CN21" i="7"/>
  <c r="CA22" i="7"/>
  <c r="CF22" i="7"/>
  <c r="CK22" i="7"/>
  <c r="CP22" i="7"/>
  <c r="BW23" i="7"/>
  <c r="BX23" i="7"/>
  <c r="BY23" i="7"/>
  <c r="CB23" i="7"/>
  <c r="CC23" i="7"/>
  <c r="CD23" i="7"/>
  <c r="CG23" i="7"/>
  <c r="CH23" i="7"/>
  <c r="CI23" i="7"/>
  <c r="CL23" i="7"/>
  <c r="CM23" i="7"/>
  <c r="CN23" i="7"/>
  <c r="CA24" i="7"/>
  <c r="CF24" i="7"/>
  <c r="CK24" i="7"/>
  <c r="CP24" i="7"/>
  <c r="BW25" i="7"/>
  <c r="BX25" i="7"/>
  <c r="BY25" i="7"/>
  <c r="CB25" i="7"/>
  <c r="CC25" i="7"/>
  <c r="CD25" i="7"/>
  <c r="CG25" i="7"/>
  <c r="CH25" i="7"/>
  <c r="CI25" i="7"/>
  <c r="CL25" i="7"/>
  <c r="CM25" i="7"/>
  <c r="CN25" i="7"/>
  <c r="CA26" i="7"/>
  <c r="CF26" i="7"/>
  <c r="CK26" i="7"/>
  <c r="CP26" i="7"/>
  <c r="BW27" i="7"/>
  <c r="BX27" i="7"/>
  <c r="BY27" i="7"/>
  <c r="CB27" i="7"/>
  <c r="CC27" i="7"/>
  <c r="CD27" i="7"/>
  <c r="CG27" i="7"/>
  <c r="CH27" i="7"/>
  <c r="CI27" i="7"/>
  <c r="CL27" i="7"/>
  <c r="CM27" i="7"/>
  <c r="CN27" i="7"/>
  <c r="CA28" i="7"/>
  <c r="CF28" i="7"/>
  <c r="CK28" i="7"/>
  <c r="CP28" i="7"/>
  <c r="BW29" i="7"/>
  <c r="BX29" i="7"/>
  <c r="BY29" i="7"/>
  <c r="CB29" i="7"/>
  <c r="CC29" i="7"/>
  <c r="CD29" i="7"/>
  <c r="CG29" i="7"/>
  <c r="CH29" i="7"/>
  <c r="CI29" i="7"/>
  <c r="CL29" i="7"/>
  <c r="CM29" i="7"/>
  <c r="CN29" i="7"/>
  <c r="CA30" i="7"/>
  <c r="CF30" i="7"/>
  <c r="CK30" i="7"/>
  <c r="CP30" i="7"/>
  <c r="BW31" i="7"/>
  <c r="BX31" i="7"/>
  <c r="BY31" i="7"/>
  <c r="CB31" i="7"/>
  <c r="CC31" i="7"/>
  <c r="CD31" i="7"/>
  <c r="CG31" i="7"/>
  <c r="CH31" i="7"/>
  <c r="CI31" i="7"/>
  <c r="CL31" i="7"/>
  <c r="CM31" i="7"/>
  <c r="CN31" i="7"/>
  <c r="CA32" i="7"/>
  <c r="CF32" i="7"/>
  <c r="CK32" i="7"/>
  <c r="CP32" i="7"/>
  <c r="BW33" i="7"/>
  <c r="BX33" i="7"/>
  <c r="BY33" i="7"/>
  <c r="CB33" i="7"/>
  <c r="CC33" i="7"/>
  <c r="CD33" i="7"/>
  <c r="CG33" i="7"/>
  <c r="CH33" i="7"/>
  <c r="CI33" i="7"/>
  <c r="CL33" i="7"/>
  <c r="CM33" i="7"/>
  <c r="CN33" i="7"/>
  <c r="CA34" i="7"/>
  <c r="CF34" i="7"/>
  <c r="CK34" i="7"/>
  <c r="CP34" i="7"/>
  <c r="BW35" i="7"/>
  <c r="BX35" i="7"/>
  <c r="BY35" i="7"/>
  <c r="CB35" i="7"/>
  <c r="CC35" i="7"/>
  <c r="CD35" i="7"/>
  <c r="CG35" i="7"/>
  <c r="CH35" i="7"/>
  <c r="CI35" i="7"/>
  <c r="CL35" i="7"/>
  <c r="CM35" i="7"/>
  <c r="CN35" i="7"/>
  <c r="CA36" i="7"/>
  <c r="CF36" i="7"/>
  <c r="CK36" i="7"/>
  <c r="CP36" i="7"/>
  <c r="BW37" i="7"/>
  <c r="BX37" i="7"/>
  <c r="BY37" i="7"/>
  <c r="CB37" i="7"/>
  <c r="CC37" i="7"/>
  <c r="CD37" i="7"/>
  <c r="CG37" i="7"/>
  <c r="CH37" i="7"/>
  <c r="CI37" i="7"/>
  <c r="CL37" i="7"/>
  <c r="CM37" i="7"/>
  <c r="CN37" i="7"/>
  <c r="CA38" i="7"/>
  <c r="CF38" i="7"/>
  <c r="CK38" i="7"/>
  <c r="CP38" i="7"/>
  <c r="BW39" i="7"/>
  <c r="BX39" i="7"/>
  <c r="BY39" i="7"/>
  <c r="CB39" i="7"/>
  <c r="CC39" i="7"/>
  <c r="CD39" i="7"/>
  <c r="CG39" i="7"/>
  <c r="CH39" i="7"/>
  <c r="CI39" i="7"/>
  <c r="CL39" i="7"/>
  <c r="CM39" i="7"/>
  <c r="CN39" i="7"/>
  <c r="CA40" i="7"/>
  <c r="CF40" i="7"/>
  <c r="CK40" i="7"/>
  <c r="CP40" i="7"/>
  <c r="BW41" i="7"/>
  <c r="BX41" i="7"/>
  <c r="BY41" i="7"/>
  <c r="CB41" i="7"/>
  <c r="CC41" i="7"/>
  <c r="CD41" i="7"/>
  <c r="CG41" i="7"/>
  <c r="CH41" i="7"/>
  <c r="CI41" i="7"/>
  <c r="CL41" i="7"/>
  <c r="CM41" i="7"/>
  <c r="CN41" i="7"/>
  <c r="CA42" i="7"/>
  <c r="CF42" i="7"/>
  <c r="CK42" i="7"/>
  <c r="CP42" i="7"/>
  <c r="BW43" i="7"/>
  <c r="BX43" i="7"/>
  <c r="BY43" i="7"/>
  <c r="CB43" i="7"/>
  <c r="CC43" i="7"/>
  <c r="CD43" i="7"/>
  <c r="CG43" i="7"/>
  <c r="CH43" i="7"/>
  <c r="CI43" i="7"/>
  <c r="CL43" i="7"/>
  <c r="CM43" i="7"/>
  <c r="CN43" i="7"/>
  <c r="CA44" i="7"/>
  <c r="CF44" i="7"/>
  <c r="CK44" i="7"/>
  <c r="CP44" i="7"/>
  <c r="BW45" i="7"/>
  <c r="BX45" i="7"/>
  <c r="BY45" i="7"/>
  <c r="CB45" i="7"/>
  <c r="CC45" i="7"/>
  <c r="CD45" i="7"/>
  <c r="CG45" i="7"/>
  <c r="CH45" i="7"/>
  <c r="CI45" i="7"/>
  <c r="CL45" i="7"/>
  <c r="CM45" i="7"/>
  <c r="CN45" i="7"/>
  <c r="CA46" i="7"/>
  <c r="CF46" i="7"/>
  <c r="CK46" i="7"/>
  <c r="CP46" i="7"/>
  <c r="BW47" i="7"/>
  <c r="BX47" i="7"/>
  <c r="BY47" i="7"/>
  <c r="CB47" i="7"/>
  <c r="CC47" i="7"/>
  <c r="CD47" i="7"/>
  <c r="CG47" i="7"/>
  <c r="CH47" i="7"/>
  <c r="CI47" i="7"/>
  <c r="CL47" i="7"/>
  <c r="CM47" i="7"/>
  <c r="CN47" i="7"/>
  <c r="CA48" i="7"/>
  <c r="CF48" i="7"/>
  <c r="CK48" i="7"/>
  <c r="CP48" i="7"/>
  <c r="BW49" i="7"/>
  <c r="BX49" i="7"/>
  <c r="BY49" i="7"/>
  <c r="CB49" i="7"/>
  <c r="CC49" i="7"/>
  <c r="CD49" i="7"/>
  <c r="CG49" i="7"/>
  <c r="CH49" i="7"/>
  <c r="CI49" i="7"/>
  <c r="CL49" i="7"/>
  <c r="CM49" i="7"/>
  <c r="CN49" i="7"/>
  <c r="CA50" i="7"/>
  <c r="CF50" i="7"/>
  <c r="CK50" i="7"/>
  <c r="CP50" i="7"/>
  <c r="BW51" i="7"/>
  <c r="BX51" i="7"/>
  <c r="BY51" i="7"/>
  <c r="CB51" i="7"/>
  <c r="CC51" i="7"/>
  <c r="CD51" i="7"/>
  <c r="CG51" i="7"/>
  <c r="CH51" i="7"/>
  <c r="CI51" i="7"/>
  <c r="CL51" i="7"/>
  <c r="CM51" i="7"/>
  <c r="CN51" i="7"/>
  <c r="CA52" i="7"/>
  <c r="CF52" i="7"/>
  <c r="CK52" i="7"/>
  <c r="CP52" i="7"/>
  <c r="BW53" i="7"/>
  <c r="BX53" i="7"/>
  <c r="BY53" i="7"/>
  <c r="CB53" i="7"/>
  <c r="CC53" i="7"/>
  <c r="CD53" i="7"/>
  <c r="CG53" i="7"/>
  <c r="CH53" i="7"/>
  <c r="CI53" i="7"/>
  <c r="CL53" i="7"/>
  <c r="CM53" i="7"/>
  <c r="CN53" i="7"/>
  <c r="CA54" i="7"/>
  <c r="CF54" i="7"/>
  <c r="CK54" i="7"/>
  <c r="CP54" i="7"/>
  <c r="BW55" i="7"/>
  <c r="BX55" i="7"/>
  <c r="BY55" i="7"/>
  <c r="CB55" i="7"/>
  <c r="CC55" i="7"/>
  <c r="CD55" i="7"/>
  <c r="CG55" i="7"/>
  <c r="CH55" i="7"/>
  <c r="CI55" i="7"/>
  <c r="CL55" i="7"/>
  <c r="CM55" i="7"/>
  <c r="CN55" i="7"/>
  <c r="CA56" i="7"/>
  <c r="CF56" i="7"/>
  <c r="CK56" i="7"/>
  <c r="CP56" i="7"/>
  <c r="BW57" i="7"/>
  <c r="BX57" i="7"/>
  <c r="BY57" i="7"/>
  <c r="CB57" i="7"/>
  <c r="CC57" i="7"/>
  <c r="CD57" i="7"/>
  <c r="CG57" i="7"/>
  <c r="CH57" i="7"/>
  <c r="CI57" i="7"/>
  <c r="CL57" i="7"/>
  <c r="CM57" i="7"/>
  <c r="CN57" i="7"/>
  <c r="CA58" i="7"/>
  <c r="CF58" i="7"/>
  <c r="CK58" i="7"/>
  <c r="CP58" i="7"/>
  <c r="BW59" i="7"/>
  <c r="BX59" i="7"/>
  <c r="BY59" i="7"/>
  <c r="CB59" i="7"/>
  <c r="CC59" i="7"/>
  <c r="CD59" i="7"/>
  <c r="CG59" i="7"/>
  <c r="CH59" i="7"/>
  <c r="CI59" i="7"/>
  <c r="CL59" i="7"/>
  <c r="CM59" i="7"/>
  <c r="CN59" i="7"/>
  <c r="CA60" i="7"/>
  <c r="CF60" i="7"/>
  <c r="CK60" i="7"/>
  <c r="CP60" i="7"/>
  <c r="BW61" i="7"/>
  <c r="BX61" i="7"/>
  <c r="BY61" i="7"/>
  <c r="CB61" i="7"/>
  <c r="CC61" i="7"/>
  <c r="CD61" i="7"/>
  <c r="CG61" i="7"/>
  <c r="CH61" i="7"/>
  <c r="CI61" i="7"/>
  <c r="CL61" i="7"/>
  <c r="CM61" i="7"/>
  <c r="CN61" i="7"/>
  <c r="CA62" i="7"/>
  <c r="CF62" i="7"/>
  <c r="CK62" i="7"/>
  <c r="CP62" i="7"/>
  <c r="BW63" i="7"/>
  <c r="BX63" i="7"/>
  <c r="BY63" i="7"/>
  <c r="CB63" i="7"/>
  <c r="CC63" i="7"/>
  <c r="CD63" i="7"/>
  <c r="CG63" i="7"/>
  <c r="CH63" i="7"/>
  <c r="CI63" i="7"/>
  <c r="CL63" i="7"/>
  <c r="CM63" i="7"/>
  <c r="CN63" i="7"/>
  <c r="CA64" i="7"/>
  <c r="CF64" i="7"/>
  <c r="CK64" i="7"/>
  <c r="CP64" i="7"/>
  <c r="BW65" i="7"/>
  <c r="BX65" i="7"/>
  <c r="BY65" i="7"/>
  <c r="CB65" i="7"/>
  <c r="CC65" i="7"/>
  <c r="CD65" i="7"/>
  <c r="CG65" i="7"/>
  <c r="CH65" i="7"/>
  <c r="CI65" i="7"/>
  <c r="CL65" i="7"/>
  <c r="CM65" i="7"/>
  <c r="CN65" i="7"/>
  <c r="CA66" i="7"/>
  <c r="CF66" i="7"/>
  <c r="CK66" i="7"/>
  <c r="CP66" i="7"/>
  <c r="BW67" i="7"/>
  <c r="BX67" i="7"/>
  <c r="BY67" i="7"/>
  <c r="CB67" i="7"/>
  <c r="CC67" i="7"/>
  <c r="CD67" i="7"/>
  <c r="CG67" i="7"/>
  <c r="CH67" i="7"/>
  <c r="CI67" i="7"/>
  <c r="CL67" i="7"/>
  <c r="CM67" i="7"/>
  <c r="CN67" i="7"/>
  <c r="CA68" i="7"/>
  <c r="CF68" i="7"/>
  <c r="CK68" i="7"/>
  <c r="CP68" i="7"/>
  <c r="BW69" i="7"/>
  <c r="BX69" i="7"/>
  <c r="BY69" i="7"/>
  <c r="CB69" i="7"/>
  <c r="CC69" i="7"/>
  <c r="CD69" i="7"/>
  <c r="CG69" i="7"/>
  <c r="CH69" i="7"/>
  <c r="CI69" i="7"/>
  <c r="CL69" i="7"/>
  <c r="CM69" i="7"/>
  <c r="CN69" i="7"/>
  <c r="CA70" i="7"/>
  <c r="CF70" i="7"/>
  <c r="CK70" i="7"/>
  <c r="CP70" i="7"/>
  <c r="BW71" i="7"/>
  <c r="BX71" i="7"/>
  <c r="BY71" i="7"/>
  <c r="CB71" i="7"/>
  <c r="CC71" i="7"/>
  <c r="CD71" i="7"/>
  <c r="CG71" i="7"/>
  <c r="CH71" i="7"/>
  <c r="CI71" i="7"/>
  <c r="CL71" i="7"/>
  <c r="CM71" i="7"/>
  <c r="CN71" i="7"/>
  <c r="CA72" i="7"/>
  <c r="CF72" i="7"/>
  <c r="CK72" i="7"/>
  <c r="CP72" i="7"/>
  <c r="BW73" i="7"/>
  <c r="BX73" i="7"/>
  <c r="BY73" i="7"/>
  <c r="CB73" i="7"/>
  <c r="CC73" i="7"/>
  <c r="CD73" i="7"/>
  <c r="CG73" i="7"/>
  <c r="CH73" i="7"/>
  <c r="CI73" i="7"/>
  <c r="CL73" i="7"/>
  <c r="CM73" i="7"/>
  <c r="CN73" i="7"/>
  <c r="CA74" i="7"/>
  <c r="CF74" i="7"/>
  <c r="CK74" i="7"/>
  <c r="CP74" i="7"/>
  <c r="BW75" i="7"/>
  <c r="BX75" i="7"/>
  <c r="BY75" i="7"/>
  <c r="CB75" i="7"/>
  <c r="CC75" i="7"/>
  <c r="CD75" i="7"/>
  <c r="CG75" i="7"/>
  <c r="CH75" i="7"/>
  <c r="CI75" i="7"/>
  <c r="CL75" i="7"/>
  <c r="CM75" i="7"/>
  <c r="CN75" i="7"/>
  <c r="CA76" i="7"/>
  <c r="CF76" i="7"/>
  <c r="CK76" i="7"/>
  <c r="CP76" i="7"/>
  <c r="BW77" i="7"/>
  <c r="BX77" i="7"/>
  <c r="BY77" i="7"/>
  <c r="CB77" i="7"/>
  <c r="CC77" i="7"/>
  <c r="CD77" i="7"/>
  <c r="CG77" i="7"/>
  <c r="CH77" i="7"/>
  <c r="CI77" i="7"/>
  <c r="CL77" i="7"/>
  <c r="CM77" i="7"/>
  <c r="CN77" i="7"/>
  <c r="CA78" i="7"/>
  <c r="CF78" i="7"/>
  <c r="CK78" i="7"/>
  <c r="CP78" i="7"/>
  <c r="BW79" i="7"/>
  <c r="BX79" i="7"/>
  <c r="BY79" i="7"/>
  <c r="CB79" i="7"/>
  <c r="CC79" i="7"/>
  <c r="CD79" i="7"/>
  <c r="CG79" i="7"/>
  <c r="CH79" i="7"/>
  <c r="CI79" i="7"/>
  <c r="CL79" i="7"/>
  <c r="CM79" i="7"/>
  <c r="CN79" i="7"/>
  <c r="CA80" i="7"/>
  <c r="CF80" i="7"/>
  <c r="CK80" i="7"/>
  <c r="CP80" i="7"/>
  <c r="BW81" i="7"/>
  <c r="BX81" i="7"/>
  <c r="BY81" i="7"/>
  <c r="CB81" i="7"/>
  <c r="CC81" i="7"/>
  <c r="CD81" i="7"/>
  <c r="CG81" i="7"/>
  <c r="CH81" i="7"/>
  <c r="CI81" i="7"/>
  <c r="CL81" i="7"/>
  <c r="CM81" i="7"/>
  <c r="CN81" i="7"/>
  <c r="CA82" i="7"/>
  <c r="CF82" i="7"/>
  <c r="CK82" i="7"/>
  <c r="CP82" i="7"/>
  <c r="BW83" i="7"/>
  <c r="BX83" i="7"/>
  <c r="BY83" i="7"/>
  <c r="CB83" i="7"/>
  <c r="CC83" i="7"/>
  <c r="CD83" i="7"/>
  <c r="CG83" i="7"/>
  <c r="CH83" i="7"/>
  <c r="CI83" i="7"/>
  <c r="CL83" i="7"/>
  <c r="CM83" i="7"/>
  <c r="CN83" i="7"/>
  <c r="CA84" i="7"/>
  <c r="CF84" i="7"/>
  <c r="CK84" i="7"/>
  <c r="CP84" i="7"/>
  <c r="BW85" i="7"/>
  <c r="BX85" i="7"/>
  <c r="BY85" i="7"/>
  <c r="CB85" i="7"/>
  <c r="CC85" i="7"/>
  <c r="CD85" i="7"/>
  <c r="CG85" i="7"/>
  <c r="CH85" i="7"/>
  <c r="CI85" i="7"/>
  <c r="CL85" i="7"/>
  <c r="CM85" i="7"/>
  <c r="CN85" i="7"/>
  <c r="CA86" i="7"/>
  <c r="CF86" i="7"/>
  <c r="CK86" i="7"/>
  <c r="CP86" i="7"/>
  <c r="BW87" i="7"/>
  <c r="BX87" i="7"/>
  <c r="BY87" i="7"/>
  <c r="CB87" i="7"/>
  <c r="CC87" i="7"/>
  <c r="CD87" i="7"/>
  <c r="CG87" i="7"/>
  <c r="CH87" i="7"/>
  <c r="CI87" i="7"/>
  <c r="CL87" i="7"/>
  <c r="CM87" i="7"/>
  <c r="CN87" i="7"/>
  <c r="CA88" i="7"/>
  <c r="CF88" i="7"/>
  <c r="CK88" i="7"/>
  <c r="CP88" i="7"/>
  <c r="BW89" i="7"/>
  <c r="BX89" i="7"/>
  <c r="BY89" i="7"/>
  <c r="CB89" i="7"/>
  <c r="CC89" i="7"/>
  <c r="CD89" i="7"/>
  <c r="CG89" i="7"/>
  <c r="CH89" i="7"/>
  <c r="CI89" i="7"/>
  <c r="CL89" i="7"/>
  <c r="CM89" i="7"/>
  <c r="CN89" i="7"/>
  <c r="CA90" i="7"/>
  <c r="CF90" i="7"/>
  <c r="CK90" i="7"/>
  <c r="CP90" i="7"/>
  <c r="BW91" i="7"/>
  <c r="BX91" i="7"/>
  <c r="BY91" i="7"/>
  <c r="CB91" i="7"/>
  <c r="CC91" i="7"/>
  <c r="CD91" i="7"/>
  <c r="CG91" i="7"/>
  <c r="CH91" i="7"/>
  <c r="CI91" i="7"/>
  <c r="CL91" i="7"/>
  <c r="CM91" i="7"/>
  <c r="CN91" i="7"/>
  <c r="CA92" i="7"/>
  <c r="CF92" i="7"/>
  <c r="CK92" i="7"/>
  <c r="CP92" i="7"/>
  <c r="BW93" i="7"/>
  <c r="BX93" i="7"/>
  <c r="BY93" i="7"/>
  <c r="CB93" i="7"/>
  <c r="CC93" i="7"/>
  <c r="CD93" i="7"/>
  <c r="CG93" i="7"/>
  <c r="CH93" i="7"/>
  <c r="CI93" i="7"/>
  <c r="CL93" i="7"/>
  <c r="CM93" i="7"/>
  <c r="CN93" i="7"/>
  <c r="CA94" i="7"/>
  <c r="CF94" i="7"/>
  <c r="CK94" i="7"/>
  <c r="CP94" i="7"/>
  <c r="BW95" i="7"/>
  <c r="BX95" i="7"/>
  <c r="BY95" i="7"/>
  <c r="CB95" i="7"/>
  <c r="CC95" i="7"/>
  <c r="CD95" i="7"/>
  <c r="CG95" i="7"/>
  <c r="CH95" i="7"/>
  <c r="CI95" i="7"/>
  <c r="CL95" i="7"/>
  <c r="CM95" i="7"/>
  <c r="CN95" i="7"/>
  <c r="CA96" i="7"/>
  <c r="CF96" i="7"/>
  <c r="CK96" i="7"/>
  <c r="CP96" i="7"/>
  <c r="BW97" i="7"/>
  <c r="BX97" i="7"/>
  <c r="BY97" i="7"/>
  <c r="CB97" i="7"/>
  <c r="CC97" i="7"/>
  <c r="CD97" i="7"/>
  <c r="CG97" i="7"/>
  <c r="CH97" i="7"/>
  <c r="CI97" i="7"/>
  <c r="CL97" i="7"/>
  <c r="CM97" i="7"/>
  <c r="CN97" i="7"/>
  <c r="CA98" i="7"/>
  <c r="CF98" i="7"/>
  <c r="CK98" i="7"/>
  <c r="CP98" i="7"/>
  <c r="BW99" i="7"/>
  <c r="BX99" i="7"/>
  <c r="BY99" i="7"/>
  <c r="CB99" i="7"/>
  <c r="CC99" i="7"/>
  <c r="CD99" i="7"/>
  <c r="CG99" i="7"/>
  <c r="CH99" i="7"/>
  <c r="CI99" i="7"/>
  <c r="CL99" i="7"/>
  <c r="CM99" i="7"/>
  <c r="CN99" i="7"/>
  <c r="CA100" i="7"/>
  <c r="CF100" i="7"/>
  <c r="CK100" i="7"/>
  <c r="CP100" i="7"/>
  <c r="BW101" i="7"/>
  <c r="BX101" i="7"/>
  <c r="BY101" i="7"/>
  <c r="CB101" i="7"/>
  <c r="CC101" i="7"/>
  <c r="CD101" i="7"/>
  <c r="CG101" i="7"/>
  <c r="CH101" i="7"/>
  <c r="CI101" i="7"/>
  <c r="CL101" i="7"/>
  <c r="CM101" i="7"/>
  <c r="CN101" i="7"/>
  <c r="CA102" i="7"/>
  <c r="CF102" i="7"/>
  <c r="CK102" i="7"/>
  <c r="CP102" i="7"/>
  <c r="BW103" i="7"/>
  <c r="BX103" i="7"/>
  <c r="BY103" i="7"/>
  <c r="CB103" i="7"/>
  <c r="CC103" i="7"/>
  <c r="CD103" i="7"/>
  <c r="CG103" i="7"/>
  <c r="CH103" i="7"/>
  <c r="CI103" i="7"/>
  <c r="CL103" i="7"/>
  <c r="CM103" i="7"/>
  <c r="CN103" i="7"/>
  <c r="CA104" i="7"/>
  <c r="CF104" i="7"/>
  <c r="CK104" i="7"/>
  <c r="CP104" i="7"/>
  <c r="BW105" i="7"/>
  <c r="BX105" i="7"/>
  <c r="BY105" i="7"/>
  <c r="CB105" i="7"/>
  <c r="CC105" i="7"/>
  <c r="CD105" i="7"/>
  <c r="CG105" i="7"/>
  <c r="CH105" i="7"/>
  <c r="CI105" i="7"/>
  <c r="CL105" i="7"/>
  <c r="CM105" i="7"/>
  <c r="CN105" i="7"/>
  <c r="CA106" i="7"/>
  <c r="CF106" i="7"/>
  <c r="CK106" i="7"/>
  <c r="CP106" i="7"/>
  <c r="BW107" i="7"/>
  <c r="BX107" i="7"/>
  <c r="BY107" i="7"/>
  <c r="CB107" i="7"/>
  <c r="CC107" i="7"/>
  <c r="CD107" i="7"/>
  <c r="CG107" i="7"/>
  <c r="CH107" i="7"/>
  <c r="CI107" i="7"/>
  <c r="CL107" i="7"/>
  <c r="CM107" i="7"/>
  <c r="CN107" i="7"/>
  <c r="CA108" i="7"/>
  <c r="CF108" i="7"/>
  <c r="CK108" i="7"/>
  <c r="CP108" i="7"/>
  <c r="BW109" i="7"/>
  <c r="BX109" i="7"/>
  <c r="BY109" i="7"/>
  <c r="CB109" i="7"/>
  <c r="CC109" i="7"/>
  <c r="CD109" i="7"/>
  <c r="CG109" i="7"/>
  <c r="CH109" i="7"/>
  <c r="CI109" i="7"/>
  <c r="CL109" i="7"/>
  <c r="CM109" i="7"/>
  <c r="CN109" i="7"/>
  <c r="CA110" i="7"/>
  <c r="CF110" i="7"/>
  <c r="CK110" i="7"/>
  <c r="CP110" i="7"/>
  <c r="BW111" i="7"/>
  <c r="BX111" i="7"/>
  <c r="BY111" i="7"/>
  <c r="CB111" i="7"/>
  <c r="CC111" i="7"/>
  <c r="CD111" i="7"/>
  <c r="CG111" i="7"/>
  <c r="CH111" i="7"/>
  <c r="CI111" i="7"/>
  <c r="CL111" i="7"/>
  <c r="CM111" i="7"/>
  <c r="CN111" i="7"/>
  <c r="CA112" i="7"/>
  <c r="CF112" i="7"/>
  <c r="CK112" i="7"/>
  <c r="CP112" i="7"/>
  <c r="BW113" i="7"/>
  <c r="BX113" i="7"/>
  <c r="BY113" i="7"/>
  <c r="CB113" i="7"/>
  <c r="CC113" i="7"/>
  <c r="CD113" i="7"/>
  <c r="CG113" i="7"/>
  <c r="CH113" i="7"/>
  <c r="CI113" i="7"/>
  <c r="CL113" i="7"/>
  <c r="CM113" i="7"/>
  <c r="CN113" i="7"/>
  <c r="CA114" i="7"/>
  <c r="CF114" i="7"/>
  <c r="CK114" i="7"/>
  <c r="CP114" i="7"/>
  <c r="BW115" i="7"/>
  <c r="BX115" i="7"/>
  <c r="BY115" i="7"/>
  <c r="CB115" i="7"/>
  <c r="CC115" i="7"/>
  <c r="CD115" i="7"/>
  <c r="CG115" i="7"/>
  <c r="CH115" i="7"/>
  <c r="CI115" i="7"/>
  <c r="CL115" i="7"/>
  <c r="CM115" i="7"/>
  <c r="CN115" i="7"/>
  <c r="CA116" i="7"/>
  <c r="CF116" i="7"/>
  <c r="CK116" i="7"/>
  <c r="CP116" i="7"/>
  <c r="BW117" i="7"/>
  <c r="BX117" i="7"/>
  <c r="BY117" i="7"/>
  <c r="CB117" i="7"/>
  <c r="CC117" i="7"/>
  <c r="CD117" i="7"/>
  <c r="CG117" i="7"/>
  <c r="CH117" i="7"/>
  <c r="CI117" i="7"/>
  <c r="CL117" i="7"/>
  <c r="CM117" i="7"/>
  <c r="CN117" i="7"/>
  <c r="CA118" i="7"/>
  <c r="CF118" i="7"/>
  <c r="CK118" i="7"/>
  <c r="CP118" i="7"/>
  <c r="BW119" i="7"/>
  <c r="BX119" i="7"/>
  <c r="BY119" i="7"/>
  <c r="CB119" i="7"/>
  <c r="CC119" i="7"/>
  <c r="CD119" i="7"/>
  <c r="CG119" i="7"/>
  <c r="CH119" i="7"/>
  <c r="CI119" i="7"/>
  <c r="CL119" i="7"/>
  <c r="CM119" i="7"/>
  <c r="CN119" i="7"/>
  <c r="CA120" i="7"/>
  <c r="CF120" i="7"/>
  <c r="CK120" i="7"/>
  <c r="CP120" i="7"/>
  <c r="BW121" i="7"/>
  <c r="BX121" i="7"/>
  <c r="BY121" i="7"/>
  <c r="CB121" i="7"/>
  <c r="CC121" i="7"/>
  <c r="CD121" i="7"/>
  <c r="CG121" i="7"/>
  <c r="CH121" i="7"/>
  <c r="CI121" i="7"/>
  <c r="CL121" i="7"/>
  <c r="CM121" i="7"/>
  <c r="CN121" i="7"/>
  <c r="CA122" i="7"/>
  <c r="CF122" i="7"/>
  <c r="CK122" i="7"/>
  <c r="CP122" i="7"/>
  <c r="BW128" i="7"/>
  <c r="BX128" i="7"/>
  <c r="BY128" i="7"/>
  <c r="CB128" i="7"/>
  <c r="CC128" i="7"/>
  <c r="CD128" i="7"/>
  <c r="CG128" i="7"/>
  <c r="CH128" i="7"/>
  <c r="CI128" i="7"/>
  <c r="CL128" i="7"/>
  <c r="CM128" i="7"/>
  <c r="CN128" i="7"/>
  <c r="CA129" i="7"/>
  <c r="CF129" i="7"/>
  <c r="CK129" i="7"/>
  <c r="CP129" i="7"/>
  <c r="BW130" i="7"/>
  <c r="BX130" i="7"/>
  <c r="BY130" i="7"/>
  <c r="CB130" i="7"/>
  <c r="CC130" i="7"/>
  <c r="CD130" i="7"/>
  <c r="CG130" i="7"/>
  <c r="CH130" i="7"/>
  <c r="CI130" i="7"/>
  <c r="CL130" i="7"/>
  <c r="CM130" i="7"/>
  <c r="CN130" i="7"/>
  <c r="CA131" i="7"/>
  <c r="CF131" i="7"/>
  <c r="CK131" i="7"/>
  <c r="CP131" i="7"/>
  <c r="BW132" i="7"/>
  <c r="BX132" i="7"/>
  <c r="BY132" i="7"/>
  <c r="CB132" i="7"/>
  <c r="CC132" i="7"/>
  <c r="CD132" i="7"/>
  <c r="CG132" i="7"/>
  <c r="CH132" i="7"/>
  <c r="CI132" i="7"/>
  <c r="CL132" i="7"/>
  <c r="CM132" i="7"/>
  <c r="CN132" i="7"/>
  <c r="CA133" i="7"/>
  <c r="CF133" i="7"/>
  <c r="CK133" i="7"/>
  <c r="CP133" i="7"/>
  <c r="BW134" i="7"/>
  <c r="BX134" i="7"/>
  <c r="BY134" i="7"/>
  <c r="CB134" i="7"/>
  <c r="CC134" i="7"/>
  <c r="CD134" i="7"/>
  <c r="CG134" i="7"/>
  <c r="CH134" i="7"/>
  <c r="CI134" i="7"/>
  <c r="CL134" i="7"/>
  <c r="CM134" i="7"/>
  <c r="CN134" i="7"/>
  <c r="CA135" i="7"/>
  <c r="CF135" i="7"/>
  <c r="CK135" i="7"/>
  <c r="CP135" i="7"/>
  <c r="BW136" i="7"/>
  <c r="BX136" i="7"/>
  <c r="BY136" i="7"/>
  <c r="CB136" i="7"/>
  <c r="CC136" i="7"/>
  <c r="CD136" i="7"/>
  <c r="CG136" i="7"/>
  <c r="CH136" i="7"/>
  <c r="CI136" i="7"/>
  <c r="CL136" i="7"/>
  <c r="CM136" i="7"/>
  <c r="CN136" i="7"/>
  <c r="CA137" i="7"/>
  <c r="CF137" i="7"/>
  <c r="CK137" i="7"/>
  <c r="CP137" i="7"/>
  <c r="BW138" i="7"/>
  <c r="BX138" i="7"/>
  <c r="BY138" i="7"/>
  <c r="CB138" i="7"/>
  <c r="CC138" i="7"/>
  <c r="CD138" i="7"/>
  <c r="CG138" i="7"/>
  <c r="CH138" i="7"/>
  <c r="CI138" i="7"/>
  <c r="CL138" i="7"/>
  <c r="CM138" i="7"/>
  <c r="CN138" i="7"/>
  <c r="CA139" i="7"/>
  <c r="CF139" i="7"/>
  <c r="CK139" i="7"/>
  <c r="CP139" i="7"/>
  <c r="BW140" i="7"/>
  <c r="BX140" i="7"/>
  <c r="BY140" i="7"/>
  <c r="CB140" i="7"/>
  <c r="CC140" i="7"/>
  <c r="CD140" i="7"/>
  <c r="CG140" i="7"/>
  <c r="CH140" i="7"/>
  <c r="CI140" i="7"/>
  <c r="CL140" i="7"/>
  <c r="CM140" i="7"/>
  <c r="CN140" i="7"/>
  <c r="CA141" i="7"/>
  <c r="CF141" i="7"/>
  <c r="CK141" i="7"/>
  <c r="CP141" i="7"/>
  <c r="BW142" i="7"/>
  <c r="BX142" i="7"/>
  <c r="BY142" i="7"/>
  <c r="CB142" i="7"/>
  <c r="CC142" i="7"/>
  <c r="CD142" i="7"/>
  <c r="CG142" i="7"/>
  <c r="CH142" i="7"/>
  <c r="CI142" i="7"/>
  <c r="CL142" i="7"/>
  <c r="CM142" i="7"/>
  <c r="CN142" i="7"/>
  <c r="CA143" i="7"/>
  <c r="CF143" i="7"/>
  <c r="CK143" i="7"/>
  <c r="CP143" i="7"/>
  <c r="BW149" i="7"/>
  <c r="BX149" i="7"/>
  <c r="BY149" i="7"/>
  <c r="CB149" i="7"/>
  <c r="CC149" i="7"/>
  <c r="CD149" i="7"/>
  <c r="CG149" i="7"/>
  <c r="CH149" i="7"/>
  <c r="CI149" i="7"/>
  <c r="CL149" i="7"/>
  <c r="CM149" i="7"/>
  <c r="CN149" i="7"/>
  <c r="CA150" i="7"/>
  <c r="CF150" i="7"/>
  <c r="CK150" i="7"/>
  <c r="CP150" i="7"/>
  <c r="BW151" i="7"/>
  <c r="BX151" i="7"/>
  <c r="BY151" i="7"/>
  <c r="CB151" i="7"/>
  <c r="CC151" i="7"/>
  <c r="CD151" i="7"/>
  <c r="CG151" i="7"/>
  <c r="CH151" i="7"/>
  <c r="CI151" i="7"/>
  <c r="CL151" i="7"/>
  <c r="CM151" i="7"/>
  <c r="CN151" i="7"/>
  <c r="CA152" i="7"/>
  <c r="CF152" i="7"/>
  <c r="CK152" i="7"/>
  <c r="CP152" i="7"/>
  <c r="BW153" i="7"/>
  <c r="BX153" i="7"/>
  <c r="BY153" i="7"/>
  <c r="CB153" i="7"/>
  <c r="CC153" i="7"/>
  <c r="CD153" i="7"/>
  <c r="CG153" i="7"/>
  <c r="CH153" i="7"/>
  <c r="CI153" i="7"/>
  <c r="CL153" i="7"/>
  <c r="CM153" i="7"/>
  <c r="CN153" i="7"/>
  <c r="CA154" i="7"/>
  <c r="CF154" i="7"/>
  <c r="CK154" i="7"/>
  <c r="CP154" i="7"/>
  <c r="BW155" i="7"/>
  <c r="BX155" i="7"/>
  <c r="BY155" i="7"/>
  <c r="CB155" i="7"/>
  <c r="CC155" i="7"/>
  <c r="CD155" i="7"/>
  <c r="CG155" i="7"/>
  <c r="CH155" i="7"/>
  <c r="CI155" i="7"/>
  <c r="CL155" i="7"/>
  <c r="CM155" i="7"/>
  <c r="CN155" i="7"/>
  <c r="CA156" i="7"/>
  <c r="CF156" i="7"/>
  <c r="CK156" i="7"/>
  <c r="CP156" i="7"/>
  <c r="BW157" i="7"/>
  <c r="BX157" i="7"/>
  <c r="BY157" i="7"/>
  <c r="CB157" i="7"/>
  <c r="CC157" i="7"/>
  <c r="CD157" i="7"/>
  <c r="CG157" i="7"/>
  <c r="CH157" i="7"/>
  <c r="CI157" i="7"/>
  <c r="CL157" i="7"/>
  <c r="CM157" i="7"/>
  <c r="CN157" i="7"/>
  <c r="CA158" i="7"/>
  <c r="CF158" i="7"/>
  <c r="CK158" i="7"/>
  <c r="CP158" i="7"/>
  <c r="BW159" i="7"/>
  <c r="BX159" i="7"/>
  <c r="BY159" i="7"/>
  <c r="CB159" i="7"/>
  <c r="CC159" i="7"/>
  <c r="CD159" i="7"/>
  <c r="CG159" i="7"/>
  <c r="CH159" i="7"/>
  <c r="CI159" i="7"/>
  <c r="CL159" i="7"/>
  <c r="CM159" i="7"/>
  <c r="CN159" i="7"/>
  <c r="CA160" i="7"/>
  <c r="CF160" i="7"/>
  <c r="CK160" i="7"/>
  <c r="CP160" i="7"/>
  <c r="BW161" i="7"/>
  <c r="BX161" i="7"/>
  <c r="BY161" i="7"/>
  <c r="CB161" i="7"/>
  <c r="CC161" i="7"/>
  <c r="CD161" i="7"/>
  <c r="CG161" i="7"/>
  <c r="CH161" i="7"/>
  <c r="CI161" i="7"/>
  <c r="CL161" i="7"/>
  <c r="CM161" i="7"/>
  <c r="CN161" i="7"/>
  <c r="CA162" i="7"/>
  <c r="CF162" i="7"/>
  <c r="CK162" i="7"/>
  <c r="CP162" i="7"/>
  <c r="BW163" i="7"/>
  <c r="BX163" i="7"/>
  <c r="BY163" i="7"/>
  <c r="CB163" i="7"/>
  <c r="CC163" i="7"/>
  <c r="CD163" i="7"/>
  <c r="CG163" i="7"/>
  <c r="CH163" i="7"/>
  <c r="CI163" i="7"/>
  <c r="CL163" i="7"/>
  <c r="CM163" i="7"/>
  <c r="CN163" i="7"/>
  <c r="CA164" i="7"/>
  <c r="CF164" i="7"/>
  <c r="CK164" i="7"/>
  <c r="CP164" i="7"/>
  <c r="BW173" i="7"/>
  <c r="BX173" i="7"/>
  <c r="BY173" i="7"/>
  <c r="CB173" i="7"/>
  <c r="CC173" i="7"/>
  <c r="CD173" i="7"/>
  <c r="CG173" i="7"/>
  <c r="CH173" i="7"/>
  <c r="CI173" i="7"/>
  <c r="CL173" i="7"/>
  <c r="CM173" i="7"/>
  <c r="CN173" i="7"/>
  <c r="CA174" i="7"/>
  <c r="CF174" i="7"/>
  <c r="CK174" i="7"/>
  <c r="CP174" i="7"/>
  <c r="BW175" i="7"/>
  <c r="BX175" i="7"/>
  <c r="BY175" i="7"/>
  <c r="CB175" i="7"/>
  <c r="CC175" i="7"/>
  <c r="CD175" i="7"/>
  <c r="CG175" i="7"/>
  <c r="CH175" i="7"/>
  <c r="CI175" i="7"/>
  <c r="CL175" i="7"/>
  <c r="CM175" i="7"/>
  <c r="CN175" i="7"/>
  <c r="CA176" i="7"/>
  <c r="CF176" i="7"/>
  <c r="CK176" i="7"/>
  <c r="CP176" i="7"/>
  <c r="BW177" i="7"/>
  <c r="BX177" i="7"/>
  <c r="BY177" i="7"/>
  <c r="CB177" i="7"/>
  <c r="CC177" i="7"/>
  <c r="CD177" i="7"/>
  <c r="CG177" i="7"/>
  <c r="CH177" i="7"/>
  <c r="CI177" i="7"/>
  <c r="CL177" i="7"/>
  <c r="CM177" i="7"/>
  <c r="CN177" i="7"/>
  <c r="CA178" i="7"/>
  <c r="CF178" i="7"/>
  <c r="CK178" i="7"/>
  <c r="CP178" i="7"/>
  <c r="BW179" i="7"/>
  <c r="BX179" i="7"/>
  <c r="BY179" i="7"/>
  <c r="CB179" i="7"/>
  <c r="CC179" i="7"/>
  <c r="CD179" i="7"/>
  <c r="CG179" i="7"/>
  <c r="CH179" i="7"/>
  <c r="CI179" i="7"/>
  <c r="CL179" i="7"/>
  <c r="CM179" i="7"/>
  <c r="CN179" i="7"/>
  <c r="CA180" i="7"/>
  <c r="CF180" i="7"/>
  <c r="CK180" i="7"/>
  <c r="CP180" i="7"/>
  <c r="BW181" i="7"/>
  <c r="BX181" i="7"/>
  <c r="BY181" i="7"/>
  <c r="CB181" i="7"/>
  <c r="CC181" i="7"/>
  <c r="CD181" i="7"/>
  <c r="CG181" i="7"/>
  <c r="CH181" i="7"/>
  <c r="CI181" i="7"/>
  <c r="CL181" i="7"/>
  <c r="CM181" i="7"/>
  <c r="CN181" i="7"/>
  <c r="CA182" i="7"/>
  <c r="CF182" i="7"/>
  <c r="CK182" i="7"/>
  <c r="CP182" i="7"/>
  <c r="BW190" i="7"/>
  <c r="BX190" i="7"/>
  <c r="BY190" i="7"/>
  <c r="CB190" i="7"/>
  <c r="CC190" i="7"/>
  <c r="CD190" i="7"/>
  <c r="CG190" i="7"/>
  <c r="CH190" i="7"/>
  <c r="CI190" i="7"/>
  <c r="CL190" i="7"/>
  <c r="CM190" i="7"/>
  <c r="CN190" i="7"/>
  <c r="CA191" i="7"/>
  <c r="CF191" i="7"/>
  <c r="CK191" i="7"/>
  <c r="CP191" i="7"/>
  <c r="BW192" i="7"/>
  <c r="BX192" i="7"/>
  <c r="BY192" i="7"/>
  <c r="CB192" i="7"/>
  <c r="CC192" i="7"/>
  <c r="CD192" i="7"/>
  <c r="CG192" i="7"/>
  <c r="CH192" i="7"/>
  <c r="CI192" i="7"/>
  <c r="CL192" i="7"/>
  <c r="CM192" i="7"/>
  <c r="CN192" i="7"/>
  <c r="CA193" i="7"/>
  <c r="CF193" i="7"/>
  <c r="CK193" i="7"/>
  <c r="CP193" i="7"/>
  <c r="BW194" i="7"/>
  <c r="BX194" i="7"/>
  <c r="BY194" i="7"/>
  <c r="CB194" i="7"/>
  <c r="CC194" i="7"/>
  <c r="CD194" i="7"/>
  <c r="CG194" i="7"/>
  <c r="CH194" i="7"/>
  <c r="CI194" i="7"/>
  <c r="CL194" i="7"/>
  <c r="CM194" i="7"/>
  <c r="CN194" i="7"/>
  <c r="CA195" i="7"/>
  <c r="CF195" i="7"/>
  <c r="CK195" i="7"/>
  <c r="CP195" i="7"/>
  <c r="BW196" i="7"/>
  <c r="BX196" i="7"/>
  <c r="BY196" i="7"/>
  <c r="CB196" i="7"/>
  <c r="CC196" i="7"/>
  <c r="CD196" i="7"/>
  <c r="CG196" i="7"/>
  <c r="CH196" i="7"/>
  <c r="CI196" i="7"/>
  <c r="CL196" i="7"/>
  <c r="CM196" i="7"/>
  <c r="CN196" i="7"/>
  <c r="CA197" i="7"/>
  <c r="CF197" i="7"/>
  <c r="CK197" i="7"/>
  <c r="CP197" i="7"/>
  <c r="BW198" i="7"/>
  <c r="BX198" i="7"/>
  <c r="BY198" i="7"/>
  <c r="CB198" i="7"/>
  <c r="CC198" i="7"/>
  <c r="CD198" i="7"/>
  <c r="CG198" i="7"/>
  <c r="CH198" i="7"/>
  <c r="CI198" i="7"/>
  <c r="CL198" i="7"/>
  <c r="CM198" i="7"/>
  <c r="CN198" i="7"/>
  <c r="CA199" i="7"/>
  <c r="CF199" i="7"/>
  <c r="CK199" i="7"/>
  <c r="CP199" i="7"/>
  <c r="BW200" i="7"/>
  <c r="BX200" i="7"/>
  <c r="BY200" i="7"/>
  <c r="CB200" i="7"/>
  <c r="CC200" i="7"/>
  <c r="CD200" i="7"/>
  <c r="CG200" i="7"/>
  <c r="CH200" i="7"/>
  <c r="CI200" i="7"/>
  <c r="CL200" i="7"/>
  <c r="CM200" i="7"/>
  <c r="CN200" i="7"/>
  <c r="CA201" i="7"/>
  <c r="CF201" i="7"/>
  <c r="CK201" i="7"/>
  <c r="CP201" i="7"/>
  <c r="BW202" i="7"/>
  <c r="BX202" i="7"/>
  <c r="BY202" i="7"/>
  <c r="CB202" i="7"/>
  <c r="CC202" i="7"/>
  <c r="CD202" i="7"/>
  <c r="CG202" i="7"/>
  <c r="CH202" i="7"/>
  <c r="CI202" i="7"/>
  <c r="CL202" i="7"/>
  <c r="CM202" i="7"/>
  <c r="CN202" i="7"/>
  <c r="CA203" i="7"/>
  <c r="CF203" i="7"/>
  <c r="CK203" i="7"/>
  <c r="CP203" i="7"/>
  <c r="BW204" i="7"/>
  <c r="BX204" i="7"/>
  <c r="BY204" i="7"/>
  <c r="CB204" i="7"/>
  <c r="CC204" i="7"/>
  <c r="CD204" i="7"/>
  <c r="CG204" i="7"/>
  <c r="CH204" i="7"/>
  <c r="CI204" i="7"/>
  <c r="CL204" i="7"/>
  <c r="CM204" i="7"/>
  <c r="CN204" i="7"/>
  <c r="CA205" i="7"/>
  <c r="CF205" i="7"/>
  <c r="CK205" i="7"/>
  <c r="CP205" i="7"/>
  <c r="BW206" i="7"/>
  <c r="BX206" i="7"/>
  <c r="BY206" i="7"/>
  <c r="CB206" i="7"/>
  <c r="CC206" i="7"/>
  <c r="CD206" i="7"/>
  <c r="CG206" i="7"/>
  <c r="CH206" i="7"/>
  <c r="CI206" i="7"/>
  <c r="CL206" i="7"/>
  <c r="CM206" i="7"/>
  <c r="CN206" i="7"/>
  <c r="CA207" i="7"/>
  <c r="CF207" i="7"/>
  <c r="CK207" i="7"/>
  <c r="CP207" i="7"/>
  <c r="BW208" i="7"/>
  <c r="BX208" i="7"/>
  <c r="BY208" i="7"/>
  <c r="CB208" i="7"/>
  <c r="CC208" i="7"/>
  <c r="CD208" i="7"/>
  <c r="CG208" i="7"/>
  <c r="CH208" i="7"/>
  <c r="CI208" i="7"/>
  <c r="CL208" i="7"/>
  <c r="CM208" i="7"/>
  <c r="CN208" i="7"/>
  <c r="CA209" i="7"/>
  <c r="CF209" i="7"/>
  <c r="CK209" i="7"/>
  <c r="CP209" i="7"/>
  <c r="BW210" i="7"/>
  <c r="BX210" i="7"/>
  <c r="BY210" i="7"/>
  <c r="CB210" i="7"/>
  <c r="CC210" i="7"/>
  <c r="CD210" i="7"/>
  <c r="CG210" i="7"/>
  <c r="CH210" i="7"/>
  <c r="CI210" i="7"/>
  <c r="CL210" i="7"/>
  <c r="CM210" i="7"/>
  <c r="CN210" i="7"/>
  <c r="CA211" i="7"/>
  <c r="CF211" i="7"/>
  <c r="CK211" i="7"/>
  <c r="CP211" i="7"/>
  <c r="BW212" i="7"/>
  <c r="BX212" i="7"/>
  <c r="BY212" i="7"/>
  <c r="CB212" i="7"/>
  <c r="CC212" i="7"/>
  <c r="CD212" i="7"/>
  <c r="CG212" i="7"/>
  <c r="CH212" i="7"/>
  <c r="CI212" i="7"/>
  <c r="CL212" i="7"/>
  <c r="CM212" i="7"/>
  <c r="CN212" i="7"/>
  <c r="CA213" i="7"/>
  <c r="CF213" i="7"/>
  <c r="CK213" i="7"/>
  <c r="CP213" i="7"/>
  <c r="BW214" i="7"/>
  <c r="BX214" i="7"/>
  <c r="BY214" i="7"/>
  <c r="CB214" i="7"/>
  <c r="CC214" i="7"/>
  <c r="CD214" i="7"/>
  <c r="CG214" i="7"/>
  <c r="CH214" i="7"/>
  <c r="CI214" i="7"/>
  <c r="CL214" i="7"/>
  <c r="CM214" i="7"/>
  <c r="CN214" i="7"/>
  <c r="CA215" i="7"/>
  <c r="CF215" i="7"/>
  <c r="CK215" i="7"/>
  <c r="CP215" i="7"/>
  <c r="BW216" i="7"/>
  <c r="BX216" i="7"/>
  <c r="BY216" i="7"/>
  <c r="CB216" i="7"/>
  <c r="CC216" i="7"/>
  <c r="CD216" i="7"/>
  <c r="CG216" i="7"/>
  <c r="CH216" i="7"/>
  <c r="CI216" i="7"/>
  <c r="CL216" i="7"/>
  <c r="CM216" i="7"/>
  <c r="CN216" i="7"/>
  <c r="CA217" i="7"/>
  <c r="CF217" i="7"/>
  <c r="CK217" i="7"/>
  <c r="CP217" i="7"/>
  <c r="BW218" i="7"/>
  <c r="BX218" i="7"/>
  <c r="BY218" i="7"/>
  <c r="CB218" i="7"/>
  <c r="CC218" i="7"/>
  <c r="CD218" i="7"/>
  <c r="CG218" i="7"/>
  <c r="CH218" i="7"/>
  <c r="CI218" i="7"/>
  <c r="CL218" i="7"/>
  <c r="CM218" i="7"/>
  <c r="CN218" i="7"/>
  <c r="CA219" i="7"/>
  <c r="CF219" i="7"/>
  <c r="CK219" i="7"/>
  <c r="CP219" i="7"/>
  <c r="BW220" i="7"/>
  <c r="BX220" i="7"/>
  <c r="BY220" i="7"/>
  <c r="CB220" i="7"/>
  <c r="CC220" i="7"/>
  <c r="CD220" i="7"/>
  <c r="CG220" i="7"/>
  <c r="CH220" i="7"/>
  <c r="CI220" i="7"/>
  <c r="CL220" i="7"/>
  <c r="CM220" i="7"/>
  <c r="CN220" i="7"/>
  <c r="CA221" i="7"/>
  <c r="CF221" i="7"/>
  <c r="CK221" i="7"/>
  <c r="CP221" i="7"/>
  <c r="BW222" i="7"/>
  <c r="BX222" i="7"/>
  <c r="BY222" i="7"/>
  <c r="CB222" i="7"/>
  <c r="CC222" i="7"/>
  <c r="CD222" i="7"/>
  <c r="CG222" i="7"/>
  <c r="CH222" i="7"/>
  <c r="CI222" i="7"/>
  <c r="CL222" i="7"/>
  <c r="CM222" i="7"/>
  <c r="CN222" i="7"/>
  <c r="CA223" i="7"/>
  <c r="CF223" i="7"/>
  <c r="CK223" i="7"/>
  <c r="CP223" i="7"/>
  <c r="BW224" i="7"/>
  <c r="BX224" i="7"/>
  <c r="BY224" i="7"/>
  <c r="CB224" i="7"/>
  <c r="CC224" i="7"/>
  <c r="CD224" i="7"/>
  <c r="CG224" i="7"/>
  <c r="CH224" i="7"/>
  <c r="CI224" i="7"/>
  <c r="CL224" i="7"/>
  <c r="CM224" i="7"/>
  <c r="CN224" i="7"/>
  <c r="CA225" i="7"/>
  <c r="CF225" i="7"/>
  <c r="CK225" i="7"/>
  <c r="CP225" i="7"/>
  <c r="BW226" i="7"/>
  <c r="BX226" i="7"/>
  <c r="BY226" i="7"/>
  <c r="CB226" i="7"/>
  <c r="CC226" i="7"/>
  <c r="CD226" i="7"/>
  <c r="CG226" i="7"/>
  <c r="CH226" i="7"/>
  <c r="CI226" i="7"/>
  <c r="CL226" i="7"/>
  <c r="CM226" i="7"/>
  <c r="CN226" i="7"/>
  <c r="CA227" i="7"/>
  <c r="CF227" i="7"/>
  <c r="CK227" i="7"/>
  <c r="CP227" i="7"/>
  <c r="BW228" i="7"/>
  <c r="BX228" i="7"/>
  <c r="BY228" i="7"/>
  <c r="CB228" i="7"/>
  <c r="CC228" i="7"/>
  <c r="CD228" i="7"/>
  <c r="CG228" i="7"/>
  <c r="CH228" i="7"/>
  <c r="CI228" i="7"/>
  <c r="CL228" i="7"/>
  <c r="CM228" i="7"/>
  <c r="CN228" i="7"/>
  <c r="CA229" i="7"/>
  <c r="CF229" i="7"/>
  <c r="CK229" i="7"/>
  <c r="CP229" i="7"/>
  <c r="AF16" i="7"/>
  <c r="B250" i="7" l="1"/>
  <c r="A242" i="7"/>
  <c r="A243" i="7"/>
  <c r="A244" i="7"/>
  <c r="A245" i="7"/>
  <c r="A246" i="7"/>
  <c r="A247" i="7"/>
  <c r="A248" i="7"/>
  <c r="A249" i="7"/>
  <c r="K241" i="7"/>
  <c r="G241" i="7"/>
  <c r="D241" i="7"/>
  <c r="B241" i="7"/>
  <c r="A241" i="7"/>
  <c r="B140" i="4"/>
  <c r="K152" i="3"/>
  <c r="K249" i="7" s="1"/>
  <c r="K151" i="3"/>
  <c r="K147" i="4" s="1"/>
  <c r="K150" i="3"/>
  <c r="K146" i="4" s="1"/>
  <c r="K149" i="3"/>
  <c r="K145" i="4" s="1"/>
  <c r="K148" i="3"/>
  <c r="K144" i="4" s="1"/>
  <c r="K147" i="3"/>
  <c r="K143" i="4" s="1"/>
  <c r="D152" i="3"/>
  <c r="D249" i="7" s="1"/>
  <c r="G249" i="7"/>
  <c r="G248" i="7"/>
  <c r="G247" i="7"/>
  <c r="G246" i="7"/>
  <c r="G245" i="7"/>
  <c r="G244" i="7"/>
  <c r="D151" i="3"/>
  <c r="D147" i="4" s="1"/>
  <c r="D150" i="3"/>
  <c r="D146" i="4" s="1"/>
  <c r="D149" i="3"/>
  <c r="D145" i="4" s="1"/>
  <c r="D148" i="3"/>
  <c r="D245" i="7" s="1"/>
  <c r="D147" i="3"/>
  <c r="D244" i="7" s="1"/>
  <c r="A3" i="3"/>
  <c r="AN173" i="7"/>
  <c r="AO173" i="7"/>
  <c r="AP173" i="7"/>
  <c r="AS173" i="7"/>
  <c r="AT173" i="7"/>
  <c r="AU173" i="7"/>
  <c r="AX173" i="7"/>
  <c r="AY173" i="7"/>
  <c r="AZ173" i="7"/>
  <c r="BC173" i="7"/>
  <c r="BD173" i="7"/>
  <c r="BE173" i="7"/>
  <c r="BH173" i="7"/>
  <c r="BI173" i="7"/>
  <c r="BJ173" i="7"/>
  <c r="BM173" i="7"/>
  <c r="BN173" i="7"/>
  <c r="BO173" i="7"/>
  <c r="BR173" i="7"/>
  <c r="BS173" i="7"/>
  <c r="BT173" i="7"/>
  <c r="AR174" i="7"/>
  <c r="AW174" i="7"/>
  <c r="BB174" i="7"/>
  <c r="BG174" i="7"/>
  <c r="BL174" i="7"/>
  <c r="BQ174" i="7"/>
  <c r="BV174" i="7"/>
  <c r="D173" i="7"/>
  <c r="AI192" i="7"/>
  <c r="AJ192" i="7"/>
  <c r="AK192" i="7"/>
  <c r="AN192" i="7"/>
  <c r="AO192" i="7"/>
  <c r="AP192" i="7"/>
  <c r="AS192" i="7"/>
  <c r="AT192" i="7"/>
  <c r="AU192" i="7"/>
  <c r="AX192" i="7"/>
  <c r="AY192" i="7"/>
  <c r="AZ192" i="7"/>
  <c r="BC192" i="7"/>
  <c r="BD192" i="7"/>
  <c r="BE192" i="7"/>
  <c r="BH192" i="7"/>
  <c r="BI192" i="7"/>
  <c r="BJ192" i="7"/>
  <c r="BM192" i="7"/>
  <c r="BN192" i="7"/>
  <c r="BO192" i="7"/>
  <c r="BR192" i="7"/>
  <c r="BS192" i="7"/>
  <c r="BT192" i="7"/>
  <c r="AM193" i="7"/>
  <c r="AR193" i="7"/>
  <c r="AW193" i="7"/>
  <c r="BB193" i="7"/>
  <c r="BG193" i="7"/>
  <c r="BL193" i="7"/>
  <c r="BQ193" i="7"/>
  <c r="BV193" i="7"/>
  <c r="AI194" i="7"/>
  <c r="AJ194" i="7"/>
  <c r="AK194" i="7"/>
  <c r="AN194" i="7"/>
  <c r="AO194" i="7"/>
  <c r="AP194" i="7"/>
  <c r="AS194" i="7"/>
  <c r="AT194" i="7"/>
  <c r="AU194" i="7"/>
  <c r="AX194" i="7"/>
  <c r="AY194" i="7"/>
  <c r="AZ194" i="7"/>
  <c r="BC194" i="7"/>
  <c r="BD194" i="7"/>
  <c r="BE194" i="7"/>
  <c r="BH194" i="7"/>
  <c r="BI194" i="7"/>
  <c r="BJ194" i="7"/>
  <c r="BM194" i="7"/>
  <c r="BN194" i="7"/>
  <c r="BO194" i="7"/>
  <c r="BR194" i="7"/>
  <c r="BS194" i="7"/>
  <c r="BT194" i="7"/>
  <c r="AM195" i="7"/>
  <c r="AR195" i="7"/>
  <c r="AW195" i="7"/>
  <c r="BB195" i="7"/>
  <c r="BG195" i="7"/>
  <c r="BL195" i="7"/>
  <c r="BQ195" i="7"/>
  <c r="BV195" i="7"/>
  <c r="AI196" i="7"/>
  <c r="AJ196" i="7"/>
  <c r="AK196" i="7"/>
  <c r="AN196" i="7"/>
  <c r="AO196" i="7"/>
  <c r="AP196" i="7"/>
  <c r="AS196" i="7"/>
  <c r="AT196" i="7"/>
  <c r="AU196" i="7"/>
  <c r="AX196" i="7"/>
  <c r="AY196" i="7"/>
  <c r="AZ196" i="7"/>
  <c r="BC196" i="7"/>
  <c r="BD196" i="7"/>
  <c r="BE196" i="7"/>
  <c r="BH196" i="7"/>
  <c r="BI196" i="7"/>
  <c r="BJ196" i="7"/>
  <c r="BM196" i="7"/>
  <c r="BN196" i="7"/>
  <c r="BO196" i="7"/>
  <c r="BR196" i="7"/>
  <c r="BS196" i="7"/>
  <c r="BT196" i="7"/>
  <c r="AM197" i="7"/>
  <c r="AR197" i="7"/>
  <c r="AW197" i="7"/>
  <c r="BB197" i="7"/>
  <c r="BG197" i="7"/>
  <c r="BL197" i="7"/>
  <c r="BQ197" i="7"/>
  <c r="BV197" i="7"/>
  <c r="AI198" i="7"/>
  <c r="AJ198" i="7"/>
  <c r="AK198" i="7"/>
  <c r="AN198" i="7"/>
  <c r="AO198" i="7"/>
  <c r="AP198" i="7"/>
  <c r="AS198" i="7"/>
  <c r="AT198" i="7"/>
  <c r="AU198" i="7"/>
  <c r="AX198" i="7"/>
  <c r="AY198" i="7"/>
  <c r="AZ198" i="7"/>
  <c r="BC198" i="7"/>
  <c r="BD198" i="7"/>
  <c r="BE198" i="7"/>
  <c r="BH198" i="7"/>
  <c r="BI198" i="7"/>
  <c r="BJ198" i="7"/>
  <c r="BM198" i="7"/>
  <c r="BN198" i="7"/>
  <c r="BO198" i="7"/>
  <c r="BR198" i="7"/>
  <c r="BS198" i="7"/>
  <c r="BT198" i="7"/>
  <c r="AM199" i="7"/>
  <c r="AR199" i="7"/>
  <c r="AW199" i="7"/>
  <c r="BB199" i="7"/>
  <c r="BG199" i="7"/>
  <c r="BL199" i="7"/>
  <c r="BQ199" i="7"/>
  <c r="BV199" i="7"/>
  <c r="AI200" i="7"/>
  <c r="AJ200" i="7"/>
  <c r="AK200" i="7"/>
  <c r="AN200" i="7"/>
  <c r="AO200" i="7"/>
  <c r="AP200" i="7"/>
  <c r="AS200" i="7"/>
  <c r="AT200" i="7"/>
  <c r="AU200" i="7"/>
  <c r="AX200" i="7"/>
  <c r="AY200" i="7"/>
  <c r="AZ200" i="7"/>
  <c r="BC200" i="7"/>
  <c r="BD200" i="7"/>
  <c r="BE200" i="7"/>
  <c r="BH200" i="7"/>
  <c r="BI200" i="7"/>
  <c r="BJ200" i="7"/>
  <c r="BM200" i="7"/>
  <c r="BN200" i="7"/>
  <c r="BO200" i="7"/>
  <c r="BR200" i="7"/>
  <c r="BS200" i="7"/>
  <c r="BT200" i="7"/>
  <c r="AM201" i="7"/>
  <c r="AR201" i="7"/>
  <c r="AW201" i="7"/>
  <c r="BB201" i="7"/>
  <c r="BG201" i="7"/>
  <c r="BL201" i="7"/>
  <c r="BQ201" i="7"/>
  <c r="BV201" i="7"/>
  <c r="AI202" i="7"/>
  <c r="AJ202" i="7"/>
  <c r="AK202" i="7"/>
  <c r="AN202" i="7"/>
  <c r="AO202" i="7"/>
  <c r="AP202" i="7"/>
  <c r="AS202" i="7"/>
  <c r="AT202" i="7"/>
  <c r="AU202" i="7"/>
  <c r="AX202" i="7"/>
  <c r="AY202" i="7"/>
  <c r="AZ202" i="7"/>
  <c r="BC202" i="7"/>
  <c r="BD202" i="7"/>
  <c r="BE202" i="7"/>
  <c r="BH202" i="7"/>
  <c r="BI202" i="7"/>
  <c r="BJ202" i="7"/>
  <c r="BM202" i="7"/>
  <c r="BN202" i="7"/>
  <c r="BO202" i="7"/>
  <c r="BR202" i="7"/>
  <c r="BS202" i="7"/>
  <c r="BT202" i="7"/>
  <c r="AM203" i="7"/>
  <c r="AR203" i="7"/>
  <c r="AW203" i="7"/>
  <c r="BB203" i="7"/>
  <c r="BG203" i="7"/>
  <c r="BL203" i="7"/>
  <c r="BQ203" i="7"/>
  <c r="BV203" i="7"/>
  <c r="AI204" i="7"/>
  <c r="AJ204" i="7"/>
  <c r="AK204" i="7"/>
  <c r="AN204" i="7"/>
  <c r="AO204" i="7"/>
  <c r="AP204" i="7"/>
  <c r="AS204" i="7"/>
  <c r="AT204" i="7"/>
  <c r="AU204" i="7"/>
  <c r="AX204" i="7"/>
  <c r="AY204" i="7"/>
  <c r="AZ204" i="7"/>
  <c r="BC204" i="7"/>
  <c r="BD204" i="7"/>
  <c r="BE204" i="7"/>
  <c r="BH204" i="7"/>
  <c r="BI204" i="7"/>
  <c r="BJ204" i="7"/>
  <c r="BM204" i="7"/>
  <c r="BN204" i="7"/>
  <c r="BO204" i="7"/>
  <c r="BR204" i="7"/>
  <c r="BS204" i="7"/>
  <c r="BT204" i="7"/>
  <c r="AM205" i="7"/>
  <c r="AR205" i="7"/>
  <c r="AW205" i="7"/>
  <c r="BB205" i="7"/>
  <c r="BG205" i="7"/>
  <c r="BL205" i="7"/>
  <c r="BQ205" i="7"/>
  <c r="BV205" i="7"/>
  <c r="AI206" i="7"/>
  <c r="AJ206" i="7"/>
  <c r="AK206" i="7"/>
  <c r="AN206" i="7"/>
  <c r="AO206" i="7"/>
  <c r="AP206" i="7"/>
  <c r="AS206" i="7"/>
  <c r="AT206" i="7"/>
  <c r="AU206" i="7"/>
  <c r="AX206" i="7"/>
  <c r="AY206" i="7"/>
  <c r="AZ206" i="7"/>
  <c r="BC206" i="7"/>
  <c r="BD206" i="7"/>
  <c r="BE206" i="7"/>
  <c r="BH206" i="7"/>
  <c r="BI206" i="7"/>
  <c r="BJ206" i="7"/>
  <c r="BM206" i="7"/>
  <c r="BN206" i="7"/>
  <c r="BO206" i="7"/>
  <c r="BR206" i="7"/>
  <c r="BS206" i="7"/>
  <c r="BT206" i="7"/>
  <c r="AM207" i="7"/>
  <c r="AR207" i="7"/>
  <c r="AW207" i="7"/>
  <c r="BB207" i="7"/>
  <c r="BG207" i="7"/>
  <c r="BL207" i="7"/>
  <c r="BQ207" i="7"/>
  <c r="BV207" i="7"/>
  <c r="AI208" i="7"/>
  <c r="AJ208" i="7"/>
  <c r="AK208" i="7"/>
  <c r="AN208" i="7"/>
  <c r="AO208" i="7"/>
  <c r="AP208" i="7"/>
  <c r="AS208" i="7"/>
  <c r="AT208" i="7"/>
  <c r="AU208" i="7"/>
  <c r="AX208" i="7"/>
  <c r="AY208" i="7"/>
  <c r="AZ208" i="7"/>
  <c r="BC208" i="7"/>
  <c r="BD208" i="7"/>
  <c r="BE208" i="7"/>
  <c r="BH208" i="7"/>
  <c r="BI208" i="7"/>
  <c r="BJ208" i="7"/>
  <c r="BM208" i="7"/>
  <c r="BN208" i="7"/>
  <c r="BO208" i="7"/>
  <c r="BR208" i="7"/>
  <c r="BS208" i="7"/>
  <c r="BT208" i="7"/>
  <c r="AM209" i="7"/>
  <c r="AR209" i="7"/>
  <c r="AW209" i="7"/>
  <c r="BB209" i="7"/>
  <c r="BG209" i="7"/>
  <c r="BL209" i="7"/>
  <c r="BQ209" i="7"/>
  <c r="BV209" i="7"/>
  <c r="AI210" i="7"/>
  <c r="AJ210" i="7"/>
  <c r="AK210" i="7"/>
  <c r="AN210" i="7"/>
  <c r="AO210" i="7"/>
  <c r="AP210" i="7"/>
  <c r="AS210" i="7"/>
  <c r="AT210" i="7"/>
  <c r="AU210" i="7"/>
  <c r="AX210" i="7"/>
  <c r="AY210" i="7"/>
  <c r="AZ210" i="7"/>
  <c r="BC210" i="7"/>
  <c r="BD210" i="7"/>
  <c r="BE210" i="7"/>
  <c r="BH210" i="7"/>
  <c r="BI210" i="7"/>
  <c r="BJ210" i="7"/>
  <c r="BM210" i="7"/>
  <c r="BN210" i="7"/>
  <c r="BO210" i="7"/>
  <c r="BR210" i="7"/>
  <c r="BS210" i="7"/>
  <c r="BT210" i="7"/>
  <c r="AM211" i="7"/>
  <c r="AR211" i="7"/>
  <c r="AW211" i="7"/>
  <c r="BB211" i="7"/>
  <c r="BG211" i="7"/>
  <c r="BL211" i="7"/>
  <c r="BQ211" i="7"/>
  <c r="BV211" i="7"/>
  <c r="AI212" i="7"/>
  <c r="AJ212" i="7"/>
  <c r="AK212" i="7"/>
  <c r="AN212" i="7"/>
  <c r="AO212" i="7"/>
  <c r="AP212" i="7"/>
  <c r="AS212" i="7"/>
  <c r="AT212" i="7"/>
  <c r="AU212" i="7"/>
  <c r="AX212" i="7"/>
  <c r="AY212" i="7"/>
  <c r="AZ212" i="7"/>
  <c r="BC212" i="7"/>
  <c r="BD212" i="7"/>
  <c r="BE212" i="7"/>
  <c r="BH212" i="7"/>
  <c r="BI212" i="7"/>
  <c r="BJ212" i="7"/>
  <c r="BM212" i="7"/>
  <c r="BN212" i="7"/>
  <c r="BO212" i="7"/>
  <c r="BR212" i="7"/>
  <c r="BS212" i="7"/>
  <c r="BT212" i="7"/>
  <c r="AM213" i="7"/>
  <c r="AR213" i="7"/>
  <c r="AW213" i="7"/>
  <c r="BB213" i="7"/>
  <c r="BG213" i="7"/>
  <c r="BL213" i="7"/>
  <c r="BQ213" i="7"/>
  <c r="BV213" i="7"/>
  <c r="AI214" i="7"/>
  <c r="AJ214" i="7"/>
  <c r="AK214" i="7"/>
  <c r="AN214" i="7"/>
  <c r="AO214" i="7"/>
  <c r="AP214" i="7"/>
  <c r="AS214" i="7"/>
  <c r="AT214" i="7"/>
  <c r="AU214" i="7"/>
  <c r="AX214" i="7"/>
  <c r="AY214" i="7"/>
  <c r="AZ214" i="7"/>
  <c r="BC214" i="7"/>
  <c r="BD214" i="7"/>
  <c r="BE214" i="7"/>
  <c r="BH214" i="7"/>
  <c r="BI214" i="7"/>
  <c r="BJ214" i="7"/>
  <c r="BM214" i="7"/>
  <c r="BN214" i="7"/>
  <c r="BO214" i="7"/>
  <c r="BR214" i="7"/>
  <c r="BS214" i="7"/>
  <c r="BT214" i="7"/>
  <c r="AM215" i="7"/>
  <c r="AR215" i="7"/>
  <c r="AW215" i="7"/>
  <c r="BB215" i="7"/>
  <c r="BG215" i="7"/>
  <c r="BL215" i="7"/>
  <c r="BQ215" i="7"/>
  <c r="BV215" i="7"/>
  <c r="AI216" i="7"/>
  <c r="AJ216" i="7"/>
  <c r="AK216" i="7"/>
  <c r="AN216" i="7"/>
  <c r="AO216" i="7"/>
  <c r="AP216" i="7"/>
  <c r="AS216" i="7"/>
  <c r="AT216" i="7"/>
  <c r="AU216" i="7"/>
  <c r="AX216" i="7"/>
  <c r="AY216" i="7"/>
  <c r="AZ216" i="7"/>
  <c r="BC216" i="7"/>
  <c r="BD216" i="7"/>
  <c r="BE216" i="7"/>
  <c r="BH216" i="7"/>
  <c r="BI216" i="7"/>
  <c r="BJ216" i="7"/>
  <c r="BM216" i="7"/>
  <c r="BN216" i="7"/>
  <c r="BO216" i="7"/>
  <c r="BR216" i="7"/>
  <c r="BS216" i="7"/>
  <c r="BT216" i="7"/>
  <c r="AM217" i="7"/>
  <c r="AR217" i="7"/>
  <c r="AW217" i="7"/>
  <c r="BB217" i="7"/>
  <c r="BG217" i="7"/>
  <c r="BL217" i="7"/>
  <c r="BQ217" i="7"/>
  <c r="BV217" i="7"/>
  <c r="AI218" i="7"/>
  <c r="AJ218" i="7"/>
  <c r="AK218" i="7"/>
  <c r="AN218" i="7"/>
  <c r="AO218" i="7"/>
  <c r="AP218" i="7"/>
  <c r="AS218" i="7"/>
  <c r="AT218" i="7"/>
  <c r="AU218" i="7"/>
  <c r="AX218" i="7"/>
  <c r="AY218" i="7"/>
  <c r="AZ218" i="7"/>
  <c r="BC218" i="7"/>
  <c r="BD218" i="7"/>
  <c r="BE218" i="7"/>
  <c r="BH218" i="7"/>
  <c r="BI218" i="7"/>
  <c r="BJ218" i="7"/>
  <c r="BM218" i="7"/>
  <c r="BN218" i="7"/>
  <c r="BO218" i="7"/>
  <c r="BR218" i="7"/>
  <c r="BS218" i="7"/>
  <c r="BT218" i="7"/>
  <c r="AM219" i="7"/>
  <c r="AR219" i="7"/>
  <c r="AW219" i="7"/>
  <c r="BB219" i="7"/>
  <c r="BG219" i="7"/>
  <c r="BL219" i="7"/>
  <c r="BQ219" i="7"/>
  <c r="BV219" i="7"/>
  <c r="AI220" i="7"/>
  <c r="AJ220" i="7"/>
  <c r="AK220" i="7"/>
  <c r="AN220" i="7"/>
  <c r="AO220" i="7"/>
  <c r="AP220" i="7"/>
  <c r="AS220" i="7"/>
  <c r="AT220" i="7"/>
  <c r="AU220" i="7"/>
  <c r="AX220" i="7"/>
  <c r="AY220" i="7"/>
  <c r="AZ220" i="7"/>
  <c r="BC220" i="7"/>
  <c r="BD220" i="7"/>
  <c r="BE220" i="7"/>
  <c r="BH220" i="7"/>
  <c r="BI220" i="7"/>
  <c r="BJ220" i="7"/>
  <c r="BM220" i="7"/>
  <c r="BN220" i="7"/>
  <c r="BO220" i="7"/>
  <c r="BR220" i="7"/>
  <c r="BS220" i="7"/>
  <c r="BT220" i="7"/>
  <c r="AM221" i="7"/>
  <c r="AR221" i="7"/>
  <c r="AW221" i="7"/>
  <c r="BB221" i="7"/>
  <c r="BG221" i="7"/>
  <c r="BL221" i="7"/>
  <c r="BQ221" i="7"/>
  <c r="BV221" i="7"/>
  <c r="AI222" i="7"/>
  <c r="AJ222" i="7"/>
  <c r="AK222" i="7"/>
  <c r="AN222" i="7"/>
  <c r="AO222" i="7"/>
  <c r="AP222" i="7"/>
  <c r="AS222" i="7"/>
  <c r="AT222" i="7"/>
  <c r="AU222" i="7"/>
  <c r="AX222" i="7"/>
  <c r="AY222" i="7"/>
  <c r="AZ222" i="7"/>
  <c r="BC222" i="7"/>
  <c r="BD222" i="7"/>
  <c r="BE222" i="7"/>
  <c r="BH222" i="7"/>
  <c r="BI222" i="7"/>
  <c r="BJ222" i="7"/>
  <c r="BM222" i="7"/>
  <c r="BN222" i="7"/>
  <c r="BO222" i="7"/>
  <c r="BR222" i="7"/>
  <c r="BS222" i="7"/>
  <c r="BT222" i="7"/>
  <c r="AM223" i="7"/>
  <c r="AR223" i="7"/>
  <c r="AW223" i="7"/>
  <c r="BB223" i="7"/>
  <c r="BG223" i="7"/>
  <c r="BL223" i="7"/>
  <c r="BQ223" i="7"/>
  <c r="BV223" i="7"/>
  <c r="AI224" i="7"/>
  <c r="AJ224" i="7"/>
  <c r="AK224" i="7"/>
  <c r="AN224" i="7"/>
  <c r="AO224" i="7"/>
  <c r="AP224" i="7"/>
  <c r="AS224" i="7"/>
  <c r="AT224" i="7"/>
  <c r="AU224" i="7"/>
  <c r="AX224" i="7"/>
  <c r="AY224" i="7"/>
  <c r="AZ224" i="7"/>
  <c r="BC224" i="7"/>
  <c r="BD224" i="7"/>
  <c r="BE224" i="7"/>
  <c r="BH224" i="7"/>
  <c r="BI224" i="7"/>
  <c r="BJ224" i="7"/>
  <c r="BM224" i="7"/>
  <c r="BN224" i="7"/>
  <c r="BO224" i="7"/>
  <c r="BR224" i="7"/>
  <c r="BS224" i="7"/>
  <c r="BT224" i="7"/>
  <c r="AM225" i="7"/>
  <c r="AR225" i="7"/>
  <c r="AW225" i="7"/>
  <c r="BB225" i="7"/>
  <c r="BG225" i="7"/>
  <c r="BL225" i="7"/>
  <c r="BQ225" i="7"/>
  <c r="BV225" i="7"/>
  <c r="AI226" i="7"/>
  <c r="AJ226" i="7"/>
  <c r="AK226" i="7"/>
  <c r="AN226" i="7"/>
  <c r="AO226" i="7"/>
  <c r="AP226" i="7"/>
  <c r="AS226" i="7"/>
  <c r="AT226" i="7"/>
  <c r="AU226" i="7"/>
  <c r="AX226" i="7"/>
  <c r="AY226" i="7"/>
  <c r="AZ226" i="7"/>
  <c r="BC226" i="7"/>
  <c r="BD226" i="7"/>
  <c r="BE226" i="7"/>
  <c r="BH226" i="7"/>
  <c r="BI226" i="7"/>
  <c r="BJ226" i="7"/>
  <c r="BM226" i="7"/>
  <c r="BN226" i="7"/>
  <c r="BO226" i="7"/>
  <c r="BR226" i="7"/>
  <c r="BS226" i="7"/>
  <c r="BT226" i="7"/>
  <c r="AM227" i="7"/>
  <c r="AR227" i="7"/>
  <c r="AW227" i="7"/>
  <c r="BB227" i="7"/>
  <c r="BG227" i="7"/>
  <c r="BL227" i="7"/>
  <c r="BQ227" i="7"/>
  <c r="BV227" i="7"/>
  <c r="AI228" i="7"/>
  <c r="AJ228" i="7"/>
  <c r="AK228" i="7"/>
  <c r="AN228" i="7"/>
  <c r="AO228" i="7"/>
  <c r="AP228" i="7"/>
  <c r="AS228" i="7"/>
  <c r="AT228" i="7"/>
  <c r="AU228" i="7"/>
  <c r="AX228" i="7"/>
  <c r="AY228" i="7"/>
  <c r="AZ228" i="7"/>
  <c r="BC228" i="7"/>
  <c r="BD228" i="7"/>
  <c r="BE228" i="7"/>
  <c r="BH228" i="7"/>
  <c r="BI228" i="7"/>
  <c r="BJ228" i="7"/>
  <c r="BM228" i="7"/>
  <c r="BN228" i="7"/>
  <c r="BO228" i="7"/>
  <c r="BR228" i="7"/>
  <c r="BS228" i="7"/>
  <c r="BT228" i="7"/>
  <c r="AM229" i="7"/>
  <c r="AR229" i="7"/>
  <c r="AW229" i="7"/>
  <c r="BB229" i="7"/>
  <c r="BG229" i="7"/>
  <c r="BL229" i="7"/>
  <c r="BQ229" i="7"/>
  <c r="BV229" i="7"/>
  <c r="AN190" i="7"/>
  <c r="AO190" i="7"/>
  <c r="AP190" i="7"/>
  <c r="AS190" i="7"/>
  <c r="AT190" i="7"/>
  <c r="AU190" i="7"/>
  <c r="AX190" i="7"/>
  <c r="AY190" i="7"/>
  <c r="AZ190" i="7"/>
  <c r="BC190" i="7"/>
  <c r="BD190" i="7"/>
  <c r="BE190" i="7"/>
  <c r="BH190" i="7"/>
  <c r="BI190" i="7"/>
  <c r="BJ190" i="7"/>
  <c r="BM190" i="7"/>
  <c r="BN190" i="7"/>
  <c r="BO190" i="7"/>
  <c r="BR190" i="7"/>
  <c r="BS190" i="7"/>
  <c r="BT190" i="7"/>
  <c r="AR191" i="7"/>
  <c r="AW191" i="7"/>
  <c r="BB191" i="7"/>
  <c r="BG191" i="7"/>
  <c r="BL191" i="7"/>
  <c r="BQ191" i="7"/>
  <c r="BV191" i="7"/>
  <c r="AE193" i="7"/>
  <c r="AF193" i="7"/>
  <c r="AG193" i="7"/>
  <c r="AH193" i="7"/>
  <c r="AE195" i="7"/>
  <c r="AC195" i="7" s="1"/>
  <c r="AF195" i="7"/>
  <c r="AG195" i="7"/>
  <c r="AH195" i="7"/>
  <c r="AE197" i="7"/>
  <c r="AF197" i="7"/>
  <c r="AG197" i="7"/>
  <c r="AH197" i="7"/>
  <c r="AE199" i="7"/>
  <c r="AC199" i="7" s="1"/>
  <c r="AF199" i="7"/>
  <c r="AG199" i="7"/>
  <c r="AH199" i="7"/>
  <c r="AE201" i="7"/>
  <c r="AF201" i="7"/>
  <c r="AG201" i="7"/>
  <c r="AH201" i="7"/>
  <c r="AE203" i="7"/>
  <c r="AF203" i="7"/>
  <c r="AG203" i="7"/>
  <c r="AH203" i="7"/>
  <c r="AE205" i="7"/>
  <c r="AF205" i="7"/>
  <c r="AG205" i="7"/>
  <c r="AH205" i="7"/>
  <c r="AE207" i="7"/>
  <c r="AC207" i="7" s="1"/>
  <c r="AF207" i="7"/>
  <c r="AG207" i="7"/>
  <c r="AH207" i="7"/>
  <c r="AE209" i="7"/>
  <c r="AF209" i="7"/>
  <c r="AG209" i="7"/>
  <c r="AH209" i="7"/>
  <c r="AE211" i="7"/>
  <c r="AF211" i="7"/>
  <c r="AG211" i="7"/>
  <c r="AH211" i="7"/>
  <c r="AE213" i="7"/>
  <c r="AF213" i="7"/>
  <c r="AG213" i="7"/>
  <c r="AH213" i="7"/>
  <c r="AE215" i="7"/>
  <c r="AC215" i="7" s="1"/>
  <c r="AF215" i="7"/>
  <c r="AG215" i="7"/>
  <c r="AH215" i="7"/>
  <c r="AE217" i="7"/>
  <c r="AF217" i="7"/>
  <c r="AG217" i="7"/>
  <c r="AH217" i="7"/>
  <c r="AE219" i="7"/>
  <c r="AC219" i="7" s="1"/>
  <c r="AF219" i="7"/>
  <c r="AG219" i="7"/>
  <c r="AH219" i="7"/>
  <c r="AE221" i="7"/>
  <c r="AF221" i="7"/>
  <c r="AG221" i="7"/>
  <c r="AH221" i="7"/>
  <c r="AE223" i="7"/>
  <c r="AC223" i="7" s="1"/>
  <c r="AF223" i="7"/>
  <c r="AG223" i="7"/>
  <c r="AH223" i="7"/>
  <c r="AE225" i="7"/>
  <c r="AF225" i="7"/>
  <c r="AG225" i="7"/>
  <c r="AH225" i="7"/>
  <c r="AE227" i="7"/>
  <c r="AF227" i="7"/>
  <c r="AG227" i="7"/>
  <c r="AH227" i="7"/>
  <c r="AE229" i="7"/>
  <c r="AF229" i="7"/>
  <c r="AG229" i="7"/>
  <c r="AH229" i="7"/>
  <c r="AM191" i="7"/>
  <c r="AK190" i="7"/>
  <c r="AJ190" i="7"/>
  <c r="AI190" i="7"/>
  <c r="AH191" i="7"/>
  <c r="AG191" i="7"/>
  <c r="AF191" i="7"/>
  <c r="AE191" i="7"/>
  <c r="AE176" i="7"/>
  <c r="AF176" i="7"/>
  <c r="AG176" i="7"/>
  <c r="AH176" i="7"/>
  <c r="AE178" i="7"/>
  <c r="AF178" i="7"/>
  <c r="AG178" i="7"/>
  <c r="AH178" i="7"/>
  <c r="AE180" i="7"/>
  <c r="AC180" i="7" s="1"/>
  <c r="AF180" i="7"/>
  <c r="AG180" i="7"/>
  <c r="AH180" i="7"/>
  <c r="AE182" i="7"/>
  <c r="AF182" i="7"/>
  <c r="AG182" i="7"/>
  <c r="AH182" i="7"/>
  <c r="AH174" i="7"/>
  <c r="AG174" i="7"/>
  <c r="AF174" i="7"/>
  <c r="AE174" i="7"/>
  <c r="AC191" i="7" l="1"/>
  <c r="AD219" i="7"/>
  <c r="AD211" i="7"/>
  <c r="AD207" i="7"/>
  <c r="AC176" i="7"/>
  <c r="AC178" i="7"/>
  <c r="AC182" i="7"/>
  <c r="AC197" i="7"/>
  <c r="AC211" i="7"/>
  <c r="AD227" i="7"/>
  <c r="AD223" i="7"/>
  <c r="AD215" i="7"/>
  <c r="AC227" i="7"/>
  <c r="AC203" i="7"/>
  <c r="AF198" i="7"/>
  <c r="D246" i="7"/>
  <c r="K148" i="4"/>
  <c r="D248" i="7"/>
  <c r="K248" i="7"/>
  <c r="D247" i="7"/>
  <c r="K247" i="7"/>
  <c r="K246" i="7"/>
  <c r="K245" i="7"/>
  <c r="K244" i="7"/>
  <c r="AF196" i="7"/>
  <c r="D148" i="4"/>
  <c r="D143" i="4"/>
  <c r="AG204" i="7"/>
  <c r="D144" i="4"/>
  <c r="AG208" i="7"/>
  <c r="AG192" i="7"/>
  <c r="AF206" i="7"/>
  <c r="AF210" i="7"/>
  <c r="AF202" i="7"/>
  <c r="AG196" i="7"/>
  <c r="AG212" i="7"/>
  <c r="AF208" i="7"/>
  <c r="AF204" i="7"/>
  <c r="AG220" i="7"/>
  <c r="AG228" i="7"/>
  <c r="AG216" i="7"/>
  <c r="AG224" i="7"/>
  <c r="AG200" i="7"/>
  <c r="AC174" i="7"/>
  <c r="AF220" i="7"/>
  <c r="AF222" i="7"/>
  <c r="AF212" i="7"/>
  <c r="AF216" i="7"/>
  <c r="AF226" i="7"/>
  <c r="AF214" i="7"/>
  <c r="AF218" i="7"/>
  <c r="AD191" i="7"/>
  <c r="AD203" i="7"/>
  <c r="AF194" i="7"/>
  <c r="AE198" i="7"/>
  <c r="AD195" i="7"/>
  <c r="AC193" i="7"/>
  <c r="AE226" i="7"/>
  <c r="AE218" i="7"/>
  <c r="AE222" i="7"/>
  <c r="AE214" i="7"/>
  <c r="AE210" i="7"/>
  <c r="AE206" i="7"/>
  <c r="AC229" i="7"/>
  <c r="AC225" i="7"/>
  <c r="AC221" i="7"/>
  <c r="AC217" i="7"/>
  <c r="AC213" i="7"/>
  <c r="AC209" i="7"/>
  <c r="AC205" i="7"/>
  <c r="AE202" i="7"/>
  <c r="AF200" i="7"/>
  <c r="AD197" i="7"/>
  <c r="AE228" i="7"/>
  <c r="AD225" i="7"/>
  <c r="AE224" i="7"/>
  <c r="AD221" i="7"/>
  <c r="AE220" i="7"/>
  <c r="AD217" i="7"/>
  <c r="AE216" i="7"/>
  <c r="AD213" i="7"/>
  <c r="AE212" i="7"/>
  <c r="AD209" i="7"/>
  <c r="AE208" i="7"/>
  <c r="AD205" i="7"/>
  <c r="AC201" i="7"/>
  <c r="AE200" i="7"/>
  <c r="AE194" i="7"/>
  <c r="AE204" i="7"/>
  <c r="AG198" i="7"/>
  <c r="AG194" i="7"/>
  <c r="AF192" i="7"/>
  <c r="AF228" i="7"/>
  <c r="AF224" i="7"/>
  <c r="AG218" i="7"/>
  <c r="AG206" i="7"/>
  <c r="AD229" i="7"/>
  <c r="AG226" i="7"/>
  <c r="AG222" i="7"/>
  <c r="AG214" i="7"/>
  <c r="AG210" i="7"/>
  <c r="AD199" i="7"/>
  <c r="AG202" i="7"/>
  <c r="AD193" i="7"/>
  <c r="AE196" i="7"/>
  <c r="AE192" i="7"/>
  <c r="AD201" i="7"/>
  <c r="AG190" i="7"/>
  <c r="AF190" i="7"/>
  <c r="AE190" i="7"/>
  <c r="AM95" i="3"/>
  <c r="AN95" i="3"/>
  <c r="AO95" i="3"/>
  <c r="AQ95" i="3"/>
  <c r="AR95" i="3"/>
  <c r="AS95" i="3"/>
  <c r="AU95" i="3"/>
  <c r="AV95" i="3"/>
  <c r="AW95" i="3"/>
  <c r="AY95" i="3"/>
  <c r="AZ95" i="3"/>
  <c r="BA95" i="3"/>
  <c r="BC95" i="3"/>
  <c r="BD95" i="3"/>
  <c r="BE95" i="3"/>
  <c r="BG95" i="3"/>
  <c r="BH95" i="3"/>
  <c r="BI95" i="3"/>
  <c r="BK95" i="3"/>
  <c r="BL95" i="3"/>
  <c r="BM95" i="3"/>
  <c r="BO95" i="3"/>
  <c r="BP95" i="3"/>
  <c r="BQ95" i="3"/>
  <c r="BS95" i="3"/>
  <c r="BT95" i="3"/>
  <c r="BU95" i="3"/>
  <c r="BW95" i="3"/>
  <c r="BX95" i="3"/>
  <c r="BY95" i="3"/>
  <c r="CA95" i="3"/>
  <c r="CB95" i="3"/>
  <c r="CC95" i="3"/>
  <c r="AM108" i="3"/>
  <c r="AN108" i="3"/>
  <c r="AO108" i="3"/>
  <c r="AQ108" i="3"/>
  <c r="AR108" i="3"/>
  <c r="AS108" i="3"/>
  <c r="AU108" i="3"/>
  <c r="AV108" i="3"/>
  <c r="AW108" i="3"/>
  <c r="AY108" i="3"/>
  <c r="AZ108" i="3"/>
  <c r="BA108" i="3"/>
  <c r="BC108" i="3"/>
  <c r="BD108" i="3"/>
  <c r="BE108" i="3"/>
  <c r="BG108" i="3"/>
  <c r="BH108" i="3"/>
  <c r="BI108" i="3"/>
  <c r="BK108" i="3"/>
  <c r="BL108" i="3"/>
  <c r="BM108" i="3"/>
  <c r="BO108" i="3"/>
  <c r="BP108" i="3"/>
  <c r="BQ108" i="3"/>
  <c r="BS108" i="3"/>
  <c r="BT108" i="3"/>
  <c r="BU108" i="3"/>
  <c r="BW108" i="3"/>
  <c r="BX108" i="3"/>
  <c r="BY108" i="3"/>
  <c r="CA108" i="3"/>
  <c r="CB108" i="3"/>
  <c r="CC108" i="3"/>
  <c r="CS174" i="7"/>
  <c r="CS176" i="7"/>
  <c r="CS178" i="7"/>
  <c r="CS180" i="7"/>
  <c r="CS182" i="7"/>
  <c r="P185" i="7"/>
  <c r="B185" i="7"/>
  <c r="B104" i="4"/>
  <c r="AJ108" i="3" l="1"/>
  <c r="AK108" i="3"/>
  <c r="AI108" i="3"/>
  <c r="DV108" i="3"/>
  <c r="DU108" i="3"/>
  <c r="DT108" i="3"/>
  <c r="DS108" i="3"/>
  <c r="DR108" i="3"/>
  <c r="DQ108" i="3"/>
  <c r="DP108" i="3"/>
  <c r="DO108" i="3"/>
  <c r="DN108" i="3"/>
  <c r="DM108" i="3"/>
  <c r="DL108" i="3"/>
  <c r="DK108" i="3"/>
  <c r="DI108" i="3"/>
  <c r="AI17" i="7"/>
  <c r="AJ17" i="7"/>
  <c r="AK17" i="7"/>
  <c r="AN17" i="7"/>
  <c r="AO17" i="7"/>
  <c r="AP17" i="7"/>
  <c r="AS17" i="7"/>
  <c r="AT17" i="7"/>
  <c r="AU17" i="7"/>
  <c r="AX17" i="7"/>
  <c r="AY17" i="7"/>
  <c r="AZ17" i="7"/>
  <c r="BC17" i="7"/>
  <c r="BD17" i="7"/>
  <c r="BE17" i="7"/>
  <c r="BH17" i="7"/>
  <c r="BI17" i="7"/>
  <c r="BJ17" i="7"/>
  <c r="BM17" i="7"/>
  <c r="BN17" i="7"/>
  <c r="BO17" i="7"/>
  <c r="BR17" i="7"/>
  <c r="BS17" i="7"/>
  <c r="BT17" i="7"/>
  <c r="AM18" i="7"/>
  <c r="AR18" i="7"/>
  <c r="AW18" i="7"/>
  <c r="BB18" i="7"/>
  <c r="BG18" i="7"/>
  <c r="BL18" i="7"/>
  <c r="BQ18" i="7"/>
  <c r="BV18" i="7"/>
  <c r="CS18" i="7"/>
  <c r="AI19" i="7"/>
  <c r="AJ19" i="7"/>
  <c r="AK19" i="7"/>
  <c r="AN19" i="7"/>
  <c r="AO19" i="7"/>
  <c r="AP19" i="7"/>
  <c r="AS19" i="7"/>
  <c r="AT19" i="7"/>
  <c r="AU19" i="7"/>
  <c r="AX19" i="7"/>
  <c r="AY19" i="7"/>
  <c r="AZ19" i="7"/>
  <c r="BC19" i="7"/>
  <c r="BD19" i="7"/>
  <c r="BE19" i="7"/>
  <c r="BH19" i="7"/>
  <c r="BI19" i="7"/>
  <c r="BJ19" i="7"/>
  <c r="BM19" i="7"/>
  <c r="BN19" i="7"/>
  <c r="BO19" i="7"/>
  <c r="BR19" i="7"/>
  <c r="BS19" i="7"/>
  <c r="BT19" i="7"/>
  <c r="AM20" i="7"/>
  <c r="AR20" i="7"/>
  <c r="AW20" i="7"/>
  <c r="BB20" i="7"/>
  <c r="BG20" i="7"/>
  <c r="BL20" i="7"/>
  <c r="BQ20" i="7"/>
  <c r="BV20" i="7"/>
  <c r="CS20" i="7"/>
  <c r="AI21" i="7"/>
  <c r="AJ21" i="7"/>
  <c r="AK21" i="7"/>
  <c r="AN21" i="7"/>
  <c r="AO21" i="7"/>
  <c r="AP21" i="7"/>
  <c r="AS21" i="7"/>
  <c r="AT21" i="7"/>
  <c r="AU21" i="7"/>
  <c r="AX21" i="7"/>
  <c r="AY21" i="7"/>
  <c r="AZ21" i="7"/>
  <c r="BC21" i="7"/>
  <c r="BD21" i="7"/>
  <c r="BE21" i="7"/>
  <c r="BH21" i="7"/>
  <c r="BI21" i="7"/>
  <c r="BJ21" i="7"/>
  <c r="BM21" i="7"/>
  <c r="BN21" i="7"/>
  <c r="BO21" i="7"/>
  <c r="BR21" i="7"/>
  <c r="BS21" i="7"/>
  <c r="BT21" i="7"/>
  <c r="AM22" i="7"/>
  <c r="AR22" i="7"/>
  <c r="AW22" i="7"/>
  <c r="BB22" i="7"/>
  <c r="BG22" i="7"/>
  <c r="BL22" i="7"/>
  <c r="BQ22" i="7"/>
  <c r="BV22" i="7"/>
  <c r="CS22" i="7"/>
  <c r="AI23" i="7"/>
  <c r="AJ23" i="7"/>
  <c r="AK23" i="7"/>
  <c r="AN23" i="7"/>
  <c r="AO23" i="7"/>
  <c r="AP23" i="7"/>
  <c r="AS23" i="7"/>
  <c r="AT23" i="7"/>
  <c r="AU23" i="7"/>
  <c r="AX23" i="7"/>
  <c r="AY23" i="7"/>
  <c r="AZ23" i="7"/>
  <c r="BC23" i="7"/>
  <c r="BD23" i="7"/>
  <c r="BE23" i="7"/>
  <c r="BH23" i="7"/>
  <c r="BI23" i="7"/>
  <c r="BJ23" i="7"/>
  <c r="BM23" i="7"/>
  <c r="BN23" i="7"/>
  <c r="BO23" i="7"/>
  <c r="BR23" i="7"/>
  <c r="BS23" i="7"/>
  <c r="BT23" i="7"/>
  <c r="AM24" i="7"/>
  <c r="AR24" i="7"/>
  <c r="AW24" i="7"/>
  <c r="BB24" i="7"/>
  <c r="BG24" i="7"/>
  <c r="BL24" i="7"/>
  <c r="BQ24" i="7"/>
  <c r="BV24" i="7"/>
  <c r="CS24" i="7"/>
  <c r="AI25" i="7"/>
  <c r="AJ25" i="7"/>
  <c r="AK25" i="7"/>
  <c r="AN25" i="7"/>
  <c r="AO25" i="7"/>
  <c r="AP25" i="7"/>
  <c r="AS25" i="7"/>
  <c r="AT25" i="7"/>
  <c r="AU25" i="7"/>
  <c r="AX25" i="7"/>
  <c r="AY25" i="7"/>
  <c r="AZ25" i="7"/>
  <c r="BC25" i="7"/>
  <c r="BD25" i="7"/>
  <c r="BE25" i="7"/>
  <c r="BH25" i="7"/>
  <c r="BI25" i="7"/>
  <c r="BJ25" i="7"/>
  <c r="BM25" i="7"/>
  <c r="BN25" i="7"/>
  <c r="BO25" i="7"/>
  <c r="BR25" i="7"/>
  <c r="BS25" i="7"/>
  <c r="BT25" i="7"/>
  <c r="AM26" i="7"/>
  <c r="AR26" i="7"/>
  <c r="AW26" i="7"/>
  <c r="BB26" i="7"/>
  <c r="BG26" i="7"/>
  <c r="BL26" i="7"/>
  <c r="BQ26" i="7"/>
  <c r="BV26" i="7"/>
  <c r="CS26" i="7"/>
  <c r="AI27" i="7"/>
  <c r="AJ27" i="7"/>
  <c r="AK27" i="7"/>
  <c r="AN27" i="7"/>
  <c r="AO27" i="7"/>
  <c r="AP27" i="7"/>
  <c r="AS27" i="7"/>
  <c r="AT27" i="7"/>
  <c r="AU27" i="7"/>
  <c r="AX27" i="7"/>
  <c r="AY27" i="7"/>
  <c r="AZ27" i="7"/>
  <c r="BC27" i="7"/>
  <c r="BD27" i="7"/>
  <c r="BE27" i="7"/>
  <c r="BH27" i="7"/>
  <c r="BI27" i="7"/>
  <c r="BJ27" i="7"/>
  <c r="BM27" i="7"/>
  <c r="BN27" i="7"/>
  <c r="BO27" i="7"/>
  <c r="BR27" i="7"/>
  <c r="BS27" i="7"/>
  <c r="BT27" i="7"/>
  <c r="AM28" i="7"/>
  <c r="AR28" i="7"/>
  <c r="AW28" i="7"/>
  <c r="BB28" i="7"/>
  <c r="BG28" i="7"/>
  <c r="BL28" i="7"/>
  <c r="BQ28" i="7"/>
  <c r="BV28" i="7"/>
  <c r="CS28" i="7"/>
  <c r="AI29" i="7"/>
  <c r="AJ29" i="7"/>
  <c r="AK29" i="7"/>
  <c r="AN29" i="7"/>
  <c r="AO29" i="7"/>
  <c r="AP29" i="7"/>
  <c r="AS29" i="7"/>
  <c r="AT29" i="7"/>
  <c r="AU29" i="7"/>
  <c r="AX29" i="7"/>
  <c r="AY29" i="7"/>
  <c r="AZ29" i="7"/>
  <c r="BC29" i="7"/>
  <c r="BD29" i="7"/>
  <c r="BE29" i="7"/>
  <c r="BH29" i="7"/>
  <c r="BI29" i="7"/>
  <c r="BJ29" i="7"/>
  <c r="BM29" i="7"/>
  <c r="BN29" i="7"/>
  <c r="BO29" i="7"/>
  <c r="BR29" i="7"/>
  <c r="BS29" i="7"/>
  <c r="BT29" i="7"/>
  <c r="AM30" i="7"/>
  <c r="AR30" i="7"/>
  <c r="AW30" i="7"/>
  <c r="BB30" i="7"/>
  <c r="BG30" i="7"/>
  <c r="BL30" i="7"/>
  <c r="BQ30" i="7"/>
  <c r="BV30" i="7"/>
  <c r="CS30" i="7"/>
  <c r="AI31" i="7"/>
  <c r="AJ31" i="7"/>
  <c r="AK31" i="7"/>
  <c r="AN31" i="7"/>
  <c r="AO31" i="7"/>
  <c r="AP31" i="7"/>
  <c r="AS31" i="7"/>
  <c r="AT31" i="7"/>
  <c r="AU31" i="7"/>
  <c r="AX31" i="7"/>
  <c r="AY31" i="7"/>
  <c r="AZ31" i="7"/>
  <c r="BC31" i="7"/>
  <c r="BD31" i="7"/>
  <c r="BE31" i="7"/>
  <c r="BH31" i="7"/>
  <c r="BI31" i="7"/>
  <c r="BJ31" i="7"/>
  <c r="BM31" i="7"/>
  <c r="BN31" i="7"/>
  <c r="BO31" i="7"/>
  <c r="BR31" i="7"/>
  <c r="BS31" i="7"/>
  <c r="BT31" i="7"/>
  <c r="AM32" i="7"/>
  <c r="AR32" i="7"/>
  <c r="AW32" i="7"/>
  <c r="BB32" i="7"/>
  <c r="BG32" i="7"/>
  <c r="BL32" i="7"/>
  <c r="BQ32" i="7"/>
  <c r="BV32" i="7"/>
  <c r="CS32" i="7"/>
  <c r="AI33" i="7"/>
  <c r="AJ33" i="7"/>
  <c r="AK33" i="7"/>
  <c r="AN33" i="7"/>
  <c r="AO33" i="7"/>
  <c r="AP33" i="7"/>
  <c r="AS33" i="7"/>
  <c r="AT33" i="7"/>
  <c r="AU33" i="7"/>
  <c r="AX33" i="7"/>
  <c r="AY33" i="7"/>
  <c r="AZ33" i="7"/>
  <c r="BC33" i="7"/>
  <c r="BD33" i="7"/>
  <c r="BE33" i="7"/>
  <c r="BH33" i="7"/>
  <c r="BI33" i="7"/>
  <c r="BJ33" i="7"/>
  <c r="BM33" i="7"/>
  <c r="BN33" i="7"/>
  <c r="BO33" i="7"/>
  <c r="BR33" i="7"/>
  <c r="BS33" i="7"/>
  <c r="BT33" i="7"/>
  <c r="AM34" i="7"/>
  <c r="AR34" i="7"/>
  <c r="AW34" i="7"/>
  <c r="BB34" i="7"/>
  <c r="BG34" i="7"/>
  <c r="BL34" i="7"/>
  <c r="BQ34" i="7"/>
  <c r="BV34" i="7"/>
  <c r="CS34" i="7"/>
  <c r="AI35" i="7"/>
  <c r="AJ35" i="7"/>
  <c r="AK35" i="7"/>
  <c r="AN35" i="7"/>
  <c r="AO35" i="7"/>
  <c r="AP35" i="7"/>
  <c r="AS35" i="7"/>
  <c r="AT35" i="7"/>
  <c r="AU35" i="7"/>
  <c r="AX35" i="7"/>
  <c r="AY35" i="7"/>
  <c r="AZ35" i="7"/>
  <c r="BC35" i="7"/>
  <c r="BD35" i="7"/>
  <c r="BE35" i="7"/>
  <c r="BH35" i="7"/>
  <c r="BI35" i="7"/>
  <c r="BJ35" i="7"/>
  <c r="BM35" i="7"/>
  <c r="BN35" i="7"/>
  <c r="BO35" i="7"/>
  <c r="BR35" i="7"/>
  <c r="BS35" i="7"/>
  <c r="BT35" i="7"/>
  <c r="AM36" i="7"/>
  <c r="AR36" i="7"/>
  <c r="AW36" i="7"/>
  <c r="BB36" i="7"/>
  <c r="BG36" i="7"/>
  <c r="BL36" i="7"/>
  <c r="BQ36" i="7"/>
  <c r="BV36" i="7"/>
  <c r="CS36" i="7"/>
  <c r="AI37" i="7"/>
  <c r="AJ37" i="7"/>
  <c r="AK37" i="7"/>
  <c r="AN37" i="7"/>
  <c r="AO37" i="7"/>
  <c r="AP37" i="7"/>
  <c r="AS37" i="7"/>
  <c r="AT37" i="7"/>
  <c r="AU37" i="7"/>
  <c r="AX37" i="7"/>
  <c r="AY37" i="7"/>
  <c r="AZ37" i="7"/>
  <c r="BC37" i="7"/>
  <c r="BD37" i="7"/>
  <c r="BE37" i="7"/>
  <c r="BH37" i="7"/>
  <c r="BI37" i="7"/>
  <c r="BJ37" i="7"/>
  <c r="BM37" i="7"/>
  <c r="BN37" i="7"/>
  <c r="BO37" i="7"/>
  <c r="BR37" i="7"/>
  <c r="BS37" i="7"/>
  <c r="BT37" i="7"/>
  <c r="AM38" i="7"/>
  <c r="AR38" i="7"/>
  <c r="AW38" i="7"/>
  <c r="BB38" i="7"/>
  <c r="BG38" i="7"/>
  <c r="BL38" i="7"/>
  <c r="BQ38" i="7"/>
  <c r="BV38" i="7"/>
  <c r="CS38" i="7"/>
  <c r="AI39" i="7"/>
  <c r="AJ39" i="7"/>
  <c r="AK39" i="7"/>
  <c r="AN39" i="7"/>
  <c r="AO39" i="7"/>
  <c r="AP39" i="7"/>
  <c r="AS39" i="7"/>
  <c r="AT39" i="7"/>
  <c r="AU39" i="7"/>
  <c r="AX39" i="7"/>
  <c r="AY39" i="7"/>
  <c r="AZ39" i="7"/>
  <c r="BC39" i="7"/>
  <c r="BD39" i="7"/>
  <c r="BE39" i="7"/>
  <c r="BH39" i="7"/>
  <c r="BI39" i="7"/>
  <c r="BJ39" i="7"/>
  <c r="BM39" i="7"/>
  <c r="BN39" i="7"/>
  <c r="BO39" i="7"/>
  <c r="BR39" i="7"/>
  <c r="BS39" i="7"/>
  <c r="BT39" i="7"/>
  <c r="AM40" i="7"/>
  <c r="AR40" i="7"/>
  <c r="AW40" i="7"/>
  <c r="BB40" i="7"/>
  <c r="BG40" i="7"/>
  <c r="BL40" i="7"/>
  <c r="BQ40" i="7"/>
  <c r="BV40" i="7"/>
  <c r="CS40" i="7"/>
  <c r="AI41" i="7"/>
  <c r="AJ41" i="7"/>
  <c r="AK41" i="7"/>
  <c r="AN41" i="7"/>
  <c r="AO41" i="7"/>
  <c r="AP41" i="7"/>
  <c r="AS41" i="7"/>
  <c r="AT41" i="7"/>
  <c r="AU41" i="7"/>
  <c r="AX41" i="7"/>
  <c r="AY41" i="7"/>
  <c r="AZ41" i="7"/>
  <c r="BC41" i="7"/>
  <c r="BD41" i="7"/>
  <c r="BE41" i="7"/>
  <c r="BH41" i="7"/>
  <c r="BI41" i="7"/>
  <c r="BJ41" i="7"/>
  <c r="BM41" i="7"/>
  <c r="BN41" i="7"/>
  <c r="BO41" i="7"/>
  <c r="BR41" i="7"/>
  <c r="BS41" i="7"/>
  <c r="BT41" i="7"/>
  <c r="AM42" i="7"/>
  <c r="AR42" i="7"/>
  <c r="AW42" i="7"/>
  <c r="BB42" i="7"/>
  <c r="BG42" i="7"/>
  <c r="BL42" i="7"/>
  <c r="BQ42" i="7"/>
  <c r="BV42" i="7"/>
  <c r="CS42" i="7"/>
  <c r="AI43" i="7"/>
  <c r="AJ43" i="7"/>
  <c r="AK43" i="7"/>
  <c r="AN43" i="7"/>
  <c r="AO43" i="7"/>
  <c r="AP43" i="7"/>
  <c r="AS43" i="7"/>
  <c r="AT43" i="7"/>
  <c r="AU43" i="7"/>
  <c r="AX43" i="7"/>
  <c r="AY43" i="7"/>
  <c r="AZ43" i="7"/>
  <c r="BC43" i="7"/>
  <c r="BD43" i="7"/>
  <c r="BE43" i="7"/>
  <c r="BH43" i="7"/>
  <c r="BI43" i="7"/>
  <c r="BJ43" i="7"/>
  <c r="BM43" i="7"/>
  <c r="BN43" i="7"/>
  <c r="BO43" i="7"/>
  <c r="BR43" i="7"/>
  <c r="BS43" i="7"/>
  <c r="BT43" i="7"/>
  <c r="AM44" i="7"/>
  <c r="AR44" i="7"/>
  <c r="AW44" i="7"/>
  <c r="BB44" i="7"/>
  <c r="BG44" i="7"/>
  <c r="BL44" i="7"/>
  <c r="BQ44" i="7"/>
  <c r="BV44" i="7"/>
  <c r="CS44" i="7"/>
  <c r="AI45" i="7"/>
  <c r="AJ45" i="7"/>
  <c r="AK45" i="7"/>
  <c r="AN45" i="7"/>
  <c r="AO45" i="7"/>
  <c r="AP45" i="7"/>
  <c r="AS45" i="7"/>
  <c r="AT45" i="7"/>
  <c r="AU45" i="7"/>
  <c r="AX45" i="7"/>
  <c r="AY45" i="7"/>
  <c r="AZ45" i="7"/>
  <c r="BC45" i="7"/>
  <c r="BD45" i="7"/>
  <c r="BE45" i="7"/>
  <c r="BH45" i="7"/>
  <c r="BI45" i="7"/>
  <c r="BJ45" i="7"/>
  <c r="BM45" i="7"/>
  <c r="BN45" i="7"/>
  <c r="BO45" i="7"/>
  <c r="BR45" i="7"/>
  <c r="BS45" i="7"/>
  <c r="BT45" i="7"/>
  <c r="AM46" i="7"/>
  <c r="AR46" i="7"/>
  <c r="AW46" i="7"/>
  <c r="BB46" i="7"/>
  <c r="BG46" i="7"/>
  <c r="BL46" i="7"/>
  <c r="BQ46" i="7"/>
  <c r="BV46" i="7"/>
  <c r="CS46" i="7"/>
  <c r="AI47" i="7"/>
  <c r="AJ47" i="7"/>
  <c r="AK47" i="7"/>
  <c r="AN47" i="7"/>
  <c r="AO47" i="7"/>
  <c r="AP47" i="7"/>
  <c r="AS47" i="7"/>
  <c r="AT47" i="7"/>
  <c r="AU47" i="7"/>
  <c r="AX47" i="7"/>
  <c r="AY47" i="7"/>
  <c r="AZ47" i="7"/>
  <c r="BC47" i="7"/>
  <c r="BD47" i="7"/>
  <c r="BE47" i="7"/>
  <c r="BH47" i="7"/>
  <c r="BI47" i="7"/>
  <c r="BJ47" i="7"/>
  <c r="BM47" i="7"/>
  <c r="BN47" i="7"/>
  <c r="BO47" i="7"/>
  <c r="BR47" i="7"/>
  <c r="BS47" i="7"/>
  <c r="BT47" i="7"/>
  <c r="AM48" i="7"/>
  <c r="AR48" i="7"/>
  <c r="AW48" i="7"/>
  <c r="BB48" i="7"/>
  <c r="BG48" i="7"/>
  <c r="BL48" i="7"/>
  <c r="BQ48" i="7"/>
  <c r="BV48" i="7"/>
  <c r="CS48" i="7"/>
  <c r="AI49" i="7"/>
  <c r="AJ49" i="7"/>
  <c r="AK49" i="7"/>
  <c r="AN49" i="7"/>
  <c r="AO49" i="7"/>
  <c r="AP49" i="7"/>
  <c r="AS49" i="7"/>
  <c r="AT49" i="7"/>
  <c r="AU49" i="7"/>
  <c r="AX49" i="7"/>
  <c r="AY49" i="7"/>
  <c r="AZ49" i="7"/>
  <c r="BC49" i="7"/>
  <c r="BD49" i="7"/>
  <c r="BE49" i="7"/>
  <c r="BH49" i="7"/>
  <c r="BI49" i="7"/>
  <c r="BJ49" i="7"/>
  <c r="BM49" i="7"/>
  <c r="BN49" i="7"/>
  <c r="BO49" i="7"/>
  <c r="BR49" i="7"/>
  <c r="BS49" i="7"/>
  <c r="BT49" i="7"/>
  <c r="AM50" i="7"/>
  <c r="AR50" i="7"/>
  <c r="AW50" i="7"/>
  <c r="BB50" i="7"/>
  <c r="BG50" i="7"/>
  <c r="BL50" i="7"/>
  <c r="BQ50" i="7"/>
  <c r="BV50" i="7"/>
  <c r="CS50" i="7"/>
  <c r="AI51" i="7"/>
  <c r="AJ51" i="7"/>
  <c r="AK51" i="7"/>
  <c r="AN51" i="7"/>
  <c r="AO51" i="7"/>
  <c r="AP51" i="7"/>
  <c r="AS51" i="7"/>
  <c r="AT51" i="7"/>
  <c r="AU51" i="7"/>
  <c r="AX51" i="7"/>
  <c r="AY51" i="7"/>
  <c r="AZ51" i="7"/>
  <c r="BC51" i="7"/>
  <c r="BD51" i="7"/>
  <c r="BE51" i="7"/>
  <c r="BH51" i="7"/>
  <c r="BI51" i="7"/>
  <c r="BJ51" i="7"/>
  <c r="BM51" i="7"/>
  <c r="BN51" i="7"/>
  <c r="BO51" i="7"/>
  <c r="BR51" i="7"/>
  <c r="BS51" i="7"/>
  <c r="BT51" i="7"/>
  <c r="AM52" i="7"/>
  <c r="AR52" i="7"/>
  <c r="AW52" i="7"/>
  <c r="BB52" i="7"/>
  <c r="BG52" i="7"/>
  <c r="BL52" i="7"/>
  <c r="BQ52" i="7"/>
  <c r="BV52" i="7"/>
  <c r="CS52" i="7"/>
  <c r="AI53" i="7"/>
  <c r="AJ53" i="7"/>
  <c r="AK53" i="7"/>
  <c r="AN53" i="7"/>
  <c r="AO53" i="7"/>
  <c r="AP53" i="7"/>
  <c r="AS53" i="7"/>
  <c r="AT53" i="7"/>
  <c r="AU53" i="7"/>
  <c r="AX53" i="7"/>
  <c r="AY53" i="7"/>
  <c r="AZ53" i="7"/>
  <c r="BC53" i="7"/>
  <c r="BD53" i="7"/>
  <c r="BE53" i="7"/>
  <c r="BH53" i="7"/>
  <c r="BI53" i="7"/>
  <c r="BJ53" i="7"/>
  <c r="BM53" i="7"/>
  <c r="BN53" i="7"/>
  <c r="BO53" i="7"/>
  <c r="BR53" i="7"/>
  <c r="BS53" i="7"/>
  <c r="BT53" i="7"/>
  <c r="AM54" i="7"/>
  <c r="AR54" i="7"/>
  <c r="AW54" i="7"/>
  <c r="BB54" i="7"/>
  <c r="BG54" i="7"/>
  <c r="BL54" i="7"/>
  <c r="BQ54" i="7"/>
  <c r="BV54" i="7"/>
  <c r="CS54" i="7"/>
  <c r="AI55" i="7"/>
  <c r="AJ55" i="7"/>
  <c r="AK55" i="7"/>
  <c r="AN55" i="7"/>
  <c r="AO55" i="7"/>
  <c r="AP55" i="7"/>
  <c r="AS55" i="7"/>
  <c r="AT55" i="7"/>
  <c r="AU55" i="7"/>
  <c r="AX55" i="7"/>
  <c r="AY55" i="7"/>
  <c r="AZ55" i="7"/>
  <c r="BC55" i="7"/>
  <c r="BD55" i="7"/>
  <c r="BE55" i="7"/>
  <c r="BH55" i="7"/>
  <c r="BI55" i="7"/>
  <c r="BJ55" i="7"/>
  <c r="BM55" i="7"/>
  <c r="BN55" i="7"/>
  <c r="BO55" i="7"/>
  <c r="BR55" i="7"/>
  <c r="BS55" i="7"/>
  <c r="BT55" i="7"/>
  <c r="AM56" i="7"/>
  <c r="AR56" i="7"/>
  <c r="AW56" i="7"/>
  <c r="BB56" i="7"/>
  <c r="BG56" i="7"/>
  <c r="BL56" i="7"/>
  <c r="BQ56" i="7"/>
  <c r="BV56" i="7"/>
  <c r="CS56" i="7"/>
  <c r="AI57" i="7"/>
  <c r="AJ57" i="7"/>
  <c r="AK57" i="7"/>
  <c r="AN57" i="7"/>
  <c r="AO57" i="7"/>
  <c r="AP57" i="7"/>
  <c r="AS57" i="7"/>
  <c r="AT57" i="7"/>
  <c r="AU57" i="7"/>
  <c r="AX57" i="7"/>
  <c r="AY57" i="7"/>
  <c r="AZ57" i="7"/>
  <c r="BC57" i="7"/>
  <c r="BD57" i="7"/>
  <c r="BE57" i="7"/>
  <c r="BH57" i="7"/>
  <c r="BI57" i="7"/>
  <c r="BJ57" i="7"/>
  <c r="BM57" i="7"/>
  <c r="BN57" i="7"/>
  <c r="BO57" i="7"/>
  <c r="BR57" i="7"/>
  <c r="BS57" i="7"/>
  <c r="BT57" i="7"/>
  <c r="AM58" i="7"/>
  <c r="AR58" i="7"/>
  <c r="AW58" i="7"/>
  <c r="BB58" i="7"/>
  <c r="BG58" i="7"/>
  <c r="BL58" i="7"/>
  <c r="BQ58" i="7"/>
  <c r="BV58" i="7"/>
  <c r="CS58" i="7"/>
  <c r="AI59" i="7"/>
  <c r="AJ59" i="7"/>
  <c r="AK59" i="7"/>
  <c r="AN59" i="7"/>
  <c r="AO59" i="7"/>
  <c r="AP59" i="7"/>
  <c r="AS59" i="7"/>
  <c r="AT59" i="7"/>
  <c r="AU59" i="7"/>
  <c r="AX59" i="7"/>
  <c r="AY59" i="7"/>
  <c r="AZ59" i="7"/>
  <c r="BC59" i="7"/>
  <c r="BD59" i="7"/>
  <c r="BE59" i="7"/>
  <c r="BH59" i="7"/>
  <c r="BI59" i="7"/>
  <c r="BJ59" i="7"/>
  <c r="BM59" i="7"/>
  <c r="BN59" i="7"/>
  <c r="BO59" i="7"/>
  <c r="BR59" i="7"/>
  <c r="BS59" i="7"/>
  <c r="BT59" i="7"/>
  <c r="AM60" i="7"/>
  <c r="AR60" i="7"/>
  <c r="AW60" i="7"/>
  <c r="BB60" i="7"/>
  <c r="BG60" i="7"/>
  <c r="BL60" i="7"/>
  <c r="BQ60" i="7"/>
  <c r="BV60" i="7"/>
  <c r="CS60" i="7"/>
  <c r="AI61" i="7"/>
  <c r="AJ61" i="7"/>
  <c r="AK61" i="7"/>
  <c r="AN61" i="7"/>
  <c r="AO61" i="7"/>
  <c r="AP61" i="7"/>
  <c r="AS61" i="7"/>
  <c r="AT61" i="7"/>
  <c r="AU61" i="7"/>
  <c r="AX61" i="7"/>
  <c r="AY61" i="7"/>
  <c r="AZ61" i="7"/>
  <c r="BC61" i="7"/>
  <c r="BD61" i="7"/>
  <c r="BE61" i="7"/>
  <c r="BH61" i="7"/>
  <c r="BI61" i="7"/>
  <c r="BJ61" i="7"/>
  <c r="BM61" i="7"/>
  <c r="BN61" i="7"/>
  <c r="BO61" i="7"/>
  <c r="BR61" i="7"/>
  <c r="BS61" i="7"/>
  <c r="BT61" i="7"/>
  <c r="AM62" i="7"/>
  <c r="AR62" i="7"/>
  <c r="AW62" i="7"/>
  <c r="BB62" i="7"/>
  <c r="BG62" i="7"/>
  <c r="BL62" i="7"/>
  <c r="BQ62" i="7"/>
  <c r="BV62" i="7"/>
  <c r="CS62" i="7"/>
  <c r="AI63" i="7"/>
  <c r="AJ63" i="7"/>
  <c r="AK63" i="7"/>
  <c r="AN63" i="7"/>
  <c r="AO63" i="7"/>
  <c r="AP63" i="7"/>
  <c r="AS63" i="7"/>
  <c r="AT63" i="7"/>
  <c r="AU63" i="7"/>
  <c r="AX63" i="7"/>
  <c r="AY63" i="7"/>
  <c r="AZ63" i="7"/>
  <c r="BC63" i="7"/>
  <c r="BD63" i="7"/>
  <c r="BE63" i="7"/>
  <c r="BH63" i="7"/>
  <c r="BI63" i="7"/>
  <c r="BJ63" i="7"/>
  <c r="BM63" i="7"/>
  <c r="BN63" i="7"/>
  <c r="BO63" i="7"/>
  <c r="BR63" i="7"/>
  <c r="BS63" i="7"/>
  <c r="BT63" i="7"/>
  <c r="AM64" i="7"/>
  <c r="AR64" i="7"/>
  <c r="AW64" i="7"/>
  <c r="BB64" i="7"/>
  <c r="BG64" i="7"/>
  <c r="BL64" i="7"/>
  <c r="BQ64" i="7"/>
  <c r="BV64" i="7"/>
  <c r="CS64" i="7"/>
  <c r="AI65" i="7"/>
  <c r="AJ65" i="7"/>
  <c r="AK65" i="7"/>
  <c r="AN65" i="7"/>
  <c r="AO65" i="7"/>
  <c r="AP65" i="7"/>
  <c r="AS65" i="7"/>
  <c r="AT65" i="7"/>
  <c r="AU65" i="7"/>
  <c r="AX65" i="7"/>
  <c r="AY65" i="7"/>
  <c r="AZ65" i="7"/>
  <c r="BC65" i="7"/>
  <c r="BD65" i="7"/>
  <c r="BE65" i="7"/>
  <c r="BH65" i="7"/>
  <c r="BI65" i="7"/>
  <c r="BJ65" i="7"/>
  <c r="BM65" i="7"/>
  <c r="BN65" i="7"/>
  <c r="BO65" i="7"/>
  <c r="BR65" i="7"/>
  <c r="BS65" i="7"/>
  <c r="BT65" i="7"/>
  <c r="AM66" i="7"/>
  <c r="AR66" i="7"/>
  <c r="AW66" i="7"/>
  <c r="BB66" i="7"/>
  <c r="BG66" i="7"/>
  <c r="BL66" i="7"/>
  <c r="BQ66" i="7"/>
  <c r="BV66" i="7"/>
  <c r="CS66" i="7"/>
  <c r="AI67" i="7"/>
  <c r="AJ67" i="7"/>
  <c r="AK67" i="7"/>
  <c r="AN67" i="7"/>
  <c r="AO67" i="7"/>
  <c r="AP67" i="7"/>
  <c r="AS67" i="7"/>
  <c r="AT67" i="7"/>
  <c r="AU67" i="7"/>
  <c r="AX67" i="7"/>
  <c r="AY67" i="7"/>
  <c r="AZ67" i="7"/>
  <c r="BC67" i="7"/>
  <c r="BD67" i="7"/>
  <c r="BE67" i="7"/>
  <c r="BH67" i="7"/>
  <c r="BI67" i="7"/>
  <c r="BJ67" i="7"/>
  <c r="BM67" i="7"/>
  <c r="BN67" i="7"/>
  <c r="BO67" i="7"/>
  <c r="BR67" i="7"/>
  <c r="BS67" i="7"/>
  <c r="BT67" i="7"/>
  <c r="AM68" i="7"/>
  <c r="AR68" i="7"/>
  <c r="AW68" i="7"/>
  <c r="BB68" i="7"/>
  <c r="BG68" i="7"/>
  <c r="BL68" i="7"/>
  <c r="BQ68" i="7"/>
  <c r="BV68" i="7"/>
  <c r="CS68" i="7"/>
  <c r="AI69" i="7"/>
  <c r="AJ69" i="7"/>
  <c r="AK69" i="7"/>
  <c r="AN69" i="7"/>
  <c r="AO69" i="7"/>
  <c r="AP69" i="7"/>
  <c r="AS69" i="7"/>
  <c r="AT69" i="7"/>
  <c r="AU69" i="7"/>
  <c r="AX69" i="7"/>
  <c r="AY69" i="7"/>
  <c r="AZ69" i="7"/>
  <c r="BC69" i="7"/>
  <c r="BD69" i="7"/>
  <c r="BE69" i="7"/>
  <c r="BH69" i="7"/>
  <c r="BI69" i="7"/>
  <c r="BJ69" i="7"/>
  <c r="BM69" i="7"/>
  <c r="BN69" i="7"/>
  <c r="BO69" i="7"/>
  <c r="BR69" i="7"/>
  <c r="BS69" i="7"/>
  <c r="BT69" i="7"/>
  <c r="AM70" i="7"/>
  <c r="AR70" i="7"/>
  <c r="AW70" i="7"/>
  <c r="BB70" i="7"/>
  <c r="BG70" i="7"/>
  <c r="BL70" i="7"/>
  <c r="BQ70" i="7"/>
  <c r="BV70" i="7"/>
  <c r="CS70" i="7"/>
  <c r="AI71" i="7"/>
  <c r="AJ71" i="7"/>
  <c r="AK71" i="7"/>
  <c r="AN71" i="7"/>
  <c r="AO71" i="7"/>
  <c r="AP71" i="7"/>
  <c r="AS71" i="7"/>
  <c r="AT71" i="7"/>
  <c r="AU71" i="7"/>
  <c r="AX71" i="7"/>
  <c r="AY71" i="7"/>
  <c r="AZ71" i="7"/>
  <c r="BC71" i="7"/>
  <c r="BD71" i="7"/>
  <c r="BE71" i="7"/>
  <c r="BH71" i="7"/>
  <c r="BI71" i="7"/>
  <c r="BJ71" i="7"/>
  <c r="BM71" i="7"/>
  <c r="BN71" i="7"/>
  <c r="BO71" i="7"/>
  <c r="BR71" i="7"/>
  <c r="BS71" i="7"/>
  <c r="BT71" i="7"/>
  <c r="AM72" i="7"/>
  <c r="AR72" i="7"/>
  <c r="AW72" i="7"/>
  <c r="BB72" i="7"/>
  <c r="BG72" i="7"/>
  <c r="BL72" i="7"/>
  <c r="BQ72" i="7"/>
  <c r="BV72" i="7"/>
  <c r="CS72" i="7"/>
  <c r="AI73" i="7"/>
  <c r="AJ73" i="7"/>
  <c r="AK73" i="7"/>
  <c r="AN73" i="7"/>
  <c r="AO73" i="7"/>
  <c r="AP73" i="7"/>
  <c r="AS73" i="7"/>
  <c r="AT73" i="7"/>
  <c r="AU73" i="7"/>
  <c r="AX73" i="7"/>
  <c r="AY73" i="7"/>
  <c r="AZ73" i="7"/>
  <c r="BC73" i="7"/>
  <c r="BD73" i="7"/>
  <c r="BE73" i="7"/>
  <c r="BH73" i="7"/>
  <c r="BI73" i="7"/>
  <c r="BJ73" i="7"/>
  <c r="BM73" i="7"/>
  <c r="BN73" i="7"/>
  <c r="BO73" i="7"/>
  <c r="BR73" i="7"/>
  <c r="BS73" i="7"/>
  <c r="BT73" i="7"/>
  <c r="AM74" i="7"/>
  <c r="AR74" i="7"/>
  <c r="AW74" i="7"/>
  <c r="BB74" i="7"/>
  <c r="BG74" i="7"/>
  <c r="BL74" i="7"/>
  <c r="BQ74" i="7"/>
  <c r="BV74" i="7"/>
  <c r="CS74" i="7"/>
  <c r="AI75" i="7"/>
  <c r="AJ75" i="7"/>
  <c r="AK75" i="7"/>
  <c r="AN75" i="7"/>
  <c r="AO75" i="7"/>
  <c r="AP75" i="7"/>
  <c r="AS75" i="7"/>
  <c r="AT75" i="7"/>
  <c r="AU75" i="7"/>
  <c r="AX75" i="7"/>
  <c r="AY75" i="7"/>
  <c r="AZ75" i="7"/>
  <c r="BC75" i="7"/>
  <c r="BD75" i="7"/>
  <c r="BE75" i="7"/>
  <c r="BH75" i="7"/>
  <c r="BI75" i="7"/>
  <c r="BJ75" i="7"/>
  <c r="BM75" i="7"/>
  <c r="BN75" i="7"/>
  <c r="BO75" i="7"/>
  <c r="BR75" i="7"/>
  <c r="BS75" i="7"/>
  <c r="BT75" i="7"/>
  <c r="AM76" i="7"/>
  <c r="AR76" i="7"/>
  <c r="AW76" i="7"/>
  <c r="BB76" i="7"/>
  <c r="BG76" i="7"/>
  <c r="BL76" i="7"/>
  <c r="BQ76" i="7"/>
  <c r="BV76" i="7"/>
  <c r="CS76" i="7"/>
  <c r="AI77" i="7"/>
  <c r="AJ77" i="7"/>
  <c r="AK77" i="7"/>
  <c r="AN77" i="7"/>
  <c r="AO77" i="7"/>
  <c r="AP77" i="7"/>
  <c r="AS77" i="7"/>
  <c r="AT77" i="7"/>
  <c r="AU77" i="7"/>
  <c r="AX77" i="7"/>
  <c r="AY77" i="7"/>
  <c r="AZ77" i="7"/>
  <c r="BC77" i="7"/>
  <c r="BD77" i="7"/>
  <c r="BE77" i="7"/>
  <c r="BH77" i="7"/>
  <c r="BI77" i="7"/>
  <c r="BJ77" i="7"/>
  <c r="BM77" i="7"/>
  <c r="BN77" i="7"/>
  <c r="BO77" i="7"/>
  <c r="BR77" i="7"/>
  <c r="BS77" i="7"/>
  <c r="BT77" i="7"/>
  <c r="AM78" i="7"/>
  <c r="AR78" i="7"/>
  <c r="AW78" i="7"/>
  <c r="BB78" i="7"/>
  <c r="BG78" i="7"/>
  <c r="BL78" i="7"/>
  <c r="BQ78" i="7"/>
  <c r="BV78" i="7"/>
  <c r="CS78" i="7"/>
  <c r="AI79" i="7"/>
  <c r="AJ79" i="7"/>
  <c r="AK79" i="7"/>
  <c r="AN79" i="7"/>
  <c r="AO79" i="7"/>
  <c r="AP79" i="7"/>
  <c r="AS79" i="7"/>
  <c r="AT79" i="7"/>
  <c r="AU79" i="7"/>
  <c r="AX79" i="7"/>
  <c r="AY79" i="7"/>
  <c r="AZ79" i="7"/>
  <c r="BC79" i="7"/>
  <c r="BD79" i="7"/>
  <c r="BE79" i="7"/>
  <c r="BH79" i="7"/>
  <c r="BI79" i="7"/>
  <c r="BJ79" i="7"/>
  <c r="BM79" i="7"/>
  <c r="BN79" i="7"/>
  <c r="BO79" i="7"/>
  <c r="BR79" i="7"/>
  <c r="BS79" i="7"/>
  <c r="BT79" i="7"/>
  <c r="AM80" i="7"/>
  <c r="AR80" i="7"/>
  <c r="AW80" i="7"/>
  <c r="BB80" i="7"/>
  <c r="BG80" i="7"/>
  <c r="BL80" i="7"/>
  <c r="BQ80" i="7"/>
  <c r="BV80" i="7"/>
  <c r="CS80" i="7"/>
  <c r="AI81" i="7"/>
  <c r="AJ81" i="7"/>
  <c r="AK81" i="7"/>
  <c r="AN81" i="7"/>
  <c r="AO81" i="7"/>
  <c r="AP81" i="7"/>
  <c r="AS81" i="7"/>
  <c r="AT81" i="7"/>
  <c r="AU81" i="7"/>
  <c r="AX81" i="7"/>
  <c r="AY81" i="7"/>
  <c r="AZ81" i="7"/>
  <c r="BC81" i="7"/>
  <c r="BD81" i="7"/>
  <c r="BE81" i="7"/>
  <c r="BH81" i="7"/>
  <c r="BI81" i="7"/>
  <c r="BJ81" i="7"/>
  <c r="BM81" i="7"/>
  <c r="BN81" i="7"/>
  <c r="BO81" i="7"/>
  <c r="BR81" i="7"/>
  <c r="BS81" i="7"/>
  <c r="BT81" i="7"/>
  <c r="AM82" i="7"/>
  <c r="AR82" i="7"/>
  <c r="AW82" i="7"/>
  <c r="BB82" i="7"/>
  <c r="BG82" i="7"/>
  <c r="BL82" i="7"/>
  <c r="BQ82" i="7"/>
  <c r="BV82" i="7"/>
  <c r="CS82" i="7"/>
  <c r="AI83" i="7"/>
  <c r="AJ83" i="7"/>
  <c r="AK83" i="7"/>
  <c r="AN83" i="7"/>
  <c r="AO83" i="7"/>
  <c r="AP83" i="7"/>
  <c r="AS83" i="7"/>
  <c r="AT83" i="7"/>
  <c r="AU83" i="7"/>
  <c r="AX83" i="7"/>
  <c r="AY83" i="7"/>
  <c r="AZ83" i="7"/>
  <c r="BC83" i="7"/>
  <c r="BD83" i="7"/>
  <c r="BE83" i="7"/>
  <c r="BH83" i="7"/>
  <c r="BI83" i="7"/>
  <c r="BJ83" i="7"/>
  <c r="BM83" i="7"/>
  <c r="BN83" i="7"/>
  <c r="BO83" i="7"/>
  <c r="BR83" i="7"/>
  <c r="BS83" i="7"/>
  <c r="BT83" i="7"/>
  <c r="AM84" i="7"/>
  <c r="AR84" i="7"/>
  <c r="AW84" i="7"/>
  <c r="BB84" i="7"/>
  <c r="BG84" i="7"/>
  <c r="BL84" i="7"/>
  <c r="BQ84" i="7"/>
  <c r="BV84" i="7"/>
  <c r="CS84" i="7"/>
  <c r="AI85" i="7"/>
  <c r="AJ85" i="7"/>
  <c r="AK85" i="7"/>
  <c r="AN85" i="7"/>
  <c r="AO85" i="7"/>
  <c r="AP85" i="7"/>
  <c r="AS85" i="7"/>
  <c r="AT85" i="7"/>
  <c r="AU85" i="7"/>
  <c r="AX85" i="7"/>
  <c r="AY85" i="7"/>
  <c r="AZ85" i="7"/>
  <c r="BC85" i="7"/>
  <c r="BD85" i="7"/>
  <c r="BE85" i="7"/>
  <c r="BH85" i="7"/>
  <c r="BI85" i="7"/>
  <c r="BJ85" i="7"/>
  <c r="BM85" i="7"/>
  <c r="BN85" i="7"/>
  <c r="BO85" i="7"/>
  <c r="BR85" i="7"/>
  <c r="BS85" i="7"/>
  <c r="BT85" i="7"/>
  <c r="AM86" i="7"/>
  <c r="AR86" i="7"/>
  <c r="AW86" i="7"/>
  <c r="BB86" i="7"/>
  <c r="BG86" i="7"/>
  <c r="BL86" i="7"/>
  <c r="BQ86" i="7"/>
  <c r="BV86" i="7"/>
  <c r="CS86" i="7"/>
  <c r="AI87" i="7"/>
  <c r="AJ87" i="7"/>
  <c r="AK87" i="7"/>
  <c r="AN87" i="7"/>
  <c r="AO87" i="7"/>
  <c r="AP87" i="7"/>
  <c r="AS87" i="7"/>
  <c r="AT87" i="7"/>
  <c r="AU87" i="7"/>
  <c r="AX87" i="7"/>
  <c r="AY87" i="7"/>
  <c r="AZ87" i="7"/>
  <c r="BC87" i="7"/>
  <c r="BD87" i="7"/>
  <c r="BE87" i="7"/>
  <c r="BH87" i="7"/>
  <c r="BI87" i="7"/>
  <c r="BJ87" i="7"/>
  <c r="BM87" i="7"/>
  <c r="BN87" i="7"/>
  <c r="BO87" i="7"/>
  <c r="BR87" i="7"/>
  <c r="BS87" i="7"/>
  <c r="BT87" i="7"/>
  <c r="AM88" i="7"/>
  <c r="AR88" i="7"/>
  <c r="AW88" i="7"/>
  <c r="BB88" i="7"/>
  <c r="BG88" i="7"/>
  <c r="BL88" i="7"/>
  <c r="BQ88" i="7"/>
  <c r="BV88" i="7"/>
  <c r="CS88" i="7"/>
  <c r="AI89" i="7"/>
  <c r="AJ89" i="7"/>
  <c r="AK89" i="7"/>
  <c r="AN89" i="7"/>
  <c r="AO89" i="7"/>
  <c r="AP89" i="7"/>
  <c r="AS89" i="7"/>
  <c r="AT89" i="7"/>
  <c r="AU89" i="7"/>
  <c r="AX89" i="7"/>
  <c r="AY89" i="7"/>
  <c r="AZ89" i="7"/>
  <c r="BC89" i="7"/>
  <c r="BD89" i="7"/>
  <c r="BE89" i="7"/>
  <c r="BH89" i="7"/>
  <c r="BI89" i="7"/>
  <c r="BJ89" i="7"/>
  <c r="BM89" i="7"/>
  <c r="BN89" i="7"/>
  <c r="BO89" i="7"/>
  <c r="BR89" i="7"/>
  <c r="BS89" i="7"/>
  <c r="BT89" i="7"/>
  <c r="AM90" i="7"/>
  <c r="AR90" i="7"/>
  <c r="AW90" i="7"/>
  <c r="BB90" i="7"/>
  <c r="BG90" i="7"/>
  <c r="BL90" i="7"/>
  <c r="BQ90" i="7"/>
  <c r="BV90" i="7"/>
  <c r="CS90" i="7"/>
  <c r="AI91" i="7"/>
  <c r="AJ91" i="7"/>
  <c r="AK91" i="7"/>
  <c r="AN91" i="7"/>
  <c r="AO91" i="7"/>
  <c r="AP91" i="7"/>
  <c r="AS91" i="7"/>
  <c r="AT91" i="7"/>
  <c r="AU91" i="7"/>
  <c r="AX91" i="7"/>
  <c r="AY91" i="7"/>
  <c r="AZ91" i="7"/>
  <c r="BC91" i="7"/>
  <c r="BD91" i="7"/>
  <c r="BE91" i="7"/>
  <c r="BH91" i="7"/>
  <c r="BI91" i="7"/>
  <c r="BJ91" i="7"/>
  <c r="BM91" i="7"/>
  <c r="BN91" i="7"/>
  <c r="BO91" i="7"/>
  <c r="BR91" i="7"/>
  <c r="BS91" i="7"/>
  <c r="BT91" i="7"/>
  <c r="AM92" i="7"/>
  <c r="AR92" i="7"/>
  <c r="AW92" i="7"/>
  <c r="BB92" i="7"/>
  <c r="BG92" i="7"/>
  <c r="BL92" i="7"/>
  <c r="BQ92" i="7"/>
  <c r="BV92" i="7"/>
  <c r="CS92" i="7"/>
  <c r="AI93" i="7"/>
  <c r="AJ93" i="7"/>
  <c r="AK93" i="7"/>
  <c r="AN93" i="7"/>
  <c r="AO93" i="7"/>
  <c r="AP93" i="7"/>
  <c r="AS93" i="7"/>
  <c r="AT93" i="7"/>
  <c r="AU93" i="7"/>
  <c r="AX93" i="7"/>
  <c r="AY93" i="7"/>
  <c r="AZ93" i="7"/>
  <c r="BC93" i="7"/>
  <c r="BD93" i="7"/>
  <c r="BE93" i="7"/>
  <c r="BH93" i="7"/>
  <c r="BI93" i="7"/>
  <c r="BJ93" i="7"/>
  <c r="BM93" i="7"/>
  <c r="BN93" i="7"/>
  <c r="BO93" i="7"/>
  <c r="BR93" i="7"/>
  <c r="BS93" i="7"/>
  <c r="BT93" i="7"/>
  <c r="AM94" i="7"/>
  <c r="AR94" i="7"/>
  <c r="AW94" i="7"/>
  <c r="BB94" i="7"/>
  <c r="BG94" i="7"/>
  <c r="BL94" i="7"/>
  <c r="BQ94" i="7"/>
  <c r="BV94" i="7"/>
  <c r="CS94" i="7"/>
  <c r="AI95" i="7"/>
  <c r="AJ95" i="7"/>
  <c r="AK95" i="7"/>
  <c r="AN95" i="7"/>
  <c r="AO95" i="7"/>
  <c r="AP95" i="7"/>
  <c r="AS95" i="7"/>
  <c r="AT95" i="7"/>
  <c r="AU95" i="7"/>
  <c r="AX95" i="7"/>
  <c r="AY95" i="7"/>
  <c r="AZ95" i="7"/>
  <c r="BC95" i="7"/>
  <c r="BD95" i="7"/>
  <c r="BE95" i="7"/>
  <c r="BH95" i="7"/>
  <c r="BI95" i="7"/>
  <c r="BJ95" i="7"/>
  <c r="BM95" i="7"/>
  <c r="BN95" i="7"/>
  <c r="BO95" i="7"/>
  <c r="BR95" i="7"/>
  <c r="BS95" i="7"/>
  <c r="BT95" i="7"/>
  <c r="AM96" i="7"/>
  <c r="AR96" i="7"/>
  <c r="AW96" i="7"/>
  <c r="BB96" i="7"/>
  <c r="BG96" i="7"/>
  <c r="BL96" i="7"/>
  <c r="BQ96" i="7"/>
  <c r="BV96" i="7"/>
  <c r="CS96" i="7"/>
  <c r="AI97" i="7"/>
  <c r="AJ97" i="7"/>
  <c r="AK97" i="7"/>
  <c r="AN97" i="7"/>
  <c r="AO97" i="7"/>
  <c r="AP97" i="7"/>
  <c r="AS97" i="7"/>
  <c r="AT97" i="7"/>
  <c r="AU97" i="7"/>
  <c r="AX97" i="7"/>
  <c r="AY97" i="7"/>
  <c r="AZ97" i="7"/>
  <c r="BC97" i="7"/>
  <c r="BD97" i="7"/>
  <c r="BE97" i="7"/>
  <c r="BH97" i="7"/>
  <c r="BI97" i="7"/>
  <c r="BJ97" i="7"/>
  <c r="BM97" i="7"/>
  <c r="BN97" i="7"/>
  <c r="BO97" i="7"/>
  <c r="BR97" i="7"/>
  <c r="BS97" i="7"/>
  <c r="BT97" i="7"/>
  <c r="AM98" i="7"/>
  <c r="AR98" i="7"/>
  <c r="AW98" i="7"/>
  <c r="BB98" i="7"/>
  <c r="BG98" i="7"/>
  <c r="BL98" i="7"/>
  <c r="BQ98" i="7"/>
  <c r="BV98" i="7"/>
  <c r="CS98" i="7"/>
  <c r="AI99" i="7"/>
  <c r="AJ99" i="7"/>
  <c r="AK99" i="7"/>
  <c r="AN99" i="7"/>
  <c r="AO99" i="7"/>
  <c r="AP99" i="7"/>
  <c r="AS99" i="7"/>
  <c r="AT99" i="7"/>
  <c r="AU99" i="7"/>
  <c r="AX99" i="7"/>
  <c r="AY99" i="7"/>
  <c r="AZ99" i="7"/>
  <c r="BC99" i="7"/>
  <c r="BD99" i="7"/>
  <c r="BE99" i="7"/>
  <c r="BH99" i="7"/>
  <c r="BI99" i="7"/>
  <c r="BJ99" i="7"/>
  <c r="BM99" i="7"/>
  <c r="BN99" i="7"/>
  <c r="BO99" i="7"/>
  <c r="BR99" i="7"/>
  <c r="BS99" i="7"/>
  <c r="BT99" i="7"/>
  <c r="AM100" i="7"/>
  <c r="AR100" i="7"/>
  <c r="AW100" i="7"/>
  <c r="BB100" i="7"/>
  <c r="BG100" i="7"/>
  <c r="BL100" i="7"/>
  <c r="BQ100" i="7"/>
  <c r="BV100" i="7"/>
  <c r="CS100" i="7"/>
  <c r="AI101" i="7"/>
  <c r="AJ101" i="7"/>
  <c r="AK101" i="7"/>
  <c r="AN101" i="7"/>
  <c r="AO101" i="7"/>
  <c r="AP101" i="7"/>
  <c r="AS101" i="7"/>
  <c r="AT101" i="7"/>
  <c r="AU101" i="7"/>
  <c r="AX101" i="7"/>
  <c r="AY101" i="7"/>
  <c r="AZ101" i="7"/>
  <c r="BC101" i="7"/>
  <c r="BD101" i="7"/>
  <c r="BE101" i="7"/>
  <c r="BH101" i="7"/>
  <c r="BI101" i="7"/>
  <c r="BJ101" i="7"/>
  <c r="BM101" i="7"/>
  <c r="BN101" i="7"/>
  <c r="BO101" i="7"/>
  <c r="BR101" i="7"/>
  <c r="BS101" i="7"/>
  <c r="BT101" i="7"/>
  <c r="AM102" i="7"/>
  <c r="AR102" i="7"/>
  <c r="AW102" i="7"/>
  <c r="BB102" i="7"/>
  <c r="BG102" i="7"/>
  <c r="BL102" i="7"/>
  <c r="BQ102" i="7"/>
  <c r="BV102" i="7"/>
  <c r="CS102" i="7"/>
  <c r="AI103" i="7"/>
  <c r="AJ103" i="7"/>
  <c r="AK103" i="7"/>
  <c r="AN103" i="7"/>
  <c r="AO103" i="7"/>
  <c r="AP103" i="7"/>
  <c r="AS103" i="7"/>
  <c r="AT103" i="7"/>
  <c r="AU103" i="7"/>
  <c r="AX103" i="7"/>
  <c r="AY103" i="7"/>
  <c r="AZ103" i="7"/>
  <c r="BC103" i="7"/>
  <c r="BD103" i="7"/>
  <c r="BE103" i="7"/>
  <c r="BH103" i="7"/>
  <c r="BI103" i="7"/>
  <c r="BJ103" i="7"/>
  <c r="BM103" i="7"/>
  <c r="BN103" i="7"/>
  <c r="BO103" i="7"/>
  <c r="BR103" i="7"/>
  <c r="BS103" i="7"/>
  <c r="BT103" i="7"/>
  <c r="AM104" i="7"/>
  <c r="AR104" i="7"/>
  <c r="AW104" i="7"/>
  <c r="BB104" i="7"/>
  <c r="BG104" i="7"/>
  <c r="BL104" i="7"/>
  <c r="BQ104" i="7"/>
  <c r="BV104" i="7"/>
  <c r="CS104" i="7"/>
  <c r="AI105" i="7"/>
  <c r="AJ105" i="7"/>
  <c r="AK105" i="7"/>
  <c r="AN105" i="7"/>
  <c r="AO105" i="7"/>
  <c r="AP105" i="7"/>
  <c r="AS105" i="7"/>
  <c r="AT105" i="7"/>
  <c r="AU105" i="7"/>
  <c r="AX105" i="7"/>
  <c r="AY105" i="7"/>
  <c r="AZ105" i="7"/>
  <c r="BC105" i="7"/>
  <c r="BD105" i="7"/>
  <c r="BE105" i="7"/>
  <c r="BH105" i="7"/>
  <c r="BI105" i="7"/>
  <c r="BJ105" i="7"/>
  <c r="BM105" i="7"/>
  <c r="BN105" i="7"/>
  <c r="BO105" i="7"/>
  <c r="BR105" i="7"/>
  <c r="BS105" i="7"/>
  <c r="BT105" i="7"/>
  <c r="AM106" i="7"/>
  <c r="AR106" i="7"/>
  <c r="AW106" i="7"/>
  <c r="BB106" i="7"/>
  <c r="BG106" i="7"/>
  <c r="BL106" i="7"/>
  <c r="BQ106" i="7"/>
  <c r="BV106" i="7"/>
  <c r="CS106" i="7"/>
  <c r="AI107" i="7"/>
  <c r="AJ107" i="7"/>
  <c r="AK107" i="7"/>
  <c r="AN107" i="7"/>
  <c r="AO107" i="7"/>
  <c r="AP107" i="7"/>
  <c r="AS107" i="7"/>
  <c r="AT107" i="7"/>
  <c r="AU107" i="7"/>
  <c r="AX107" i="7"/>
  <c r="AY107" i="7"/>
  <c r="AZ107" i="7"/>
  <c r="BC107" i="7"/>
  <c r="BD107" i="7"/>
  <c r="BE107" i="7"/>
  <c r="BH107" i="7"/>
  <c r="BI107" i="7"/>
  <c r="BJ107" i="7"/>
  <c r="BM107" i="7"/>
  <c r="BN107" i="7"/>
  <c r="BO107" i="7"/>
  <c r="BR107" i="7"/>
  <c r="BS107" i="7"/>
  <c r="BT107" i="7"/>
  <c r="AM108" i="7"/>
  <c r="AR108" i="7"/>
  <c r="AW108" i="7"/>
  <c r="BB108" i="7"/>
  <c r="BG108" i="7"/>
  <c r="BL108" i="7"/>
  <c r="BQ108" i="7"/>
  <c r="BV108" i="7"/>
  <c r="CS108" i="7"/>
  <c r="AI109" i="7"/>
  <c r="AJ109" i="7"/>
  <c r="AK109" i="7"/>
  <c r="AN109" i="7"/>
  <c r="AO109" i="7"/>
  <c r="AP109" i="7"/>
  <c r="AS109" i="7"/>
  <c r="AT109" i="7"/>
  <c r="AU109" i="7"/>
  <c r="AX109" i="7"/>
  <c r="AY109" i="7"/>
  <c r="AZ109" i="7"/>
  <c r="BC109" i="7"/>
  <c r="BD109" i="7"/>
  <c r="BE109" i="7"/>
  <c r="BH109" i="7"/>
  <c r="BI109" i="7"/>
  <c r="BJ109" i="7"/>
  <c r="BM109" i="7"/>
  <c r="BN109" i="7"/>
  <c r="BO109" i="7"/>
  <c r="BR109" i="7"/>
  <c r="BS109" i="7"/>
  <c r="BT109" i="7"/>
  <c r="AM110" i="7"/>
  <c r="AR110" i="7"/>
  <c r="AW110" i="7"/>
  <c r="BB110" i="7"/>
  <c r="BG110" i="7"/>
  <c r="BL110" i="7"/>
  <c r="BQ110" i="7"/>
  <c r="BV110" i="7"/>
  <c r="CS110" i="7"/>
  <c r="AI111" i="7"/>
  <c r="AJ111" i="7"/>
  <c r="AK111" i="7"/>
  <c r="AN111" i="7"/>
  <c r="AO111" i="7"/>
  <c r="AP111" i="7"/>
  <c r="AS111" i="7"/>
  <c r="AT111" i="7"/>
  <c r="AU111" i="7"/>
  <c r="AX111" i="7"/>
  <c r="AY111" i="7"/>
  <c r="AZ111" i="7"/>
  <c r="BC111" i="7"/>
  <c r="BD111" i="7"/>
  <c r="BE111" i="7"/>
  <c r="BH111" i="7"/>
  <c r="BI111" i="7"/>
  <c r="BJ111" i="7"/>
  <c r="BM111" i="7"/>
  <c r="BN111" i="7"/>
  <c r="BO111" i="7"/>
  <c r="BR111" i="7"/>
  <c r="BS111" i="7"/>
  <c r="BT111" i="7"/>
  <c r="AM112" i="7"/>
  <c r="AR112" i="7"/>
  <c r="AW112" i="7"/>
  <c r="BB112" i="7"/>
  <c r="BG112" i="7"/>
  <c r="BL112" i="7"/>
  <c r="BQ112" i="7"/>
  <c r="BV112" i="7"/>
  <c r="CS112" i="7"/>
  <c r="AI113" i="7"/>
  <c r="AJ113" i="7"/>
  <c r="AK113" i="7"/>
  <c r="AN113" i="7"/>
  <c r="AO113" i="7"/>
  <c r="AP113" i="7"/>
  <c r="AS113" i="7"/>
  <c r="AT113" i="7"/>
  <c r="AU113" i="7"/>
  <c r="AX113" i="7"/>
  <c r="AY113" i="7"/>
  <c r="AZ113" i="7"/>
  <c r="BC113" i="7"/>
  <c r="BD113" i="7"/>
  <c r="BE113" i="7"/>
  <c r="BH113" i="7"/>
  <c r="BI113" i="7"/>
  <c r="BJ113" i="7"/>
  <c r="BM113" i="7"/>
  <c r="BN113" i="7"/>
  <c r="BO113" i="7"/>
  <c r="BR113" i="7"/>
  <c r="BS113" i="7"/>
  <c r="BT113" i="7"/>
  <c r="AM114" i="7"/>
  <c r="AR114" i="7"/>
  <c r="AW114" i="7"/>
  <c r="BB114" i="7"/>
  <c r="BG114" i="7"/>
  <c r="BL114" i="7"/>
  <c r="BQ114" i="7"/>
  <c r="BV114" i="7"/>
  <c r="CS114" i="7"/>
  <c r="AI115" i="7"/>
  <c r="AJ115" i="7"/>
  <c r="AK115" i="7"/>
  <c r="AN115" i="7"/>
  <c r="AO115" i="7"/>
  <c r="AP115" i="7"/>
  <c r="AS115" i="7"/>
  <c r="AT115" i="7"/>
  <c r="AU115" i="7"/>
  <c r="AX115" i="7"/>
  <c r="AY115" i="7"/>
  <c r="AZ115" i="7"/>
  <c r="BC115" i="7"/>
  <c r="BD115" i="7"/>
  <c r="BE115" i="7"/>
  <c r="BH115" i="7"/>
  <c r="BI115" i="7"/>
  <c r="BJ115" i="7"/>
  <c r="BM115" i="7"/>
  <c r="BN115" i="7"/>
  <c r="BO115" i="7"/>
  <c r="BR115" i="7"/>
  <c r="BS115" i="7"/>
  <c r="BT115" i="7"/>
  <c r="AM116" i="7"/>
  <c r="AR116" i="7"/>
  <c r="AW116" i="7"/>
  <c r="BB116" i="7"/>
  <c r="BG116" i="7"/>
  <c r="BL116" i="7"/>
  <c r="BQ116" i="7"/>
  <c r="BV116" i="7"/>
  <c r="CS116" i="7"/>
  <c r="AI117" i="7"/>
  <c r="AJ117" i="7"/>
  <c r="AK117" i="7"/>
  <c r="AN117" i="7"/>
  <c r="AO117" i="7"/>
  <c r="AP117" i="7"/>
  <c r="AS117" i="7"/>
  <c r="AT117" i="7"/>
  <c r="AU117" i="7"/>
  <c r="AX117" i="7"/>
  <c r="AY117" i="7"/>
  <c r="AZ117" i="7"/>
  <c r="BC117" i="7"/>
  <c r="BD117" i="7"/>
  <c r="BE117" i="7"/>
  <c r="BH117" i="7"/>
  <c r="BI117" i="7"/>
  <c r="BJ117" i="7"/>
  <c r="BM117" i="7"/>
  <c r="BN117" i="7"/>
  <c r="BO117" i="7"/>
  <c r="BR117" i="7"/>
  <c r="BS117" i="7"/>
  <c r="BT117" i="7"/>
  <c r="AM118" i="7"/>
  <c r="AR118" i="7"/>
  <c r="AW118" i="7"/>
  <c r="BB118" i="7"/>
  <c r="BG118" i="7"/>
  <c r="BL118" i="7"/>
  <c r="BQ118" i="7"/>
  <c r="BV118" i="7"/>
  <c r="CS118" i="7"/>
  <c r="AI119" i="7"/>
  <c r="AJ119" i="7"/>
  <c r="AK119" i="7"/>
  <c r="AN119" i="7"/>
  <c r="AO119" i="7"/>
  <c r="AP119" i="7"/>
  <c r="AS119" i="7"/>
  <c r="AT119" i="7"/>
  <c r="AU119" i="7"/>
  <c r="AX119" i="7"/>
  <c r="AY119" i="7"/>
  <c r="AZ119" i="7"/>
  <c r="BC119" i="7"/>
  <c r="BD119" i="7"/>
  <c r="BE119" i="7"/>
  <c r="BH119" i="7"/>
  <c r="BI119" i="7"/>
  <c r="BJ119" i="7"/>
  <c r="BM119" i="7"/>
  <c r="BN119" i="7"/>
  <c r="BO119" i="7"/>
  <c r="BR119" i="7"/>
  <c r="BS119" i="7"/>
  <c r="BT119" i="7"/>
  <c r="AM120" i="7"/>
  <c r="AR120" i="7"/>
  <c r="AW120" i="7"/>
  <c r="BB120" i="7"/>
  <c r="BG120" i="7"/>
  <c r="BL120" i="7"/>
  <c r="BQ120" i="7"/>
  <c r="BV120" i="7"/>
  <c r="CS120" i="7"/>
  <c r="AI121" i="7"/>
  <c r="AJ121" i="7"/>
  <c r="AK121" i="7"/>
  <c r="AN121" i="7"/>
  <c r="AO121" i="7"/>
  <c r="AP121" i="7"/>
  <c r="AS121" i="7"/>
  <c r="AT121" i="7"/>
  <c r="AU121" i="7"/>
  <c r="AX121" i="7"/>
  <c r="AY121" i="7"/>
  <c r="AZ121" i="7"/>
  <c r="BC121" i="7"/>
  <c r="BD121" i="7"/>
  <c r="BE121" i="7"/>
  <c r="BH121" i="7"/>
  <c r="BI121" i="7"/>
  <c r="BJ121" i="7"/>
  <c r="BM121" i="7"/>
  <c r="BN121" i="7"/>
  <c r="BO121" i="7"/>
  <c r="BR121" i="7"/>
  <c r="BS121" i="7"/>
  <c r="BT121" i="7"/>
  <c r="AM122" i="7"/>
  <c r="AR122" i="7"/>
  <c r="AW122" i="7"/>
  <c r="BB122" i="7"/>
  <c r="BG122" i="7"/>
  <c r="BL122" i="7"/>
  <c r="BQ122" i="7"/>
  <c r="BV122" i="7"/>
  <c r="CS122" i="7"/>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I87" i="4"/>
  <c r="AJ87" i="4"/>
  <c r="AK87" i="4"/>
  <c r="AM87" i="4"/>
  <c r="AN87" i="4"/>
  <c r="AO87" i="4"/>
  <c r="AQ87" i="4"/>
  <c r="AR87" i="4"/>
  <c r="AS87" i="4"/>
  <c r="AU87" i="4"/>
  <c r="AV87" i="4"/>
  <c r="AW87" i="4"/>
  <c r="AY87" i="4"/>
  <c r="AZ87" i="4"/>
  <c r="BA87" i="4"/>
  <c r="BC87" i="4"/>
  <c r="BD87" i="4"/>
  <c r="BE87" i="4"/>
  <c r="BG87" i="4"/>
  <c r="BH87" i="4"/>
  <c r="BI87" i="4"/>
  <c r="BK87" i="4"/>
  <c r="BL87" i="4"/>
  <c r="BM87" i="4"/>
  <c r="BO87" i="4"/>
  <c r="BP87" i="4"/>
  <c r="BQ87" i="4"/>
  <c r="BS87" i="4"/>
  <c r="BT87" i="4"/>
  <c r="BU87" i="4"/>
  <c r="BW87" i="4"/>
  <c r="BX87" i="4"/>
  <c r="BY87" i="4"/>
  <c r="CA87" i="4"/>
  <c r="CB87" i="4"/>
  <c r="CC87"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I86" i="4"/>
  <c r="AJ86" i="4"/>
  <c r="AK86" i="4"/>
  <c r="AM86" i="4"/>
  <c r="AN86" i="4"/>
  <c r="AO86" i="4"/>
  <c r="AQ86" i="4"/>
  <c r="AR86" i="4"/>
  <c r="AS86" i="4"/>
  <c r="AU86" i="4"/>
  <c r="AV86" i="4"/>
  <c r="AW86" i="4"/>
  <c r="AY86" i="4"/>
  <c r="AZ86" i="4"/>
  <c r="BA86" i="4"/>
  <c r="BC86" i="4"/>
  <c r="BD86" i="4"/>
  <c r="BE86" i="4"/>
  <c r="BG86" i="4"/>
  <c r="BH86" i="4"/>
  <c r="BI86" i="4"/>
  <c r="BK86" i="4"/>
  <c r="BL86" i="4"/>
  <c r="BM86" i="4"/>
  <c r="BO86" i="4"/>
  <c r="BP86" i="4"/>
  <c r="BQ86" i="4"/>
  <c r="BS86" i="4"/>
  <c r="BT86" i="4"/>
  <c r="BU86" i="4"/>
  <c r="BW86" i="4"/>
  <c r="BX86" i="4"/>
  <c r="BY86" i="4"/>
  <c r="CA86" i="4"/>
  <c r="CB86" i="4"/>
  <c r="CC86" i="4"/>
  <c r="A147" i="4"/>
  <c r="A146" i="4"/>
  <c r="B155" i="7"/>
  <c r="CS155" i="7" s="1"/>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I155" i="7"/>
  <c r="AJ155" i="7"/>
  <c r="AK155" i="7"/>
  <c r="AN155" i="7"/>
  <c r="AO155" i="7"/>
  <c r="AP155" i="7"/>
  <c r="AS155" i="7"/>
  <c r="AT155" i="7"/>
  <c r="AU155" i="7"/>
  <c r="AX155" i="7"/>
  <c r="AY155" i="7"/>
  <c r="AZ155" i="7"/>
  <c r="BC155" i="7"/>
  <c r="BD155" i="7"/>
  <c r="BE155" i="7"/>
  <c r="BH155" i="7"/>
  <c r="BI155" i="7"/>
  <c r="BJ155" i="7"/>
  <c r="BM155" i="7"/>
  <c r="BN155" i="7"/>
  <c r="BO155" i="7"/>
  <c r="BR155" i="7"/>
  <c r="BS155" i="7"/>
  <c r="BT155" i="7"/>
  <c r="AE156" i="7"/>
  <c r="AF156" i="7"/>
  <c r="AG156" i="7"/>
  <c r="AH156" i="7"/>
  <c r="AM156" i="7"/>
  <c r="AR156" i="7"/>
  <c r="AW156" i="7"/>
  <c r="BB156" i="7"/>
  <c r="BG156" i="7"/>
  <c r="BL156" i="7"/>
  <c r="BQ156" i="7"/>
  <c r="BV156" i="7"/>
  <c r="CS156" i="7"/>
  <c r="B157" i="7"/>
  <c r="CS157" i="7" s="1"/>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I157" i="7"/>
  <c r="AJ157" i="7"/>
  <c r="AK157" i="7"/>
  <c r="AN157" i="7"/>
  <c r="AO157" i="7"/>
  <c r="AP157" i="7"/>
  <c r="AS157" i="7"/>
  <c r="AT157" i="7"/>
  <c r="AU157" i="7"/>
  <c r="AX157" i="7"/>
  <c r="AY157" i="7"/>
  <c r="AZ157" i="7"/>
  <c r="BC157" i="7"/>
  <c r="BD157" i="7"/>
  <c r="BE157" i="7"/>
  <c r="BH157" i="7"/>
  <c r="BI157" i="7"/>
  <c r="BJ157" i="7"/>
  <c r="BM157" i="7"/>
  <c r="BN157" i="7"/>
  <c r="BO157" i="7"/>
  <c r="BR157" i="7"/>
  <c r="BS157" i="7"/>
  <c r="BT157" i="7"/>
  <c r="AE158" i="7"/>
  <c r="AF158" i="7"/>
  <c r="AG158" i="7"/>
  <c r="AH158" i="7"/>
  <c r="AM158" i="7"/>
  <c r="AR158" i="7"/>
  <c r="AW158" i="7"/>
  <c r="BB158" i="7"/>
  <c r="BG158" i="7"/>
  <c r="BL158" i="7"/>
  <c r="BQ158" i="7"/>
  <c r="BV158" i="7"/>
  <c r="CS158" i="7"/>
  <c r="B159" i="7"/>
  <c r="CS159" i="7" s="1"/>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I159" i="7"/>
  <c r="AJ159" i="7"/>
  <c r="AK159" i="7"/>
  <c r="AN159" i="7"/>
  <c r="AO159" i="7"/>
  <c r="AP159" i="7"/>
  <c r="AS159" i="7"/>
  <c r="AT159" i="7"/>
  <c r="AU159" i="7"/>
  <c r="AX159" i="7"/>
  <c r="AY159" i="7"/>
  <c r="AZ159" i="7"/>
  <c r="BC159" i="7"/>
  <c r="BD159" i="7"/>
  <c r="BE159" i="7"/>
  <c r="BH159" i="7"/>
  <c r="BI159" i="7"/>
  <c r="BJ159" i="7"/>
  <c r="BM159" i="7"/>
  <c r="BN159" i="7"/>
  <c r="BO159" i="7"/>
  <c r="BR159" i="7"/>
  <c r="BS159" i="7"/>
  <c r="BT159" i="7"/>
  <c r="AE160" i="7"/>
  <c r="AF160" i="7"/>
  <c r="AG160" i="7"/>
  <c r="AH160" i="7"/>
  <c r="AM160" i="7"/>
  <c r="AR160" i="7"/>
  <c r="AW160" i="7"/>
  <c r="BB160" i="7"/>
  <c r="BG160" i="7"/>
  <c r="BL160" i="7"/>
  <c r="BQ160" i="7"/>
  <c r="BV160" i="7"/>
  <c r="CS160" i="7"/>
  <c r="B161" i="7"/>
  <c r="CS161" i="7" s="1"/>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I161" i="7"/>
  <c r="AJ161" i="7"/>
  <c r="AK161" i="7"/>
  <c r="AN161" i="7"/>
  <c r="AO161" i="7"/>
  <c r="AP161" i="7"/>
  <c r="AS161" i="7"/>
  <c r="AT161" i="7"/>
  <c r="AU161" i="7"/>
  <c r="AX161" i="7"/>
  <c r="AY161" i="7"/>
  <c r="AZ161" i="7"/>
  <c r="BC161" i="7"/>
  <c r="BD161" i="7"/>
  <c r="BE161" i="7"/>
  <c r="BH161" i="7"/>
  <c r="BI161" i="7"/>
  <c r="BJ161" i="7"/>
  <c r="BM161" i="7"/>
  <c r="BN161" i="7"/>
  <c r="BO161" i="7"/>
  <c r="BR161" i="7"/>
  <c r="BS161" i="7"/>
  <c r="BT161" i="7"/>
  <c r="AE162" i="7"/>
  <c r="AF162" i="7"/>
  <c r="AG162" i="7"/>
  <c r="AH162" i="7"/>
  <c r="AM162" i="7"/>
  <c r="AR162" i="7"/>
  <c r="AW162" i="7"/>
  <c r="BB162" i="7"/>
  <c r="BG162" i="7"/>
  <c r="BL162" i="7"/>
  <c r="BQ162" i="7"/>
  <c r="BV162" i="7"/>
  <c r="CS162" i="7"/>
  <c r="G147" i="4"/>
  <c r="B147" i="3"/>
  <c r="B244" i="7" s="1"/>
  <c r="B148" i="3"/>
  <c r="B245" i="7" s="1"/>
  <c r="B149" i="3"/>
  <c r="B246" i="7" s="1"/>
  <c r="B150" i="3"/>
  <c r="B151" i="3"/>
  <c r="B248" i="7" s="1"/>
  <c r="AD90" i="3"/>
  <c r="AD86" i="4" s="1"/>
  <c r="AE90" i="3"/>
  <c r="AF90" i="3"/>
  <c r="AG90" i="3"/>
  <c r="DI90" i="3"/>
  <c r="DK90" i="3"/>
  <c r="DL90" i="3"/>
  <c r="DM90" i="3"/>
  <c r="DN90" i="3"/>
  <c r="DO90" i="3"/>
  <c r="DP90" i="3"/>
  <c r="DQ90" i="3"/>
  <c r="DR90" i="3"/>
  <c r="DS90" i="3"/>
  <c r="DT90" i="3"/>
  <c r="DU90" i="3"/>
  <c r="DV90" i="3"/>
  <c r="DY90" i="3"/>
  <c r="DZ90" i="3"/>
  <c r="EA90" i="3"/>
  <c r="EB90" i="3"/>
  <c r="EC90" i="3"/>
  <c r="ED90" i="3"/>
  <c r="EE90" i="3"/>
  <c r="EF90" i="3"/>
  <c r="EG90" i="3"/>
  <c r="EH90" i="3"/>
  <c r="EI90" i="3"/>
  <c r="EJ90" i="3"/>
  <c r="AD91" i="3"/>
  <c r="AD87" i="4" s="1"/>
  <c r="AE91" i="3"/>
  <c r="AF91" i="3"/>
  <c r="AG91" i="3"/>
  <c r="DI91" i="3"/>
  <c r="DK91" i="3"/>
  <c r="DL91" i="3"/>
  <c r="DM91" i="3"/>
  <c r="DN91" i="3"/>
  <c r="DO91" i="3"/>
  <c r="DP91" i="3"/>
  <c r="DQ91" i="3"/>
  <c r="DR91" i="3"/>
  <c r="DS91" i="3"/>
  <c r="DT91" i="3"/>
  <c r="DU91" i="3"/>
  <c r="DV91" i="3"/>
  <c r="DY91" i="3"/>
  <c r="DZ91" i="3"/>
  <c r="EA91" i="3"/>
  <c r="EB91" i="3"/>
  <c r="EC91" i="3"/>
  <c r="ED91" i="3"/>
  <c r="EE91" i="3"/>
  <c r="EF91" i="3"/>
  <c r="EG91" i="3"/>
  <c r="EH91" i="3"/>
  <c r="EI91" i="3"/>
  <c r="EJ91" i="3"/>
  <c r="AD92" i="3"/>
  <c r="AE92" i="3"/>
  <c r="AF92" i="3"/>
  <c r="AG92" i="3"/>
  <c r="DI92" i="3"/>
  <c r="DK92" i="3"/>
  <c r="DL92" i="3"/>
  <c r="DM92" i="3"/>
  <c r="DN92" i="3"/>
  <c r="DO92" i="3"/>
  <c r="DP92" i="3"/>
  <c r="DQ92" i="3"/>
  <c r="DR92" i="3"/>
  <c r="DS92" i="3"/>
  <c r="DT92" i="3"/>
  <c r="DU92" i="3"/>
  <c r="DV92" i="3"/>
  <c r="DY92" i="3"/>
  <c r="DZ92" i="3"/>
  <c r="EA92" i="3"/>
  <c r="EB92" i="3"/>
  <c r="EC92" i="3"/>
  <c r="ED92" i="3"/>
  <c r="EE92" i="3"/>
  <c r="EF92" i="3"/>
  <c r="EG92" i="3"/>
  <c r="EH92" i="3"/>
  <c r="EI92" i="3"/>
  <c r="EJ92" i="3"/>
  <c r="AD93" i="3"/>
  <c r="AE93" i="3"/>
  <c r="AF93" i="3"/>
  <c r="AG93" i="3"/>
  <c r="DI93" i="3"/>
  <c r="DK93" i="3"/>
  <c r="DL93" i="3"/>
  <c r="DM93" i="3"/>
  <c r="DN93" i="3"/>
  <c r="DO93" i="3"/>
  <c r="DP93" i="3"/>
  <c r="DQ93" i="3"/>
  <c r="DR93" i="3"/>
  <c r="DS93" i="3"/>
  <c r="DT93" i="3"/>
  <c r="DU93" i="3"/>
  <c r="DV93" i="3"/>
  <c r="DY93" i="3"/>
  <c r="DZ93" i="3"/>
  <c r="EA93" i="3"/>
  <c r="EB93" i="3"/>
  <c r="EC93" i="3"/>
  <c r="ED93" i="3"/>
  <c r="EE93" i="3"/>
  <c r="EF93" i="3"/>
  <c r="EG93" i="3"/>
  <c r="EH93" i="3"/>
  <c r="EI93" i="3"/>
  <c r="EJ93" i="3"/>
  <c r="AD94" i="3"/>
  <c r="AE94" i="3"/>
  <c r="AF94" i="3"/>
  <c r="AG94" i="3"/>
  <c r="DI94" i="3"/>
  <c r="DK94" i="3"/>
  <c r="DL94" i="3"/>
  <c r="DM94" i="3"/>
  <c r="DN94" i="3"/>
  <c r="DO94" i="3"/>
  <c r="DP94" i="3"/>
  <c r="DQ94" i="3"/>
  <c r="DR94" i="3"/>
  <c r="DS94" i="3"/>
  <c r="DT94" i="3"/>
  <c r="DU94" i="3"/>
  <c r="DV94" i="3"/>
  <c r="DY94" i="3"/>
  <c r="DZ94" i="3"/>
  <c r="EA94" i="3"/>
  <c r="EB94" i="3"/>
  <c r="EC94" i="3"/>
  <c r="ED94" i="3"/>
  <c r="EE94" i="3"/>
  <c r="EF94" i="3"/>
  <c r="EG94" i="3"/>
  <c r="EH94" i="3"/>
  <c r="EI94" i="3"/>
  <c r="EJ94" i="3"/>
  <c r="BT163" i="7"/>
  <c r="BS163" i="7"/>
  <c r="BR163" i="7"/>
  <c r="BO163" i="7"/>
  <c r="BN163" i="7"/>
  <c r="BM163" i="7"/>
  <c r="BJ163" i="7"/>
  <c r="BI163" i="7"/>
  <c r="BH163" i="7"/>
  <c r="BE163" i="7"/>
  <c r="BD163" i="7"/>
  <c r="BC163" i="7"/>
  <c r="AZ163" i="7"/>
  <c r="AY163" i="7"/>
  <c r="AX163" i="7"/>
  <c r="AU163" i="7"/>
  <c r="AT163" i="7"/>
  <c r="AS163" i="7"/>
  <c r="AP163" i="7"/>
  <c r="AO163" i="7"/>
  <c r="AN163" i="7"/>
  <c r="AK163" i="7"/>
  <c r="AJ163" i="7"/>
  <c r="AI163" i="7"/>
  <c r="BT153" i="7"/>
  <c r="BS153" i="7"/>
  <c r="BR153" i="7"/>
  <c r="BO153" i="7"/>
  <c r="BN153" i="7"/>
  <c r="BM153" i="7"/>
  <c r="BJ153" i="7"/>
  <c r="BI153" i="7"/>
  <c r="BH153" i="7"/>
  <c r="BE153" i="7"/>
  <c r="BD153" i="7"/>
  <c r="BC153" i="7"/>
  <c r="AZ153" i="7"/>
  <c r="AY153" i="7"/>
  <c r="AX153" i="7"/>
  <c r="AU153" i="7"/>
  <c r="AT153" i="7"/>
  <c r="AS153" i="7"/>
  <c r="AP153" i="7"/>
  <c r="AO153" i="7"/>
  <c r="AN153" i="7"/>
  <c r="AK153" i="7"/>
  <c r="AJ153" i="7"/>
  <c r="AI153" i="7"/>
  <c r="BT151" i="7"/>
  <c r="BS151" i="7"/>
  <c r="BR151" i="7"/>
  <c r="BO151" i="7"/>
  <c r="BN151" i="7"/>
  <c r="BM151" i="7"/>
  <c r="BJ151" i="7"/>
  <c r="BI151" i="7"/>
  <c r="BH151" i="7"/>
  <c r="BE151" i="7"/>
  <c r="BD151" i="7"/>
  <c r="BC151" i="7"/>
  <c r="AZ151" i="7"/>
  <c r="AY151" i="7"/>
  <c r="AX151" i="7"/>
  <c r="AU151" i="7"/>
  <c r="AT151" i="7"/>
  <c r="AS151" i="7"/>
  <c r="AP151" i="7"/>
  <c r="AO151" i="7"/>
  <c r="AN151" i="7"/>
  <c r="AK151" i="7"/>
  <c r="AJ151" i="7"/>
  <c r="AI151" i="7"/>
  <c r="BT149" i="7"/>
  <c r="BS149" i="7"/>
  <c r="BR149" i="7"/>
  <c r="BO149" i="7"/>
  <c r="BN149" i="7"/>
  <c r="BM149" i="7"/>
  <c r="BJ149" i="7"/>
  <c r="BI149" i="7"/>
  <c r="BH149" i="7"/>
  <c r="BE149" i="7"/>
  <c r="BD149" i="7"/>
  <c r="BC149" i="7"/>
  <c r="AZ149" i="7"/>
  <c r="AY149" i="7"/>
  <c r="AX149" i="7"/>
  <c r="AU149" i="7"/>
  <c r="AT149" i="7"/>
  <c r="AS149" i="7"/>
  <c r="AP149" i="7"/>
  <c r="AO149" i="7"/>
  <c r="AN149" i="7"/>
  <c r="AK149" i="7"/>
  <c r="AJ149" i="7"/>
  <c r="AI149" i="7"/>
  <c r="BT142" i="7"/>
  <c r="BS142" i="7"/>
  <c r="BR142" i="7"/>
  <c r="BO142" i="7"/>
  <c r="BN142" i="7"/>
  <c r="BM142" i="7"/>
  <c r="BJ142" i="7"/>
  <c r="BI142" i="7"/>
  <c r="BH142" i="7"/>
  <c r="BE142" i="7"/>
  <c r="BD142" i="7"/>
  <c r="BC142" i="7"/>
  <c r="AZ142" i="7"/>
  <c r="AY142" i="7"/>
  <c r="AX142" i="7"/>
  <c r="AU142" i="7"/>
  <c r="AT142" i="7"/>
  <c r="AS142" i="7"/>
  <c r="AP142" i="7"/>
  <c r="AO142" i="7"/>
  <c r="AN142" i="7"/>
  <c r="AK142" i="7"/>
  <c r="AJ142" i="7"/>
  <c r="AI142" i="7"/>
  <c r="BT140" i="7"/>
  <c r="BS140" i="7"/>
  <c r="BR140" i="7"/>
  <c r="BO140" i="7"/>
  <c r="BN140" i="7"/>
  <c r="BM140" i="7"/>
  <c r="BJ140" i="7"/>
  <c r="BI140" i="7"/>
  <c r="BH140" i="7"/>
  <c r="BE140" i="7"/>
  <c r="BD140" i="7"/>
  <c r="BC140" i="7"/>
  <c r="AZ140" i="7"/>
  <c r="AY140" i="7"/>
  <c r="AX140" i="7"/>
  <c r="AU140" i="7"/>
  <c r="AT140" i="7"/>
  <c r="AS140" i="7"/>
  <c r="AP140" i="7"/>
  <c r="AO140" i="7"/>
  <c r="AN140" i="7"/>
  <c r="AK140" i="7"/>
  <c r="AJ140" i="7"/>
  <c r="AI140" i="7"/>
  <c r="BT138" i="7"/>
  <c r="BS138" i="7"/>
  <c r="BR138" i="7"/>
  <c r="BO138" i="7"/>
  <c r="BN138" i="7"/>
  <c r="BM138" i="7"/>
  <c r="BJ138" i="7"/>
  <c r="BI138" i="7"/>
  <c r="BH138" i="7"/>
  <c r="BE138" i="7"/>
  <c r="BD138" i="7"/>
  <c r="BC138" i="7"/>
  <c r="AZ138" i="7"/>
  <c r="AY138" i="7"/>
  <c r="AX138" i="7"/>
  <c r="AU138" i="7"/>
  <c r="AT138" i="7"/>
  <c r="AS138" i="7"/>
  <c r="AP138" i="7"/>
  <c r="AO138" i="7"/>
  <c r="AN138" i="7"/>
  <c r="AK138" i="7"/>
  <c r="AJ138" i="7"/>
  <c r="AI138" i="7"/>
  <c r="BT136" i="7"/>
  <c r="BS136" i="7"/>
  <c r="BR136" i="7"/>
  <c r="BO136" i="7"/>
  <c r="BN136" i="7"/>
  <c r="BM136" i="7"/>
  <c r="BJ136" i="7"/>
  <c r="BI136" i="7"/>
  <c r="BH136" i="7"/>
  <c r="BE136" i="7"/>
  <c r="BD136" i="7"/>
  <c r="BC136" i="7"/>
  <c r="AZ136" i="7"/>
  <c r="AY136" i="7"/>
  <c r="AX136" i="7"/>
  <c r="AU136" i="7"/>
  <c r="AT136" i="7"/>
  <c r="AS136" i="7"/>
  <c r="AP136" i="7"/>
  <c r="AO136" i="7"/>
  <c r="AN136" i="7"/>
  <c r="AK136" i="7"/>
  <c r="AJ136" i="7"/>
  <c r="AI136" i="7"/>
  <c r="BT134" i="7"/>
  <c r="BS134" i="7"/>
  <c r="BR134" i="7"/>
  <c r="BO134" i="7"/>
  <c r="BN134" i="7"/>
  <c r="BM134" i="7"/>
  <c r="BJ134" i="7"/>
  <c r="BI134" i="7"/>
  <c r="BH134" i="7"/>
  <c r="BE134" i="7"/>
  <c r="BD134" i="7"/>
  <c r="BC134" i="7"/>
  <c r="AZ134" i="7"/>
  <c r="AY134" i="7"/>
  <c r="AX134" i="7"/>
  <c r="AU134" i="7"/>
  <c r="AT134" i="7"/>
  <c r="AS134" i="7"/>
  <c r="AP134" i="7"/>
  <c r="AO134" i="7"/>
  <c r="AN134" i="7"/>
  <c r="AK134" i="7"/>
  <c r="AJ134" i="7"/>
  <c r="AI134" i="7"/>
  <c r="BT132" i="7"/>
  <c r="BS132" i="7"/>
  <c r="BR132" i="7"/>
  <c r="BO132" i="7"/>
  <c r="BN132" i="7"/>
  <c r="BM132" i="7"/>
  <c r="BJ132" i="7"/>
  <c r="BI132" i="7"/>
  <c r="BH132" i="7"/>
  <c r="BE132" i="7"/>
  <c r="BD132" i="7"/>
  <c r="BC132" i="7"/>
  <c r="AZ132" i="7"/>
  <c r="AY132" i="7"/>
  <c r="AX132" i="7"/>
  <c r="AU132" i="7"/>
  <c r="AT132" i="7"/>
  <c r="AS132" i="7"/>
  <c r="AP132" i="7"/>
  <c r="AO132" i="7"/>
  <c r="AN132" i="7"/>
  <c r="AK132" i="7"/>
  <c r="AJ132" i="7"/>
  <c r="AI132" i="7"/>
  <c r="BT130" i="7"/>
  <c r="BS130" i="7"/>
  <c r="BR130" i="7"/>
  <c r="BO130" i="7"/>
  <c r="BN130" i="7"/>
  <c r="BM130" i="7"/>
  <c r="BJ130" i="7"/>
  <c r="BI130" i="7"/>
  <c r="BH130" i="7"/>
  <c r="BE130" i="7"/>
  <c r="BD130" i="7"/>
  <c r="BC130" i="7"/>
  <c r="AZ130" i="7"/>
  <c r="AY130" i="7"/>
  <c r="AX130" i="7"/>
  <c r="AU130" i="7"/>
  <c r="AT130" i="7"/>
  <c r="AS130" i="7"/>
  <c r="AP130" i="7"/>
  <c r="AO130" i="7"/>
  <c r="AN130" i="7"/>
  <c r="AK130" i="7"/>
  <c r="AJ130" i="7"/>
  <c r="AI130" i="7"/>
  <c r="BT128" i="7"/>
  <c r="BS128" i="7"/>
  <c r="BR128" i="7"/>
  <c r="BO128" i="7"/>
  <c r="BN128" i="7"/>
  <c r="BM128" i="7"/>
  <c r="BJ128" i="7"/>
  <c r="BI128" i="7"/>
  <c r="BH128" i="7"/>
  <c r="BE128" i="7"/>
  <c r="BD128" i="7"/>
  <c r="BC128" i="7"/>
  <c r="AZ128" i="7"/>
  <c r="AY128" i="7"/>
  <c r="AX128" i="7"/>
  <c r="AU128" i="7"/>
  <c r="AT128" i="7"/>
  <c r="AS128" i="7"/>
  <c r="AP128" i="7"/>
  <c r="AO128" i="7"/>
  <c r="AN128" i="7"/>
  <c r="AK128" i="7"/>
  <c r="AJ128" i="7"/>
  <c r="AI128" i="7"/>
  <c r="AN15" i="7"/>
  <c r="AO15" i="7"/>
  <c r="AP15" i="7"/>
  <c r="AS15" i="7"/>
  <c r="AT15" i="7"/>
  <c r="AU15" i="7"/>
  <c r="AX15" i="7"/>
  <c r="AY15" i="7"/>
  <c r="AZ15" i="7"/>
  <c r="BC15" i="7"/>
  <c r="BD15" i="7"/>
  <c r="BE15" i="7"/>
  <c r="BH15" i="7"/>
  <c r="BI15" i="7"/>
  <c r="BJ15" i="7"/>
  <c r="BM15" i="7"/>
  <c r="BN15" i="7"/>
  <c r="BO15" i="7"/>
  <c r="BR15" i="7"/>
  <c r="BS15" i="7"/>
  <c r="BT15" i="7"/>
  <c r="BV182" i="7"/>
  <c r="BQ182" i="7"/>
  <c r="BL182" i="7"/>
  <c r="BG182" i="7"/>
  <c r="BB182" i="7"/>
  <c r="AW182" i="7"/>
  <c r="AR182" i="7"/>
  <c r="AM182" i="7"/>
  <c r="BT181" i="7"/>
  <c r="BS181" i="7"/>
  <c r="BR181" i="7"/>
  <c r="BO181" i="7"/>
  <c r="BN181" i="7"/>
  <c r="BM181" i="7"/>
  <c r="BJ181" i="7"/>
  <c r="BI181" i="7"/>
  <c r="BH181" i="7"/>
  <c r="BE181" i="7"/>
  <c r="BD181" i="7"/>
  <c r="BC181" i="7"/>
  <c r="AZ181" i="7"/>
  <c r="AY181" i="7"/>
  <c r="AX181" i="7"/>
  <c r="AU181" i="7"/>
  <c r="AT181" i="7"/>
  <c r="AS181" i="7"/>
  <c r="AP181" i="7"/>
  <c r="AO181" i="7"/>
  <c r="AN181" i="7"/>
  <c r="AK181" i="7"/>
  <c r="AJ181" i="7"/>
  <c r="AI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BV180" i="7"/>
  <c r="BQ180" i="7"/>
  <c r="BL180" i="7"/>
  <c r="BG180" i="7"/>
  <c r="BB180" i="7"/>
  <c r="AW180" i="7"/>
  <c r="AR180" i="7"/>
  <c r="AM180" i="7"/>
  <c r="BT179" i="7"/>
  <c r="BS179" i="7"/>
  <c r="BR179" i="7"/>
  <c r="BO179" i="7"/>
  <c r="BN179" i="7"/>
  <c r="BM179" i="7"/>
  <c r="BJ179" i="7"/>
  <c r="BI179" i="7"/>
  <c r="BH179" i="7"/>
  <c r="BE179" i="7"/>
  <c r="BD179" i="7"/>
  <c r="BC179" i="7"/>
  <c r="AZ179" i="7"/>
  <c r="AY179" i="7"/>
  <c r="AX179" i="7"/>
  <c r="AU179" i="7"/>
  <c r="AT179" i="7"/>
  <c r="AS179" i="7"/>
  <c r="AP179" i="7"/>
  <c r="AO179" i="7"/>
  <c r="AN179" i="7"/>
  <c r="AK179" i="7"/>
  <c r="AJ179" i="7"/>
  <c r="AI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BV178" i="7"/>
  <c r="BQ178" i="7"/>
  <c r="BL178" i="7"/>
  <c r="BG178" i="7"/>
  <c r="BB178" i="7"/>
  <c r="AW178" i="7"/>
  <c r="AR178" i="7"/>
  <c r="AM178" i="7"/>
  <c r="BT177" i="7"/>
  <c r="BS177" i="7"/>
  <c r="BR177" i="7"/>
  <c r="BO177" i="7"/>
  <c r="BN177" i="7"/>
  <c r="BM177" i="7"/>
  <c r="BJ177" i="7"/>
  <c r="BI177" i="7"/>
  <c r="BH177" i="7"/>
  <c r="BE177" i="7"/>
  <c r="BD177" i="7"/>
  <c r="BC177" i="7"/>
  <c r="AZ177" i="7"/>
  <c r="AY177" i="7"/>
  <c r="AX177" i="7"/>
  <c r="AU177" i="7"/>
  <c r="AT177" i="7"/>
  <c r="AS177" i="7"/>
  <c r="AP177" i="7"/>
  <c r="AO177" i="7"/>
  <c r="AN177" i="7"/>
  <c r="AK177" i="7"/>
  <c r="AJ177" i="7"/>
  <c r="AI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BV176" i="7"/>
  <c r="BQ176" i="7"/>
  <c r="BL176" i="7"/>
  <c r="BG176" i="7"/>
  <c r="BB176" i="7"/>
  <c r="AW176" i="7"/>
  <c r="AR176" i="7"/>
  <c r="AM176" i="7"/>
  <c r="BT175" i="7"/>
  <c r="BS175" i="7"/>
  <c r="BR175" i="7"/>
  <c r="BO175" i="7"/>
  <c r="BN175" i="7"/>
  <c r="BM175" i="7"/>
  <c r="BJ175" i="7"/>
  <c r="BI175" i="7"/>
  <c r="BH175" i="7"/>
  <c r="BE175" i="7"/>
  <c r="BD175" i="7"/>
  <c r="BC175" i="7"/>
  <c r="AZ175" i="7"/>
  <c r="AY175" i="7"/>
  <c r="AX175" i="7"/>
  <c r="AU175" i="7"/>
  <c r="AT175" i="7"/>
  <c r="AS175" i="7"/>
  <c r="AP175" i="7"/>
  <c r="AO175" i="7"/>
  <c r="AN175" i="7"/>
  <c r="AK175" i="7"/>
  <c r="AJ175" i="7"/>
  <c r="AI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M174" i="7"/>
  <c r="AK173" i="7"/>
  <c r="AJ173" i="7"/>
  <c r="AI173" i="7"/>
  <c r="DY110" i="3"/>
  <c r="DZ110" i="3"/>
  <c r="EA110" i="3"/>
  <c r="EB110" i="3"/>
  <c r="EC110" i="3"/>
  <c r="ED110" i="3"/>
  <c r="EE110" i="3"/>
  <c r="EF110" i="3"/>
  <c r="EG110" i="3"/>
  <c r="EH110" i="3"/>
  <c r="EI110" i="3"/>
  <c r="EJ110" i="3"/>
  <c r="EJ107" i="3"/>
  <c r="EI107" i="3"/>
  <c r="EH107" i="3"/>
  <c r="EG107" i="3"/>
  <c r="EF107" i="3"/>
  <c r="EE107" i="3"/>
  <c r="ED107" i="3"/>
  <c r="EC107" i="3"/>
  <c r="EB107" i="3"/>
  <c r="EA107" i="3"/>
  <c r="DZ107" i="3"/>
  <c r="DY107" i="3"/>
  <c r="EJ106" i="3"/>
  <c r="EI106" i="3"/>
  <c r="EH106" i="3"/>
  <c r="EG106" i="3"/>
  <c r="EF106" i="3"/>
  <c r="EE106" i="3"/>
  <c r="ED106" i="3"/>
  <c r="EC106" i="3"/>
  <c r="EB106" i="3"/>
  <c r="EA106" i="3"/>
  <c r="DZ106" i="3"/>
  <c r="DY106" i="3"/>
  <c r="EJ105" i="3"/>
  <c r="EI105" i="3"/>
  <c r="EH105" i="3"/>
  <c r="EG105" i="3"/>
  <c r="EF105" i="3"/>
  <c r="EE105" i="3"/>
  <c r="ED105" i="3"/>
  <c r="EC105" i="3"/>
  <c r="EB105" i="3"/>
  <c r="EA105" i="3"/>
  <c r="DZ105" i="3"/>
  <c r="DY105" i="3"/>
  <c r="EJ104" i="3"/>
  <c r="EI104" i="3"/>
  <c r="EH104" i="3"/>
  <c r="EG104" i="3"/>
  <c r="EF104" i="3"/>
  <c r="EE104" i="3"/>
  <c r="ED104" i="3"/>
  <c r="EC104" i="3"/>
  <c r="EB104" i="3"/>
  <c r="EA104" i="3"/>
  <c r="DZ104" i="3"/>
  <c r="DY104" i="3"/>
  <c r="DY103" i="3"/>
  <c r="DZ103" i="3"/>
  <c r="EA103" i="3"/>
  <c r="EB103" i="3"/>
  <c r="EC103" i="3"/>
  <c r="ED103" i="3"/>
  <c r="EE103" i="3"/>
  <c r="EF103" i="3"/>
  <c r="EG103" i="3"/>
  <c r="EH103" i="3"/>
  <c r="EI103" i="3"/>
  <c r="EJ103" i="3"/>
  <c r="BV143" i="7"/>
  <c r="BQ143" i="7"/>
  <c r="BL143" i="7"/>
  <c r="BG143" i="7"/>
  <c r="BB143" i="7"/>
  <c r="AW143" i="7"/>
  <c r="AR143" i="7"/>
  <c r="AM143" i="7"/>
  <c r="BV141" i="7"/>
  <c r="BQ141" i="7"/>
  <c r="BL141" i="7"/>
  <c r="BG141" i="7"/>
  <c r="BB141" i="7"/>
  <c r="AW141" i="7"/>
  <c r="AR141" i="7"/>
  <c r="AM141" i="7"/>
  <c r="BV139" i="7"/>
  <c r="BQ139" i="7"/>
  <c r="BL139" i="7"/>
  <c r="BG139" i="7"/>
  <c r="BB139" i="7"/>
  <c r="AW139" i="7"/>
  <c r="AR139" i="7"/>
  <c r="AM139" i="7"/>
  <c r="BV137" i="7"/>
  <c r="BQ137" i="7"/>
  <c r="BL137" i="7"/>
  <c r="BG137" i="7"/>
  <c r="BB137" i="7"/>
  <c r="AW137" i="7"/>
  <c r="AR137" i="7"/>
  <c r="AM137" i="7"/>
  <c r="BV135" i="7"/>
  <c r="BQ135" i="7"/>
  <c r="BL135" i="7"/>
  <c r="BG135" i="7"/>
  <c r="BB135" i="7"/>
  <c r="AW135" i="7"/>
  <c r="AR135" i="7"/>
  <c r="AM135" i="7"/>
  <c r="BV133" i="7"/>
  <c r="BQ133" i="7"/>
  <c r="BL133" i="7"/>
  <c r="BG133" i="7"/>
  <c r="BB133" i="7"/>
  <c r="AW133" i="7"/>
  <c r="AR133" i="7"/>
  <c r="AM133" i="7"/>
  <c r="BV131" i="7"/>
  <c r="BQ131" i="7"/>
  <c r="BL131" i="7"/>
  <c r="BG131" i="7"/>
  <c r="BB131" i="7"/>
  <c r="AW131" i="7"/>
  <c r="AR131" i="7"/>
  <c r="AM131" i="7"/>
  <c r="BV129" i="7"/>
  <c r="BQ129" i="7"/>
  <c r="BL129" i="7"/>
  <c r="BG129" i="7"/>
  <c r="AM129" i="7"/>
  <c r="AR129" i="7"/>
  <c r="AW129" i="7"/>
  <c r="BG150" i="7"/>
  <c r="BB150" i="7"/>
  <c r="AW150" i="7"/>
  <c r="AR150" i="7"/>
  <c r="A86" i="3"/>
  <c r="A93" i="3" s="1"/>
  <c r="A161" i="7" s="1"/>
  <c r="AD178" i="7" l="1"/>
  <c r="AD176" i="7"/>
  <c r="AD180" i="7"/>
  <c r="AD182" i="7"/>
  <c r="B146" i="4"/>
  <c r="B247" i="7"/>
  <c r="AD174" i="7"/>
  <c r="ED108" i="3"/>
  <c r="AF177" i="7"/>
  <c r="AG177" i="7"/>
  <c r="AE179" i="7"/>
  <c r="AG179" i="7"/>
  <c r="AE181" i="7"/>
  <c r="EH108" i="3"/>
  <c r="DZ108" i="3"/>
  <c r="AF181" i="7"/>
  <c r="AE175" i="7"/>
  <c r="AG181" i="7"/>
  <c r="EF108" i="3"/>
  <c r="AF175" i="7"/>
  <c r="AE173" i="7"/>
  <c r="AG175" i="7"/>
  <c r="AE177" i="7"/>
  <c r="AF173" i="7"/>
  <c r="AG173" i="7"/>
  <c r="AF179" i="7"/>
  <c r="EC108" i="3"/>
  <c r="EJ108" i="3"/>
  <c r="EB108" i="3"/>
  <c r="EI108" i="3"/>
  <c r="EA108" i="3"/>
  <c r="EG108" i="3"/>
  <c r="DY108" i="3"/>
  <c r="DW108" i="3"/>
  <c r="EE108" i="3"/>
  <c r="B147" i="4"/>
  <c r="G146" i="4"/>
  <c r="AC162" i="7"/>
  <c r="AC158" i="7"/>
  <c r="AC156" i="7"/>
  <c r="AD162" i="7"/>
  <c r="AD161" i="7" s="1"/>
  <c r="AF155" i="7"/>
  <c r="AC160" i="7"/>
  <c r="AD156" i="7"/>
  <c r="AD155" i="7" s="1"/>
  <c r="AF157" i="7"/>
  <c r="AE157" i="7"/>
  <c r="AF161" i="7"/>
  <c r="AG155" i="7"/>
  <c r="AG157" i="7"/>
  <c r="AG161" i="7"/>
  <c r="AG159" i="7"/>
  <c r="AE159" i="7"/>
  <c r="AG86" i="4"/>
  <c r="AE87" i="4"/>
  <c r="AH87" i="4" s="1"/>
  <c r="CE87" i="4" s="1"/>
  <c r="AF87" i="4"/>
  <c r="AF86" i="4"/>
  <c r="AE86" i="4"/>
  <c r="AH86" i="4" s="1"/>
  <c r="CE86" i="4" s="1"/>
  <c r="AG87" i="4"/>
  <c r="AE155" i="7"/>
  <c r="AE161" i="7"/>
  <c r="AD160" i="7"/>
  <c r="AD159" i="7" s="1"/>
  <c r="AF159" i="7"/>
  <c r="AD158" i="7"/>
  <c r="AD157" i="7" s="1"/>
  <c r="EK92" i="3"/>
  <c r="CH92" i="3" s="1"/>
  <c r="AP92" i="3" s="1"/>
  <c r="AR159" i="7" s="1"/>
  <c r="DW91" i="3"/>
  <c r="A94" i="3"/>
  <c r="DW92" i="3"/>
  <c r="EK91" i="3"/>
  <c r="CN91" i="3" s="1"/>
  <c r="BN91" i="3" s="1"/>
  <c r="EK90" i="3"/>
  <c r="CR90" i="3" s="1"/>
  <c r="CD90" i="3" s="1"/>
  <c r="AH93" i="3"/>
  <c r="CE93" i="3" s="1"/>
  <c r="DW90" i="3"/>
  <c r="DW94" i="3"/>
  <c r="A90" i="3"/>
  <c r="AH94" i="3"/>
  <c r="CE94" i="3" s="1"/>
  <c r="AH91" i="3"/>
  <c r="CE91" i="3" s="1"/>
  <c r="A91" i="3"/>
  <c r="AH90" i="3"/>
  <c r="CE90" i="3" s="1"/>
  <c r="EK94" i="3"/>
  <c r="CR94" i="3" s="1"/>
  <c r="CD94" i="3" s="1"/>
  <c r="DW93" i="3"/>
  <c r="AH92" i="3"/>
  <c r="CE92" i="3" s="1"/>
  <c r="A92" i="3"/>
  <c r="A159" i="7" s="1"/>
  <c r="EK93" i="3"/>
  <c r="B173" i="7"/>
  <c r="CS173" i="7" s="1"/>
  <c r="CS152" i="7"/>
  <c r="CS154" i="7"/>
  <c r="CS164" i="7"/>
  <c r="CS150" i="7"/>
  <c r="B167" i="7"/>
  <c r="P167" i="7"/>
  <c r="AD104" i="3"/>
  <c r="AD175" i="7" s="1"/>
  <c r="AE104" i="3"/>
  <c r="AF104" i="3"/>
  <c r="AG104" i="3"/>
  <c r="AD105" i="3"/>
  <c r="AD177" i="7" s="1"/>
  <c r="AE105" i="3"/>
  <c r="AF105" i="3"/>
  <c r="AG105" i="3"/>
  <c r="AD106" i="3"/>
  <c r="AD179" i="7" s="1"/>
  <c r="AE106" i="3"/>
  <c r="AF106" i="3"/>
  <c r="AG106" i="3"/>
  <c r="AD107" i="3"/>
  <c r="AE107" i="3"/>
  <c r="AF107" i="3"/>
  <c r="AG107" i="3"/>
  <c r="CS131" i="7"/>
  <c r="CS133" i="7"/>
  <c r="CS135" i="7"/>
  <c r="CS137" i="7"/>
  <c r="CS139" i="7"/>
  <c r="CS141" i="7"/>
  <c r="CS143" i="7"/>
  <c r="CS144" i="7"/>
  <c r="CS145" i="7"/>
  <c r="CS129" i="7"/>
  <c r="DK65" i="3"/>
  <c r="DL65" i="3"/>
  <c r="DM65" i="3"/>
  <c r="DN65" i="3"/>
  <c r="DO65" i="3"/>
  <c r="DP65" i="3"/>
  <c r="DQ65" i="3"/>
  <c r="DR65" i="3"/>
  <c r="DS65" i="3"/>
  <c r="DT65" i="3"/>
  <c r="DU65" i="3"/>
  <c r="DV65" i="3"/>
  <c r="DY65" i="3"/>
  <c r="DZ65" i="3"/>
  <c r="EA65" i="3"/>
  <c r="EB65" i="3"/>
  <c r="EC65" i="3"/>
  <c r="ED65" i="3"/>
  <c r="EE65" i="3"/>
  <c r="EF65" i="3"/>
  <c r="EG65" i="3"/>
  <c r="EH65" i="3"/>
  <c r="EI65" i="3"/>
  <c r="EJ65" i="3"/>
  <c r="EO65" i="3"/>
  <c r="CY65" i="3" s="1"/>
  <c r="DK66" i="3"/>
  <c r="DL66" i="3"/>
  <c r="DM66" i="3"/>
  <c r="DN66" i="3"/>
  <c r="DO66" i="3"/>
  <c r="DP66" i="3"/>
  <c r="DQ66" i="3"/>
  <c r="DR66" i="3"/>
  <c r="DS66" i="3"/>
  <c r="DT66" i="3"/>
  <c r="DU66" i="3"/>
  <c r="DV66" i="3"/>
  <c r="DY66" i="3"/>
  <c r="DZ66" i="3"/>
  <c r="EA66" i="3"/>
  <c r="EB66" i="3"/>
  <c r="EC66" i="3"/>
  <c r="ED66" i="3"/>
  <c r="EE66" i="3"/>
  <c r="EF66" i="3"/>
  <c r="EG66" i="3"/>
  <c r="EH66" i="3"/>
  <c r="EI66" i="3"/>
  <c r="EJ66" i="3"/>
  <c r="EO66" i="3"/>
  <c r="CZ66" i="3" s="1"/>
  <c r="DK67" i="3"/>
  <c r="DL67" i="3"/>
  <c r="DM67" i="3"/>
  <c r="DN67" i="3"/>
  <c r="DO67" i="3"/>
  <c r="DP67" i="3"/>
  <c r="DQ67" i="3"/>
  <c r="DR67" i="3"/>
  <c r="DS67" i="3"/>
  <c r="DT67" i="3"/>
  <c r="DU67" i="3"/>
  <c r="DV67" i="3"/>
  <c r="DY67" i="3"/>
  <c r="DZ67" i="3"/>
  <c r="EA67" i="3"/>
  <c r="EB67" i="3"/>
  <c r="EC67" i="3"/>
  <c r="ED67" i="3"/>
  <c r="EE67" i="3"/>
  <c r="EF67" i="3"/>
  <c r="EG67" i="3"/>
  <c r="EH67" i="3"/>
  <c r="EI67" i="3"/>
  <c r="EJ67" i="3"/>
  <c r="EO67" i="3"/>
  <c r="DA67" i="3" s="1"/>
  <c r="DK68" i="3"/>
  <c r="DL68" i="3"/>
  <c r="DM68" i="3"/>
  <c r="DN68" i="3"/>
  <c r="DO68" i="3"/>
  <c r="DP68" i="3"/>
  <c r="DQ68" i="3"/>
  <c r="DR68" i="3"/>
  <c r="DS68" i="3"/>
  <c r="DT68" i="3"/>
  <c r="DU68" i="3"/>
  <c r="DV68" i="3"/>
  <c r="DY68" i="3"/>
  <c r="DZ68" i="3"/>
  <c r="EA68" i="3"/>
  <c r="EB68" i="3"/>
  <c r="EC68" i="3"/>
  <c r="ED68" i="3"/>
  <c r="EE68" i="3"/>
  <c r="EF68" i="3"/>
  <c r="EG68" i="3"/>
  <c r="EH68" i="3"/>
  <c r="EI68" i="3"/>
  <c r="EJ68" i="3"/>
  <c r="EO68" i="3"/>
  <c r="B61" i="7"/>
  <c r="CS61" i="7" s="1"/>
  <c r="AE131" i="7"/>
  <c r="AF131" i="7"/>
  <c r="AG131" i="7"/>
  <c r="AH131" i="7"/>
  <c r="AE133" i="7"/>
  <c r="AF133" i="7"/>
  <c r="AG133" i="7"/>
  <c r="AH133" i="7"/>
  <c r="AE135" i="7"/>
  <c r="AF135" i="7"/>
  <c r="AG135" i="7"/>
  <c r="AH135" i="7"/>
  <c r="AE137" i="7"/>
  <c r="AF137" i="7"/>
  <c r="AG137" i="7"/>
  <c r="AH137" i="7"/>
  <c r="AE139" i="7"/>
  <c r="AF139" i="7"/>
  <c r="AG139" i="7"/>
  <c r="AH139" i="7"/>
  <c r="AE141" i="7"/>
  <c r="AF141" i="7"/>
  <c r="AG141" i="7"/>
  <c r="AH141" i="7"/>
  <c r="AE143" i="7"/>
  <c r="AF143" i="7"/>
  <c r="AG143" i="7"/>
  <c r="AH143" i="7"/>
  <c r="AH129" i="7"/>
  <c r="AG129" i="7"/>
  <c r="AF129" i="7"/>
  <c r="AE129" i="7"/>
  <c r="BB129" i="7"/>
  <c r="B151" i="7"/>
  <c r="CS151" i="7" s="1"/>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E152" i="7"/>
  <c r="AF152" i="7"/>
  <c r="AG152" i="7"/>
  <c r="AH152" i="7"/>
  <c r="AM152" i="7"/>
  <c r="AR152" i="7"/>
  <c r="AW152" i="7"/>
  <c r="BB152" i="7"/>
  <c r="BG152" i="7"/>
  <c r="BL152" i="7"/>
  <c r="BQ152" i="7"/>
  <c r="BV152" i="7"/>
  <c r="B153" i="7"/>
  <c r="CS153" i="7" s="1"/>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E154" i="7"/>
  <c r="AF154" i="7"/>
  <c r="AG154" i="7"/>
  <c r="AH154" i="7"/>
  <c r="AM154" i="7"/>
  <c r="AR154" i="7"/>
  <c r="AW154" i="7"/>
  <c r="BB154" i="7"/>
  <c r="BG154" i="7"/>
  <c r="BL154" i="7"/>
  <c r="BQ154" i="7"/>
  <c r="BV154" i="7"/>
  <c r="B163" i="7"/>
  <c r="CS163" i="7" s="1"/>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E164" i="7"/>
  <c r="AF164" i="7"/>
  <c r="AG164" i="7"/>
  <c r="AH164" i="7"/>
  <c r="AM164" i="7"/>
  <c r="AR164" i="7"/>
  <c r="AW164" i="7"/>
  <c r="BB164" i="7"/>
  <c r="BG164" i="7"/>
  <c r="BL164" i="7"/>
  <c r="BQ164" i="7"/>
  <c r="BV164" i="7"/>
  <c r="AG150" i="7"/>
  <c r="AF150" i="7"/>
  <c r="AE150" i="7"/>
  <c r="AH150" i="7"/>
  <c r="BL150" i="7"/>
  <c r="BQ150" i="7"/>
  <c r="BV150" i="7"/>
  <c r="AM150" i="7"/>
  <c r="B23" i="7"/>
  <c r="CS23" i="7" s="1"/>
  <c r="C23" i="7"/>
  <c r="D23" i="7"/>
  <c r="E23" i="7"/>
  <c r="F23" i="7"/>
  <c r="G23" i="7"/>
  <c r="H23" i="7"/>
  <c r="I23" i="7"/>
  <c r="J23" i="7"/>
  <c r="K23" i="7"/>
  <c r="L23" i="7"/>
  <c r="M23" i="7"/>
  <c r="N23" i="7"/>
  <c r="O23" i="7"/>
  <c r="P23" i="7"/>
  <c r="Q23" i="7"/>
  <c r="R23" i="7"/>
  <c r="S23" i="7"/>
  <c r="T23" i="7"/>
  <c r="U23" i="7"/>
  <c r="V23" i="7"/>
  <c r="W23" i="7"/>
  <c r="X23" i="7"/>
  <c r="Y23" i="7"/>
  <c r="Z23" i="7"/>
  <c r="AA23" i="7"/>
  <c r="AB23" i="7"/>
  <c r="AE24" i="7"/>
  <c r="AF24" i="7"/>
  <c r="AG24" i="7"/>
  <c r="AH24" i="7"/>
  <c r="B25" i="7"/>
  <c r="CS25" i="7" s="1"/>
  <c r="C25" i="7"/>
  <c r="D25" i="7"/>
  <c r="E25" i="7"/>
  <c r="F25" i="7"/>
  <c r="G25" i="7"/>
  <c r="H25" i="7"/>
  <c r="I25" i="7"/>
  <c r="J25" i="7"/>
  <c r="K25" i="7"/>
  <c r="L25" i="7"/>
  <c r="M25" i="7"/>
  <c r="N25" i="7"/>
  <c r="O25" i="7"/>
  <c r="P25" i="7"/>
  <c r="Q25" i="7"/>
  <c r="R25" i="7"/>
  <c r="S25" i="7"/>
  <c r="T25" i="7"/>
  <c r="U25" i="7"/>
  <c r="V25" i="7"/>
  <c r="W25" i="7"/>
  <c r="X25" i="7"/>
  <c r="Y25" i="7"/>
  <c r="Z25" i="7"/>
  <c r="AA25" i="7"/>
  <c r="AB25" i="7"/>
  <c r="AE26" i="7"/>
  <c r="AF26" i="7"/>
  <c r="AG26" i="7"/>
  <c r="AH26" i="7"/>
  <c r="B27" i="7"/>
  <c r="CS27" i="7" s="1"/>
  <c r="C27" i="7"/>
  <c r="D27" i="7"/>
  <c r="E27" i="7"/>
  <c r="F27" i="7"/>
  <c r="G27" i="7"/>
  <c r="H27" i="7"/>
  <c r="I27" i="7"/>
  <c r="J27" i="7"/>
  <c r="K27" i="7"/>
  <c r="L27" i="7"/>
  <c r="M27" i="7"/>
  <c r="N27" i="7"/>
  <c r="O27" i="7"/>
  <c r="P27" i="7"/>
  <c r="Q27" i="7"/>
  <c r="R27" i="7"/>
  <c r="S27" i="7"/>
  <c r="T27" i="7"/>
  <c r="U27" i="7"/>
  <c r="V27" i="7"/>
  <c r="W27" i="7"/>
  <c r="X27" i="7"/>
  <c r="Y27" i="7"/>
  <c r="Z27" i="7"/>
  <c r="AA27" i="7"/>
  <c r="AB27" i="7"/>
  <c r="AE28" i="7"/>
  <c r="AF28" i="7"/>
  <c r="AG28" i="7"/>
  <c r="AH28" i="7"/>
  <c r="B29" i="7"/>
  <c r="CS29" i="7" s="1"/>
  <c r="C29" i="7"/>
  <c r="D29" i="7"/>
  <c r="E29" i="7"/>
  <c r="F29" i="7"/>
  <c r="G29" i="7"/>
  <c r="H29" i="7"/>
  <c r="I29" i="7"/>
  <c r="J29" i="7"/>
  <c r="K29" i="7"/>
  <c r="L29" i="7"/>
  <c r="M29" i="7"/>
  <c r="N29" i="7"/>
  <c r="O29" i="7"/>
  <c r="P29" i="7"/>
  <c r="Q29" i="7"/>
  <c r="R29" i="7"/>
  <c r="S29" i="7"/>
  <c r="T29" i="7"/>
  <c r="U29" i="7"/>
  <c r="V29" i="7"/>
  <c r="W29" i="7"/>
  <c r="X29" i="7"/>
  <c r="Y29" i="7"/>
  <c r="Z29" i="7"/>
  <c r="AA29" i="7"/>
  <c r="AB29" i="7"/>
  <c r="AE30" i="7"/>
  <c r="AF30" i="7"/>
  <c r="AG30" i="7"/>
  <c r="AH30" i="7"/>
  <c r="B31" i="7"/>
  <c r="CS31" i="7" s="1"/>
  <c r="C31" i="7"/>
  <c r="D31" i="7"/>
  <c r="E31" i="7"/>
  <c r="F31" i="7"/>
  <c r="G31" i="7"/>
  <c r="H31" i="7"/>
  <c r="I31" i="7"/>
  <c r="J31" i="7"/>
  <c r="K31" i="7"/>
  <c r="L31" i="7"/>
  <c r="M31" i="7"/>
  <c r="N31" i="7"/>
  <c r="O31" i="7"/>
  <c r="P31" i="7"/>
  <c r="Q31" i="7"/>
  <c r="R31" i="7"/>
  <c r="S31" i="7"/>
  <c r="T31" i="7"/>
  <c r="U31" i="7"/>
  <c r="V31" i="7"/>
  <c r="W31" i="7"/>
  <c r="X31" i="7"/>
  <c r="Y31" i="7"/>
  <c r="Z31" i="7"/>
  <c r="AA31" i="7"/>
  <c r="AB31" i="7"/>
  <c r="AE32" i="7"/>
  <c r="AF32" i="7"/>
  <c r="AG32" i="7"/>
  <c r="AH32" i="7"/>
  <c r="B33" i="7"/>
  <c r="CS33" i="7" s="1"/>
  <c r="C33" i="7"/>
  <c r="D33" i="7"/>
  <c r="E33" i="7"/>
  <c r="F33" i="7"/>
  <c r="G33" i="7"/>
  <c r="H33" i="7"/>
  <c r="I33" i="7"/>
  <c r="J33" i="7"/>
  <c r="K33" i="7"/>
  <c r="L33" i="7"/>
  <c r="M33" i="7"/>
  <c r="N33" i="7"/>
  <c r="O33" i="7"/>
  <c r="P33" i="7"/>
  <c r="Q33" i="7"/>
  <c r="R33" i="7"/>
  <c r="S33" i="7"/>
  <c r="T33" i="7"/>
  <c r="U33" i="7"/>
  <c r="V33" i="7"/>
  <c r="W33" i="7"/>
  <c r="X33" i="7"/>
  <c r="Y33" i="7"/>
  <c r="Z33" i="7"/>
  <c r="AA33" i="7"/>
  <c r="AB33" i="7"/>
  <c r="AE34" i="7"/>
  <c r="AF34" i="7"/>
  <c r="AG34" i="7"/>
  <c r="AH34" i="7"/>
  <c r="B35" i="7"/>
  <c r="CS35" i="7" s="1"/>
  <c r="C35" i="7"/>
  <c r="D35" i="7"/>
  <c r="E35" i="7"/>
  <c r="F35" i="7"/>
  <c r="G35" i="7"/>
  <c r="H35" i="7"/>
  <c r="I35" i="7"/>
  <c r="J35" i="7"/>
  <c r="K35" i="7"/>
  <c r="L35" i="7"/>
  <c r="M35" i="7"/>
  <c r="N35" i="7"/>
  <c r="O35" i="7"/>
  <c r="P35" i="7"/>
  <c r="Q35" i="7"/>
  <c r="R35" i="7"/>
  <c r="S35" i="7"/>
  <c r="T35" i="7"/>
  <c r="U35" i="7"/>
  <c r="V35" i="7"/>
  <c r="W35" i="7"/>
  <c r="X35" i="7"/>
  <c r="Y35" i="7"/>
  <c r="Z35" i="7"/>
  <c r="AA35" i="7"/>
  <c r="AB35" i="7"/>
  <c r="AE36" i="7"/>
  <c r="AF36" i="7"/>
  <c r="AG36" i="7"/>
  <c r="AH36" i="7"/>
  <c r="B37" i="7"/>
  <c r="CS37" i="7" s="1"/>
  <c r="C37" i="7"/>
  <c r="D37" i="7"/>
  <c r="E37" i="7"/>
  <c r="F37" i="7"/>
  <c r="G37" i="7"/>
  <c r="H37" i="7"/>
  <c r="I37" i="7"/>
  <c r="J37" i="7"/>
  <c r="K37" i="7"/>
  <c r="L37" i="7"/>
  <c r="M37" i="7"/>
  <c r="N37" i="7"/>
  <c r="O37" i="7"/>
  <c r="P37" i="7"/>
  <c r="Q37" i="7"/>
  <c r="R37" i="7"/>
  <c r="S37" i="7"/>
  <c r="T37" i="7"/>
  <c r="U37" i="7"/>
  <c r="V37" i="7"/>
  <c r="W37" i="7"/>
  <c r="X37" i="7"/>
  <c r="Y37" i="7"/>
  <c r="Z37" i="7"/>
  <c r="AA37" i="7"/>
  <c r="AB37" i="7"/>
  <c r="AE38" i="7"/>
  <c r="AF38" i="7"/>
  <c r="AG38" i="7"/>
  <c r="AH38" i="7"/>
  <c r="B39" i="7"/>
  <c r="CS39" i="7" s="1"/>
  <c r="C39" i="7"/>
  <c r="D39" i="7"/>
  <c r="E39" i="7"/>
  <c r="F39" i="7"/>
  <c r="G39" i="7"/>
  <c r="H39" i="7"/>
  <c r="I39" i="7"/>
  <c r="J39" i="7"/>
  <c r="K39" i="7"/>
  <c r="L39" i="7"/>
  <c r="M39" i="7"/>
  <c r="N39" i="7"/>
  <c r="O39" i="7"/>
  <c r="P39" i="7"/>
  <c r="Q39" i="7"/>
  <c r="R39" i="7"/>
  <c r="S39" i="7"/>
  <c r="T39" i="7"/>
  <c r="U39" i="7"/>
  <c r="V39" i="7"/>
  <c r="W39" i="7"/>
  <c r="X39" i="7"/>
  <c r="Y39" i="7"/>
  <c r="Z39" i="7"/>
  <c r="AA39" i="7"/>
  <c r="AB39" i="7"/>
  <c r="AE40" i="7"/>
  <c r="AF40" i="7"/>
  <c r="AG40" i="7"/>
  <c r="AH40" i="7"/>
  <c r="B41" i="7"/>
  <c r="CS41" i="7" s="1"/>
  <c r="C41" i="7"/>
  <c r="D41" i="7"/>
  <c r="E41" i="7"/>
  <c r="F41" i="7"/>
  <c r="G41" i="7"/>
  <c r="H41" i="7"/>
  <c r="I41" i="7"/>
  <c r="J41" i="7"/>
  <c r="K41" i="7"/>
  <c r="L41" i="7"/>
  <c r="M41" i="7"/>
  <c r="N41" i="7"/>
  <c r="O41" i="7"/>
  <c r="P41" i="7"/>
  <c r="Q41" i="7"/>
  <c r="R41" i="7"/>
  <c r="S41" i="7"/>
  <c r="T41" i="7"/>
  <c r="U41" i="7"/>
  <c r="V41" i="7"/>
  <c r="W41" i="7"/>
  <c r="X41" i="7"/>
  <c r="Y41" i="7"/>
  <c r="Z41" i="7"/>
  <c r="AA41" i="7"/>
  <c r="AB41" i="7"/>
  <c r="AE42" i="7"/>
  <c r="AF42" i="7"/>
  <c r="AG42" i="7"/>
  <c r="AH42" i="7"/>
  <c r="B43" i="7"/>
  <c r="CS43" i="7" s="1"/>
  <c r="C43" i="7"/>
  <c r="D43" i="7"/>
  <c r="E43" i="7"/>
  <c r="F43" i="7"/>
  <c r="G43" i="7"/>
  <c r="H43" i="7"/>
  <c r="I43" i="7"/>
  <c r="J43" i="7"/>
  <c r="K43" i="7"/>
  <c r="L43" i="7"/>
  <c r="M43" i="7"/>
  <c r="N43" i="7"/>
  <c r="O43" i="7"/>
  <c r="P43" i="7"/>
  <c r="Q43" i="7"/>
  <c r="R43" i="7"/>
  <c r="S43" i="7"/>
  <c r="T43" i="7"/>
  <c r="U43" i="7"/>
  <c r="V43" i="7"/>
  <c r="W43" i="7"/>
  <c r="X43" i="7"/>
  <c r="Y43" i="7"/>
  <c r="Z43" i="7"/>
  <c r="AA43" i="7"/>
  <c r="AB43" i="7"/>
  <c r="AE44" i="7"/>
  <c r="AF44" i="7"/>
  <c r="AG44" i="7"/>
  <c r="AH44" i="7"/>
  <c r="B45" i="7"/>
  <c r="CS45" i="7" s="1"/>
  <c r="C45" i="7"/>
  <c r="D45" i="7"/>
  <c r="E45" i="7"/>
  <c r="F45" i="7"/>
  <c r="G45" i="7"/>
  <c r="H45" i="7"/>
  <c r="I45" i="7"/>
  <c r="J45" i="7"/>
  <c r="K45" i="7"/>
  <c r="L45" i="7"/>
  <c r="M45" i="7"/>
  <c r="N45" i="7"/>
  <c r="O45" i="7"/>
  <c r="P45" i="7"/>
  <c r="Q45" i="7"/>
  <c r="R45" i="7"/>
  <c r="S45" i="7"/>
  <c r="T45" i="7"/>
  <c r="U45" i="7"/>
  <c r="V45" i="7"/>
  <c r="W45" i="7"/>
  <c r="X45" i="7"/>
  <c r="Y45" i="7"/>
  <c r="Z45" i="7"/>
  <c r="AA45" i="7"/>
  <c r="AB45" i="7"/>
  <c r="AE46" i="7"/>
  <c r="AF46" i="7"/>
  <c r="AG46" i="7"/>
  <c r="AH46" i="7"/>
  <c r="B47" i="7"/>
  <c r="CS47" i="7" s="1"/>
  <c r="C47" i="7"/>
  <c r="D47" i="7"/>
  <c r="E47" i="7"/>
  <c r="F47" i="7"/>
  <c r="G47" i="7"/>
  <c r="H47" i="7"/>
  <c r="I47" i="7"/>
  <c r="J47" i="7"/>
  <c r="K47" i="7"/>
  <c r="L47" i="7"/>
  <c r="M47" i="7"/>
  <c r="N47" i="7"/>
  <c r="O47" i="7"/>
  <c r="P47" i="7"/>
  <c r="Q47" i="7"/>
  <c r="R47" i="7"/>
  <c r="S47" i="7"/>
  <c r="T47" i="7"/>
  <c r="U47" i="7"/>
  <c r="V47" i="7"/>
  <c r="W47" i="7"/>
  <c r="X47" i="7"/>
  <c r="Y47" i="7"/>
  <c r="Z47" i="7"/>
  <c r="AA47" i="7"/>
  <c r="AB47" i="7"/>
  <c r="AE48" i="7"/>
  <c r="AF48" i="7"/>
  <c r="AG48" i="7"/>
  <c r="AH48" i="7"/>
  <c r="B49" i="7"/>
  <c r="CS49" i="7" s="1"/>
  <c r="C49" i="7"/>
  <c r="D49" i="7"/>
  <c r="E49" i="7"/>
  <c r="F49" i="7"/>
  <c r="G49" i="7"/>
  <c r="H49" i="7"/>
  <c r="I49" i="7"/>
  <c r="J49" i="7"/>
  <c r="K49" i="7"/>
  <c r="L49" i="7"/>
  <c r="M49" i="7"/>
  <c r="N49" i="7"/>
  <c r="O49" i="7"/>
  <c r="P49" i="7"/>
  <c r="Q49" i="7"/>
  <c r="R49" i="7"/>
  <c r="S49" i="7"/>
  <c r="T49" i="7"/>
  <c r="U49" i="7"/>
  <c r="V49" i="7"/>
  <c r="W49" i="7"/>
  <c r="X49" i="7"/>
  <c r="Y49" i="7"/>
  <c r="Z49" i="7"/>
  <c r="AA49" i="7"/>
  <c r="AB49" i="7"/>
  <c r="AE50" i="7"/>
  <c r="AF50" i="7"/>
  <c r="AG50" i="7"/>
  <c r="AH50" i="7"/>
  <c r="B51" i="7"/>
  <c r="CS51" i="7" s="1"/>
  <c r="C51" i="7"/>
  <c r="D51" i="7"/>
  <c r="E51" i="7"/>
  <c r="F51" i="7"/>
  <c r="G51" i="7"/>
  <c r="H51" i="7"/>
  <c r="I51" i="7"/>
  <c r="J51" i="7"/>
  <c r="K51" i="7"/>
  <c r="L51" i="7"/>
  <c r="M51" i="7"/>
  <c r="N51" i="7"/>
  <c r="O51" i="7"/>
  <c r="P51" i="7"/>
  <c r="Q51" i="7"/>
  <c r="R51" i="7"/>
  <c r="S51" i="7"/>
  <c r="T51" i="7"/>
  <c r="U51" i="7"/>
  <c r="V51" i="7"/>
  <c r="W51" i="7"/>
  <c r="X51" i="7"/>
  <c r="Y51" i="7"/>
  <c r="Z51" i="7"/>
  <c r="AA51" i="7"/>
  <c r="AB51" i="7"/>
  <c r="AE52" i="7"/>
  <c r="AF52" i="7"/>
  <c r="AG52" i="7"/>
  <c r="AH52" i="7"/>
  <c r="B53" i="7"/>
  <c r="CS53" i="7" s="1"/>
  <c r="C53" i="7"/>
  <c r="D53" i="7"/>
  <c r="E53" i="7"/>
  <c r="F53" i="7"/>
  <c r="G53" i="7"/>
  <c r="H53" i="7"/>
  <c r="I53" i="7"/>
  <c r="J53" i="7"/>
  <c r="K53" i="7"/>
  <c r="L53" i="7"/>
  <c r="M53" i="7"/>
  <c r="N53" i="7"/>
  <c r="O53" i="7"/>
  <c r="P53" i="7"/>
  <c r="Q53" i="7"/>
  <c r="R53" i="7"/>
  <c r="S53" i="7"/>
  <c r="T53" i="7"/>
  <c r="U53" i="7"/>
  <c r="V53" i="7"/>
  <c r="W53" i="7"/>
  <c r="X53" i="7"/>
  <c r="Y53" i="7"/>
  <c r="Z53" i="7"/>
  <c r="AA53" i="7"/>
  <c r="AB53" i="7"/>
  <c r="AE54" i="7"/>
  <c r="AF54" i="7"/>
  <c r="AG54" i="7"/>
  <c r="AH54" i="7"/>
  <c r="B55" i="7"/>
  <c r="CS55" i="7" s="1"/>
  <c r="C55" i="7"/>
  <c r="D55" i="7"/>
  <c r="E55" i="7"/>
  <c r="F55" i="7"/>
  <c r="G55" i="7"/>
  <c r="H55" i="7"/>
  <c r="I55" i="7"/>
  <c r="J55" i="7"/>
  <c r="K55" i="7"/>
  <c r="L55" i="7"/>
  <c r="M55" i="7"/>
  <c r="N55" i="7"/>
  <c r="O55" i="7"/>
  <c r="P55" i="7"/>
  <c r="Q55" i="7"/>
  <c r="R55" i="7"/>
  <c r="S55" i="7"/>
  <c r="T55" i="7"/>
  <c r="U55" i="7"/>
  <c r="V55" i="7"/>
  <c r="W55" i="7"/>
  <c r="X55" i="7"/>
  <c r="Y55" i="7"/>
  <c r="Z55" i="7"/>
  <c r="AA55" i="7"/>
  <c r="AB55" i="7"/>
  <c r="AE56" i="7"/>
  <c r="AF56" i="7"/>
  <c r="AG56" i="7"/>
  <c r="AH56" i="7"/>
  <c r="B57" i="7"/>
  <c r="CS57" i="7" s="1"/>
  <c r="C57" i="7"/>
  <c r="D57" i="7"/>
  <c r="E57" i="7"/>
  <c r="F57" i="7"/>
  <c r="G57" i="7"/>
  <c r="H57" i="7"/>
  <c r="I57" i="7"/>
  <c r="J57" i="7"/>
  <c r="K57" i="7"/>
  <c r="L57" i="7"/>
  <c r="M57" i="7"/>
  <c r="N57" i="7"/>
  <c r="O57" i="7"/>
  <c r="P57" i="7"/>
  <c r="Q57" i="7"/>
  <c r="R57" i="7"/>
  <c r="S57" i="7"/>
  <c r="T57" i="7"/>
  <c r="U57" i="7"/>
  <c r="V57" i="7"/>
  <c r="W57" i="7"/>
  <c r="X57" i="7"/>
  <c r="Y57" i="7"/>
  <c r="Z57" i="7"/>
  <c r="AA57" i="7"/>
  <c r="AB57" i="7"/>
  <c r="AE58" i="7"/>
  <c r="AF58" i="7"/>
  <c r="AG58" i="7"/>
  <c r="AH58" i="7"/>
  <c r="B59" i="7"/>
  <c r="CS59" i="7" s="1"/>
  <c r="C59" i="7"/>
  <c r="D59" i="7"/>
  <c r="E59" i="7"/>
  <c r="F59" i="7"/>
  <c r="G59" i="7"/>
  <c r="H59" i="7"/>
  <c r="I59" i="7"/>
  <c r="J59" i="7"/>
  <c r="K59" i="7"/>
  <c r="L59" i="7"/>
  <c r="M59" i="7"/>
  <c r="N59" i="7"/>
  <c r="O59" i="7"/>
  <c r="P59" i="7"/>
  <c r="Q59" i="7"/>
  <c r="R59" i="7"/>
  <c r="S59" i="7"/>
  <c r="T59" i="7"/>
  <c r="U59" i="7"/>
  <c r="V59" i="7"/>
  <c r="W59" i="7"/>
  <c r="X59" i="7"/>
  <c r="Y59" i="7"/>
  <c r="Z59" i="7"/>
  <c r="AA59" i="7"/>
  <c r="AB59" i="7"/>
  <c r="AE60" i="7"/>
  <c r="AF60" i="7"/>
  <c r="AG60" i="7"/>
  <c r="AH60" i="7"/>
  <c r="C61" i="7"/>
  <c r="D61" i="7"/>
  <c r="E61" i="7"/>
  <c r="F61" i="7"/>
  <c r="G61" i="7"/>
  <c r="H61" i="7"/>
  <c r="I61" i="7"/>
  <c r="J61" i="7"/>
  <c r="K61" i="7"/>
  <c r="L61" i="7"/>
  <c r="M61" i="7"/>
  <c r="N61" i="7"/>
  <c r="O61" i="7"/>
  <c r="P61" i="7"/>
  <c r="Q61" i="7"/>
  <c r="R61" i="7"/>
  <c r="S61" i="7"/>
  <c r="T61" i="7"/>
  <c r="U61" i="7"/>
  <c r="V61" i="7"/>
  <c r="W61" i="7"/>
  <c r="X61" i="7"/>
  <c r="Y61" i="7"/>
  <c r="Z61" i="7"/>
  <c r="AA61" i="7"/>
  <c r="AB61" i="7"/>
  <c r="AE62" i="7"/>
  <c r="AF62" i="7"/>
  <c r="AG62" i="7"/>
  <c r="AH62" i="7"/>
  <c r="B63" i="7"/>
  <c r="CS63" i="7" s="1"/>
  <c r="C63" i="7"/>
  <c r="D63" i="7"/>
  <c r="E63" i="7"/>
  <c r="F63" i="7"/>
  <c r="G63" i="7"/>
  <c r="H63" i="7"/>
  <c r="I63" i="7"/>
  <c r="J63" i="7"/>
  <c r="K63" i="7"/>
  <c r="L63" i="7"/>
  <c r="M63" i="7"/>
  <c r="N63" i="7"/>
  <c r="O63" i="7"/>
  <c r="P63" i="7"/>
  <c r="Q63" i="7"/>
  <c r="R63" i="7"/>
  <c r="S63" i="7"/>
  <c r="T63" i="7"/>
  <c r="U63" i="7"/>
  <c r="V63" i="7"/>
  <c r="W63" i="7"/>
  <c r="X63" i="7"/>
  <c r="Y63" i="7"/>
  <c r="Z63" i="7"/>
  <c r="AA63" i="7"/>
  <c r="AB63" i="7"/>
  <c r="AE64" i="7"/>
  <c r="AF64" i="7"/>
  <c r="AG64" i="7"/>
  <c r="AH64" i="7"/>
  <c r="B65" i="7"/>
  <c r="CS65" i="7" s="1"/>
  <c r="C65" i="7"/>
  <c r="D65" i="7"/>
  <c r="E65" i="7"/>
  <c r="F65" i="7"/>
  <c r="G65" i="7"/>
  <c r="H65" i="7"/>
  <c r="I65" i="7"/>
  <c r="J65" i="7"/>
  <c r="K65" i="7"/>
  <c r="L65" i="7"/>
  <c r="M65" i="7"/>
  <c r="N65" i="7"/>
  <c r="O65" i="7"/>
  <c r="P65" i="7"/>
  <c r="Q65" i="7"/>
  <c r="R65" i="7"/>
  <c r="S65" i="7"/>
  <c r="T65" i="7"/>
  <c r="U65" i="7"/>
  <c r="V65" i="7"/>
  <c r="W65" i="7"/>
  <c r="X65" i="7"/>
  <c r="Y65" i="7"/>
  <c r="Z65" i="7"/>
  <c r="AA65" i="7"/>
  <c r="AB65" i="7"/>
  <c r="AE66" i="7"/>
  <c r="AF66" i="7"/>
  <c r="AG66" i="7"/>
  <c r="AH66" i="7"/>
  <c r="B67" i="7"/>
  <c r="CS67" i="7" s="1"/>
  <c r="C67" i="7"/>
  <c r="D67" i="7"/>
  <c r="E67" i="7"/>
  <c r="F67" i="7"/>
  <c r="G67" i="7"/>
  <c r="H67" i="7"/>
  <c r="I67" i="7"/>
  <c r="J67" i="7"/>
  <c r="K67" i="7"/>
  <c r="L67" i="7"/>
  <c r="M67" i="7"/>
  <c r="N67" i="7"/>
  <c r="O67" i="7"/>
  <c r="P67" i="7"/>
  <c r="Q67" i="7"/>
  <c r="R67" i="7"/>
  <c r="S67" i="7"/>
  <c r="T67" i="7"/>
  <c r="U67" i="7"/>
  <c r="V67" i="7"/>
  <c r="W67" i="7"/>
  <c r="X67" i="7"/>
  <c r="Y67" i="7"/>
  <c r="Z67" i="7"/>
  <c r="AA67" i="7"/>
  <c r="AB67" i="7"/>
  <c r="AE68" i="7"/>
  <c r="AF68" i="7"/>
  <c r="AG68" i="7"/>
  <c r="AH68" i="7"/>
  <c r="B69" i="7"/>
  <c r="CS69" i="7" s="1"/>
  <c r="C69" i="7"/>
  <c r="D69" i="7"/>
  <c r="E69" i="7"/>
  <c r="F69" i="7"/>
  <c r="G69" i="7"/>
  <c r="H69" i="7"/>
  <c r="I69" i="7"/>
  <c r="J69" i="7"/>
  <c r="K69" i="7"/>
  <c r="L69" i="7"/>
  <c r="M69" i="7"/>
  <c r="N69" i="7"/>
  <c r="O69" i="7"/>
  <c r="P69" i="7"/>
  <c r="Q69" i="7"/>
  <c r="R69" i="7"/>
  <c r="S69" i="7"/>
  <c r="T69" i="7"/>
  <c r="U69" i="7"/>
  <c r="V69" i="7"/>
  <c r="W69" i="7"/>
  <c r="X69" i="7"/>
  <c r="Y69" i="7"/>
  <c r="Z69" i="7"/>
  <c r="AA69" i="7"/>
  <c r="AB69" i="7"/>
  <c r="AE70" i="7"/>
  <c r="AF70" i="7"/>
  <c r="AG70" i="7"/>
  <c r="AH70" i="7"/>
  <c r="B71" i="7"/>
  <c r="CS71" i="7" s="1"/>
  <c r="C71" i="7"/>
  <c r="D71" i="7"/>
  <c r="E71" i="7"/>
  <c r="F71" i="7"/>
  <c r="G71" i="7"/>
  <c r="H71" i="7"/>
  <c r="I71" i="7"/>
  <c r="J71" i="7"/>
  <c r="K71" i="7"/>
  <c r="L71" i="7"/>
  <c r="M71" i="7"/>
  <c r="N71" i="7"/>
  <c r="O71" i="7"/>
  <c r="P71" i="7"/>
  <c r="Q71" i="7"/>
  <c r="R71" i="7"/>
  <c r="S71" i="7"/>
  <c r="T71" i="7"/>
  <c r="U71" i="7"/>
  <c r="V71" i="7"/>
  <c r="W71" i="7"/>
  <c r="X71" i="7"/>
  <c r="Y71" i="7"/>
  <c r="Z71" i="7"/>
  <c r="AA71" i="7"/>
  <c r="AB71" i="7"/>
  <c r="AE72" i="7"/>
  <c r="AF72" i="7"/>
  <c r="AG72" i="7"/>
  <c r="AH72" i="7"/>
  <c r="B73" i="7"/>
  <c r="CS73" i="7" s="1"/>
  <c r="C73" i="7"/>
  <c r="D73" i="7"/>
  <c r="E73" i="7"/>
  <c r="F73" i="7"/>
  <c r="G73" i="7"/>
  <c r="H73" i="7"/>
  <c r="I73" i="7"/>
  <c r="J73" i="7"/>
  <c r="K73" i="7"/>
  <c r="L73" i="7"/>
  <c r="M73" i="7"/>
  <c r="N73" i="7"/>
  <c r="O73" i="7"/>
  <c r="P73" i="7"/>
  <c r="Q73" i="7"/>
  <c r="R73" i="7"/>
  <c r="S73" i="7"/>
  <c r="T73" i="7"/>
  <c r="U73" i="7"/>
  <c r="V73" i="7"/>
  <c r="W73" i="7"/>
  <c r="X73" i="7"/>
  <c r="Y73" i="7"/>
  <c r="Z73" i="7"/>
  <c r="AA73" i="7"/>
  <c r="AB73" i="7"/>
  <c r="AE74" i="7"/>
  <c r="AF74" i="7"/>
  <c r="AG74" i="7"/>
  <c r="AH74" i="7"/>
  <c r="B75" i="7"/>
  <c r="CS75" i="7" s="1"/>
  <c r="C75" i="7"/>
  <c r="D75" i="7"/>
  <c r="E75" i="7"/>
  <c r="F75" i="7"/>
  <c r="G75" i="7"/>
  <c r="H75" i="7"/>
  <c r="I75" i="7"/>
  <c r="J75" i="7"/>
  <c r="K75" i="7"/>
  <c r="L75" i="7"/>
  <c r="M75" i="7"/>
  <c r="N75" i="7"/>
  <c r="O75" i="7"/>
  <c r="P75" i="7"/>
  <c r="Q75" i="7"/>
  <c r="R75" i="7"/>
  <c r="S75" i="7"/>
  <c r="T75" i="7"/>
  <c r="U75" i="7"/>
  <c r="V75" i="7"/>
  <c r="W75" i="7"/>
  <c r="X75" i="7"/>
  <c r="Y75" i="7"/>
  <c r="Z75" i="7"/>
  <c r="AA75" i="7"/>
  <c r="AB75" i="7"/>
  <c r="AE76" i="7"/>
  <c r="AF76" i="7"/>
  <c r="AG76" i="7"/>
  <c r="AH76" i="7"/>
  <c r="B77" i="7"/>
  <c r="CS77" i="7" s="1"/>
  <c r="C77" i="7"/>
  <c r="D77" i="7"/>
  <c r="E77" i="7"/>
  <c r="F77" i="7"/>
  <c r="G77" i="7"/>
  <c r="H77" i="7"/>
  <c r="I77" i="7"/>
  <c r="J77" i="7"/>
  <c r="K77" i="7"/>
  <c r="L77" i="7"/>
  <c r="M77" i="7"/>
  <c r="N77" i="7"/>
  <c r="O77" i="7"/>
  <c r="P77" i="7"/>
  <c r="Q77" i="7"/>
  <c r="R77" i="7"/>
  <c r="S77" i="7"/>
  <c r="T77" i="7"/>
  <c r="U77" i="7"/>
  <c r="V77" i="7"/>
  <c r="W77" i="7"/>
  <c r="X77" i="7"/>
  <c r="Y77" i="7"/>
  <c r="Z77" i="7"/>
  <c r="AA77" i="7"/>
  <c r="AB77" i="7"/>
  <c r="AE78" i="7"/>
  <c r="AF78" i="7"/>
  <c r="AG78" i="7"/>
  <c r="AH78" i="7"/>
  <c r="B79" i="7"/>
  <c r="CS79" i="7" s="1"/>
  <c r="C79" i="7"/>
  <c r="D79" i="7"/>
  <c r="E79" i="7"/>
  <c r="F79" i="7"/>
  <c r="G79" i="7"/>
  <c r="H79" i="7"/>
  <c r="I79" i="7"/>
  <c r="J79" i="7"/>
  <c r="K79" i="7"/>
  <c r="L79" i="7"/>
  <c r="M79" i="7"/>
  <c r="N79" i="7"/>
  <c r="O79" i="7"/>
  <c r="P79" i="7"/>
  <c r="Q79" i="7"/>
  <c r="R79" i="7"/>
  <c r="S79" i="7"/>
  <c r="T79" i="7"/>
  <c r="U79" i="7"/>
  <c r="V79" i="7"/>
  <c r="W79" i="7"/>
  <c r="X79" i="7"/>
  <c r="Y79" i="7"/>
  <c r="Z79" i="7"/>
  <c r="AA79" i="7"/>
  <c r="AB79" i="7"/>
  <c r="AE80" i="7"/>
  <c r="AF80" i="7"/>
  <c r="AG80" i="7"/>
  <c r="AH80" i="7"/>
  <c r="B81" i="7"/>
  <c r="CS81" i="7" s="1"/>
  <c r="C81" i="7"/>
  <c r="D81" i="7"/>
  <c r="E81" i="7"/>
  <c r="F81" i="7"/>
  <c r="G81" i="7"/>
  <c r="H81" i="7"/>
  <c r="I81" i="7"/>
  <c r="J81" i="7"/>
  <c r="K81" i="7"/>
  <c r="L81" i="7"/>
  <c r="M81" i="7"/>
  <c r="N81" i="7"/>
  <c r="O81" i="7"/>
  <c r="P81" i="7"/>
  <c r="Q81" i="7"/>
  <c r="R81" i="7"/>
  <c r="S81" i="7"/>
  <c r="T81" i="7"/>
  <c r="U81" i="7"/>
  <c r="V81" i="7"/>
  <c r="W81" i="7"/>
  <c r="X81" i="7"/>
  <c r="Y81" i="7"/>
  <c r="Z81" i="7"/>
  <c r="AA81" i="7"/>
  <c r="AB81" i="7"/>
  <c r="AE82" i="7"/>
  <c r="AF82" i="7"/>
  <c r="AG82" i="7"/>
  <c r="AH82" i="7"/>
  <c r="B83" i="7"/>
  <c r="CS83" i="7" s="1"/>
  <c r="C83" i="7"/>
  <c r="D83" i="7"/>
  <c r="E83" i="7"/>
  <c r="F83" i="7"/>
  <c r="G83" i="7"/>
  <c r="H83" i="7"/>
  <c r="I83" i="7"/>
  <c r="J83" i="7"/>
  <c r="K83" i="7"/>
  <c r="L83" i="7"/>
  <c r="M83" i="7"/>
  <c r="N83" i="7"/>
  <c r="O83" i="7"/>
  <c r="P83" i="7"/>
  <c r="Q83" i="7"/>
  <c r="R83" i="7"/>
  <c r="S83" i="7"/>
  <c r="T83" i="7"/>
  <c r="U83" i="7"/>
  <c r="V83" i="7"/>
  <c r="W83" i="7"/>
  <c r="X83" i="7"/>
  <c r="Y83" i="7"/>
  <c r="Z83" i="7"/>
  <c r="AA83" i="7"/>
  <c r="AB83" i="7"/>
  <c r="AE84" i="7"/>
  <c r="AF84" i="7"/>
  <c r="AG84" i="7"/>
  <c r="AH84" i="7"/>
  <c r="B85" i="7"/>
  <c r="CS85" i="7" s="1"/>
  <c r="C85" i="7"/>
  <c r="D85" i="7"/>
  <c r="E85" i="7"/>
  <c r="F85" i="7"/>
  <c r="G85" i="7"/>
  <c r="H85" i="7"/>
  <c r="I85" i="7"/>
  <c r="J85" i="7"/>
  <c r="K85" i="7"/>
  <c r="L85" i="7"/>
  <c r="M85" i="7"/>
  <c r="N85" i="7"/>
  <c r="O85" i="7"/>
  <c r="P85" i="7"/>
  <c r="Q85" i="7"/>
  <c r="R85" i="7"/>
  <c r="S85" i="7"/>
  <c r="T85" i="7"/>
  <c r="U85" i="7"/>
  <c r="V85" i="7"/>
  <c r="W85" i="7"/>
  <c r="X85" i="7"/>
  <c r="Y85" i="7"/>
  <c r="Z85" i="7"/>
  <c r="AA85" i="7"/>
  <c r="AB85" i="7"/>
  <c r="AE86" i="7"/>
  <c r="AF86" i="7"/>
  <c r="AG86" i="7"/>
  <c r="AH86" i="7"/>
  <c r="B87" i="7"/>
  <c r="CS87" i="7" s="1"/>
  <c r="C87" i="7"/>
  <c r="D87" i="7"/>
  <c r="E87" i="7"/>
  <c r="F87" i="7"/>
  <c r="G87" i="7"/>
  <c r="H87" i="7"/>
  <c r="I87" i="7"/>
  <c r="J87" i="7"/>
  <c r="K87" i="7"/>
  <c r="L87" i="7"/>
  <c r="M87" i="7"/>
  <c r="N87" i="7"/>
  <c r="O87" i="7"/>
  <c r="P87" i="7"/>
  <c r="Q87" i="7"/>
  <c r="R87" i="7"/>
  <c r="S87" i="7"/>
  <c r="T87" i="7"/>
  <c r="U87" i="7"/>
  <c r="V87" i="7"/>
  <c r="W87" i="7"/>
  <c r="X87" i="7"/>
  <c r="Y87" i="7"/>
  <c r="Z87" i="7"/>
  <c r="AA87" i="7"/>
  <c r="AB87" i="7"/>
  <c r="AE88" i="7"/>
  <c r="AF88" i="7"/>
  <c r="AG88" i="7"/>
  <c r="AH88" i="7"/>
  <c r="B89" i="7"/>
  <c r="CS89" i="7" s="1"/>
  <c r="C89" i="7"/>
  <c r="D89" i="7"/>
  <c r="E89" i="7"/>
  <c r="F89" i="7"/>
  <c r="G89" i="7"/>
  <c r="H89" i="7"/>
  <c r="I89" i="7"/>
  <c r="J89" i="7"/>
  <c r="K89" i="7"/>
  <c r="L89" i="7"/>
  <c r="M89" i="7"/>
  <c r="N89" i="7"/>
  <c r="O89" i="7"/>
  <c r="P89" i="7"/>
  <c r="Q89" i="7"/>
  <c r="R89" i="7"/>
  <c r="S89" i="7"/>
  <c r="T89" i="7"/>
  <c r="U89" i="7"/>
  <c r="V89" i="7"/>
  <c r="W89" i="7"/>
  <c r="X89" i="7"/>
  <c r="Y89" i="7"/>
  <c r="Z89" i="7"/>
  <c r="AA89" i="7"/>
  <c r="AB89" i="7"/>
  <c r="AE90" i="7"/>
  <c r="AF90" i="7"/>
  <c r="AG90" i="7"/>
  <c r="AH90" i="7"/>
  <c r="B91" i="7"/>
  <c r="CS91" i="7" s="1"/>
  <c r="C91" i="7"/>
  <c r="D91" i="7"/>
  <c r="E91" i="7"/>
  <c r="F91" i="7"/>
  <c r="G91" i="7"/>
  <c r="H91" i="7"/>
  <c r="I91" i="7"/>
  <c r="J91" i="7"/>
  <c r="K91" i="7"/>
  <c r="L91" i="7"/>
  <c r="M91" i="7"/>
  <c r="N91" i="7"/>
  <c r="O91" i="7"/>
  <c r="P91" i="7"/>
  <c r="Q91" i="7"/>
  <c r="R91" i="7"/>
  <c r="S91" i="7"/>
  <c r="T91" i="7"/>
  <c r="U91" i="7"/>
  <c r="V91" i="7"/>
  <c r="W91" i="7"/>
  <c r="X91" i="7"/>
  <c r="Y91" i="7"/>
  <c r="Z91" i="7"/>
  <c r="AA91" i="7"/>
  <c r="AB91" i="7"/>
  <c r="AE92" i="7"/>
  <c r="AF92" i="7"/>
  <c r="AG92" i="7"/>
  <c r="AH92" i="7"/>
  <c r="B93" i="7"/>
  <c r="CS93" i="7" s="1"/>
  <c r="C93" i="7"/>
  <c r="D93" i="7"/>
  <c r="E93" i="7"/>
  <c r="F93" i="7"/>
  <c r="G93" i="7"/>
  <c r="H93" i="7"/>
  <c r="I93" i="7"/>
  <c r="J93" i="7"/>
  <c r="K93" i="7"/>
  <c r="L93" i="7"/>
  <c r="M93" i="7"/>
  <c r="N93" i="7"/>
  <c r="O93" i="7"/>
  <c r="P93" i="7"/>
  <c r="Q93" i="7"/>
  <c r="R93" i="7"/>
  <c r="S93" i="7"/>
  <c r="T93" i="7"/>
  <c r="U93" i="7"/>
  <c r="V93" i="7"/>
  <c r="W93" i="7"/>
  <c r="X93" i="7"/>
  <c r="Y93" i="7"/>
  <c r="Z93" i="7"/>
  <c r="AA93" i="7"/>
  <c r="AB93" i="7"/>
  <c r="AE94" i="7"/>
  <c r="AF94" i="7"/>
  <c r="AG94" i="7"/>
  <c r="AH94" i="7"/>
  <c r="B95" i="7"/>
  <c r="CS95" i="7" s="1"/>
  <c r="C95" i="7"/>
  <c r="D95" i="7"/>
  <c r="E95" i="7"/>
  <c r="F95" i="7"/>
  <c r="G95" i="7"/>
  <c r="H95" i="7"/>
  <c r="I95" i="7"/>
  <c r="J95" i="7"/>
  <c r="K95" i="7"/>
  <c r="L95" i="7"/>
  <c r="M95" i="7"/>
  <c r="N95" i="7"/>
  <c r="O95" i="7"/>
  <c r="P95" i="7"/>
  <c r="Q95" i="7"/>
  <c r="R95" i="7"/>
  <c r="S95" i="7"/>
  <c r="T95" i="7"/>
  <c r="U95" i="7"/>
  <c r="V95" i="7"/>
  <c r="W95" i="7"/>
  <c r="X95" i="7"/>
  <c r="Y95" i="7"/>
  <c r="Z95" i="7"/>
  <c r="AA95" i="7"/>
  <c r="AB95" i="7"/>
  <c r="AE96" i="7"/>
  <c r="AF96" i="7"/>
  <c r="AG96" i="7"/>
  <c r="AH96" i="7"/>
  <c r="B97" i="7"/>
  <c r="CS97" i="7" s="1"/>
  <c r="C97" i="7"/>
  <c r="D97" i="7"/>
  <c r="E97" i="7"/>
  <c r="F97" i="7"/>
  <c r="G97" i="7"/>
  <c r="H97" i="7"/>
  <c r="I97" i="7"/>
  <c r="J97" i="7"/>
  <c r="K97" i="7"/>
  <c r="L97" i="7"/>
  <c r="M97" i="7"/>
  <c r="N97" i="7"/>
  <c r="O97" i="7"/>
  <c r="P97" i="7"/>
  <c r="Q97" i="7"/>
  <c r="R97" i="7"/>
  <c r="S97" i="7"/>
  <c r="T97" i="7"/>
  <c r="U97" i="7"/>
  <c r="V97" i="7"/>
  <c r="W97" i="7"/>
  <c r="X97" i="7"/>
  <c r="Y97" i="7"/>
  <c r="Z97" i="7"/>
  <c r="AA97" i="7"/>
  <c r="AB97" i="7"/>
  <c r="AE98" i="7"/>
  <c r="AF98" i="7"/>
  <c r="AG98" i="7"/>
  <c r="AH98" i="7"/>
  <c r="B99" i="7"/>
  <c r="CS99" i="7" s="1"/>
  <c r="C99" i="7"/>
  <c r="D99" i="7"/>
  <c r="E99" i="7"/>
  <c r="F99" i="7"/>
  <c r="G99" i="7"/>
  <c r="H99" i="7"/>
  <c r="I99" i="7"/>
  <c r="J99" i="7"/>
  <c r="K99" i="7"/>
  <c r="L99" i="7"/>
  <c r="M99" i="7"/>
  <c r="N99" i="7"/>
  <c r="O99" i="7"/>
  <c r="P99" i="7"/>
  <c r="Q99" i="7"/>
  <c r="R99" i="7"/>
  <c r="S99" i="7"/>
  <c r="T99" i="7"/>
  <c r="U99" i="7"/>
  <c r="V99" i="7"/>
  <c r="W99" i="7"/>
  <c r="X99" i="7"/>
  <c r="Y99" i="7"/>
  <c r="Z99" i="7"/>
  <c r="AA99" i="7"/>
  <c r="AB99" i="7"/>
  <c r="AE100" i="7"/>
  <c r="AF100" i="7"/>
  <c r="AG100" i="7"/>
  <c r="AH100" i="7"/>
  <c r="B101" i="7"/>
  <c r="CS101" i="7" s="1"/>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E102" i="7"/>
  <c r="AF102" i="7"/>
  <c r="AG102" i="7"/>
  <c r="AH102" i="7"/>
  <c r="B103" i="7"/>
  <c r="CS103" i="7" s="1"/>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E104" i="7"/>
  <c r="AF104" i="7"/>
  <c r="AG104" i="7"/>
  <c r="AH104" i="7"/>
  <c r="B105" i="7"/>
  <c r="CS105" i="7" s="1"/>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E106" i="7"/>
  <c r="AF106" i="7"/>
  <c r="AG106" i="7"/>
  <c r="AH106" i="7"/>
  <c r="B107" i="7"/>
  <c r="CS107" i="7" s="1"/>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E108" i="7"/>
  <c r="AF108" i="7"/>
  <c r="AG108" i="7"/>
  <c r="AH108" i="7"/>
  <c r="B109" i="7"/>
  <c r="CS109" i="7" s="1"/>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E110" i="7"/>
  <c r="AF110" i="7"/>
  <c r="AG110" i="7"/>
  <c r="AH110" i="7"/>
  <c r="B111" i="7"/>
  <c r="CS111" i="7" s="1"/>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E112" i="7"/>
  <c r="AF112" i="7"/>
  <c r="AG112" i="7"/>
  <c r="AH112" i="7"/>
  <c r="B113" i="7"/>
  <c r="CS113" i="7" s="1"/>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E114" i="7"/>
  <c r="AF114" i="7"/>
  <c r="AG114" i="7"/>
  <c r="AH114" i="7"/>
  <c r="B115" i="7"/>
  <c r="CS115" i="7" s="1"/>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E116" i="7"/>
  <c r="AF116" i="7"/>
  <c r="AG116" i="7"/>
  <c r="AH116" i="7"/>
  <c r="B117" i="7"/>
  <c r="CS117" i="7" s="1"/>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E118" i="7"/>
  <c r="AF118" i="7"/>
  <c r="AG118" i="7"/>
  <c r="AH118" i="7"/>
  <c r="B119" i="7"/>
  <c r="CS119" i="7" s="1"/>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E120" i="7"/>
  <c r="AF120" i="7"/>
  <c r="AG120" i="7"/>
  <c r="AH120" i="7"/>
  <c r="B121" i="7"/>
  <c r="CS121" i="7" s="1"/>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E122" i="7"/>
  <c r="AF122" i="7"/>
  <c r="AG122" i="7"/>
  <c r="AH122" i="7"/>
  <c r="B21" i="7"/>
  <c r="CS21" i="7" s="1"/>
  <c r="C21" i="7"/>
  <c r="D21" i="7"/>
  <c r="E21" i="7"/>
  <c r="F21" i="7"/>
  <c r="G21" i="7"/>
  <c r="H21" i="7"/>
  <c r="I21" i="7"/>
  <c r="J21" i="7"/>
  <c r="K21" i="7"/>
  <c r="L21" i="7"/>
  <c r="M21" i="7"/>
  <c r="N21" i="7"/>
  <c r="O21" i="7"/>
  <c r="P21" i="7"/>
  <c r="Q21" i="7"/>
  <c r="R21" i="7"/>
  <c r="S21" i="7"/>
  <c r="T21" i="7"/>
  <c r="U21" i="7"/>
  <c r="V21" i="7"/>
  <c r="W21" i="7"/>
  <c r="X21" i="7"/>
  <c r="Y21" i="7"/>
  <c r="Z21" i="7"/>
  <c r="AA21" i="7"/>
  <c r="AB21" i="7"/>
  <c r="AE22" i="7"/>
  <c r="AF22" i="7"/>
  <c r="AG22" i="7"/>
  <c r="AH22" i="7"/>
  <c r="AH20" i="7"/>
  <c r="AG20" i="7"/>
  <c r="AF20" i="7"/>
  <c r="AE20" i="7"/>
  <c r="AH18" i="7"/>
  <c r="AG18" i="7"/>
  <c r="AF18" i="7"/>
  <c r="AE18" i="7"/>
  <c r="AR16" i="7"/>
  <c r="AW16" i="7"/>
  <c r="BB16" i="7"/>
  <c r="BG16" i="7"/>
  <c r="BL16" i="7"/>
  <c r="BQ16" i="7"/>
  <c r="BV16" i="7"/>
  <c r="CS16" i="7"/>
  <c r="AG16" i="7"/>
  <c r="AH16" i="7"/>
  <c r="AE16" i="7"/>
  <c r="AI15" i="7"/>
  <c r="AE15" i="7" s="1"/>
  <c r="AJ15" i="7"/>
  <c r="AF15" i="7" s="1"/>
  <c r="AK15" i="7"/>
  <c r="AG15" i="7" s="1"/>
  <c r="AM16" i="7"/>
  <c r="AN9" i="7"/>
  <c r="AS9" i="7"/>
  <c r="AX9" i="7"/>
  <c r="BC9" i="7"/>
  <c r="BH9" i="7"/>
  <c r="BM9" i="7"/>
  <c r="BR9" i="7"/>
  <c r="AI9" i="7"/>
  <c r="AH265" i="7"/>
  <c r="B264" i="7"/>
  <c r="V262" i="7"/>
  <c r="AB261" i="7"/>
  <c r="B261" i="7"/>
  <c r="J260" i="7"/>
  <c r="C260" i="7"/>
  <c r="AI259" i="7"/>
  <c r="J259" i="7"/>
  <c r="B259" i="7"/>
  <c r="J258" i="7"/>
  <c r="C258" i="7"/>
  <c r="AK257" i="7"/>
  <c r="AI257" i="7"/>
  <c r="J257" i="7"/>
  <c r="B257" i="7"/>
  <c r="C256" i="7"/>
  <c r="C255" i="7"/>
  <c r="B255" i="7"/>
  <c r="C254" i="7"/>
  <c r="C253" i="7"/>
  <c r="B253" i="7"/>
  <c r="AD250" i="7"/>
  <c r="CQ249" i="7"/>
  <c r="AD248" i="7"/>
  <c r="AA248" i="7"/>
  <c r="AE247" i="7"/>
  <c r="AE246" i="7"/>
  <c r="AA246" i="7"/>
  <c r="AD245" i="7"/>
  <c r="AD244" i="7"/>
  <c r="AD243" i="7"/>
  <c r="AD242" i="7"/>
  <c r="AD241" i="7"/>
  <c r="AA241" i="7"/>
  <c r="AA240" i="7"/>
  <c r="B240" i="7"/>
  <c r="C239" i="7"/>
  <c r="P230" i="7"/>
  <c r="B230" i="7"/>
  <c r="AB228" i="7"/>
  <c r="AA228" i="7"/>
  <c r="Z228" i="7"/>
  <c r="Y228" i="7"/>
  <c r="X228" i="7"/>
  <c r="W228" i="7"/>
  <c r="V228" i="7"/>
  <c r="U228" i="7"/>
  <c r="T228" i="7"/>
  <c r="S228" i="7"/>
  <c r="R228" i="7"/>
  <c r="Q228" i="7"/>
  <c r="P228" i="7"/>
  <c r="K228" i="7"/>
  <c r="J228" i="7"/>
  <c r="I228" i="7"/>
  <c r="H228" i="7"/>
  <c r="G228" i="7"/>
  <c r="F228" i="7"/>
  <c r="E228" i="7"/>
  <c r="D228" i="7"/>
  <c r="B228" i="7"/>
  <c r="A228" i="7"/>
  <c r="AB226" i="7"/>
  <c r="AA226" i="7"/>
  <c r="Z226" i="7"/>
  <c r="Y226" i="7"/>
  <c r="X226" i="7"/>
  <c r="W226" i="7"/>
  <c r="V226" i="7"/>
  <c r="U226" i="7"/>
  <c r="T226" i="7"/>
  <c r="S226" i="7"/>
  <c r="R226" i="7"/>
  <c r="Q226" i="7"/>
  <c r="P226" i="7"/>
  <c r="K226" i="7"/>
  <c r="J226" i="7"/>
  <c r="I226" i="7"/>
  <c r="H226" i="7"/>
  <c r="G226" i="7"/>
  <c r="F226" i="7"/>
  <c r="E226" i="7"/>
  <c r="D226" i="7"/>
  <c r="B226" i="7"/>
  <c r="A226" i="7"/>
  <c r="AB224" i="7"/>
  <c r="AA224" i="7"/>
  <c r="Z224" i="7"/>
  <c r="Y224" i="7"/>
  <c r="X224" i="7"/>
  <c r="W224" i="7"/>
  <c r="V224" i="7"/>
  <c r="U224" i="7"/>
  <c r="T224" i="7"/>
  <c r="S224" i="7"/>
  <c r="R224" i="7"/>
  <c r="Q224" i="7"/>
  <c r="P224" i="7"/>
  <c r="K224" i="7"/>
  <c r="J224" i="7"/>
  <c r="I224" i="7"/>
  <c r="H224" i="7"/>
  <c r="G224" i="7"/>
  <c r="F224" i="7"/>
  <c r="E224" i="7"/>
  <c r="D224" i="7"/>
  <c r="B224" i="7"/>
  <c r="A224" i="7"/>
  <c r="AB222" i="7"/>
  <c r="AA222" i="7"/>
  <c r="Z222" i="7"/>
  <c r="Y222" i="7"/>
  <c r="X222" i="7"/>
  <c r="W222" i="7"/>
  <c r="V222" i="7"/>
  <c r="U222" i="7"/>
  <c r="T222" i="7"/>
  <c r="S222" i="7"/>
  <c r="R222" i="7"/>
  <c r="Q222" i="7"/>
  <c r="P222" i="7"/>
  <c r="K222" i="7"/>
  <c r="J222" i="7"/>
  <c r="I222" i="7"/>
  <c r="H222" i="7"/>
  <c r="G222" i="7"/>
  <c r="F222" i="7"/>
  <c r="E222" i="7"/>
  <c r="D222" i="7"/>
  <c r="B222" i="7"/>
  <c r="A222" i="7"/>
  <c r="AB220" i="7"/>
  <c r="AA220" i="7"/>
  <c r="Z220" i="7"/>
  <c r="Y220" i="7"/>
  <c r="X220" i="7"/>
  <c r="W220" i="7"/>
  <c r="V220" i="7"/>
  <c r="U220" i="7"/>
  <c r="T220" i="7"/>
  <c r="S220" i="7"/>
  <c r="R220" i="7"/>
  <c r="Q220" i="7"/>
  <c r="P220" i="7"/>
  <c r="K220" i="7"/>
  <c r="J220" i="7"/>
  <c r="I220" i="7"/>
  <c r="H220" i="7"/>
  <c r="G220" i="7"/>
  <c r="F220" i="7"/>
  <c r="E220" i="7"/>
  <c r="D220" i="7"/>
  <c r="B220" i="7"/>
  <c r="A220" i="7"/>
  <c r="AB218" i="7"/>
  <c r="AA218" i="7"/>
  <c r="Z218" i="7"/>
  <c r="Y218" i="7"/>
  <c r="X218" i="7"/>
  <c r="W218" i="7"/>
  <c r="V218" i="7"/>
  <c r="U218" i="7"/>
  <c r="T218" i="7"/>
  <c r="S218" i="7"/>
  <c r="R218" i="7"/>
  <c r="Q218" i="7"/>
  <c r="P218" i="7"/>
  <c r="K218" i="7"/>
  <c r="J218" i="7"/>
  <c r="I218" i="7"/>
  <c r="H218" i="7"/>
  <c r="G218" i="7"/>
  <c r="F218" i="7"/>
  <c r="E218" i="7"/>
  <c r="D218" i="7"/>
  <c r="B218" i="7"/>
  <c r="A218" i="7"/>
  <c r="AB216" i="7"/>
  <c r="AA216" i="7"/>
  <c r="Z216" i="7"/>
  <c r="Y216" i="7"/>
  <c r="X216" i="7"/>
  <c r="W216" i="7"/>
  <c r="V216" i="7"/>
  <c r="U216" i="7"/>
  <c r="T216" i="7"/>
  <c r="S216" i="7"/>
  <c r="R216" i="7"/>
  <c r="Q216" i="7"/>
  <c r="P216" i="7"/>
  <c r="K216" i="7"/>
  <c r="J216" i="7"/>
  <c r="I216" i="7"/>
  <c r="H216" i="7"/>
  <c r="G216" i="7"/>
  <c r="F216" i="7"/>
  <c r="E216" i="7"/>
  <c r="D216" i="7"/>
  <c r="B216" i="7"/>
  <c r="A216" i="7"/>
  <c r="AB214" i="7"/>
  <c r="AA214" i="7"/>
  <c r="Z214" i="7"/>
  <c r="Y214" i="7"/>
  <c r="X214" i="7"/>
  <c r="W214" i="7"/>
  <c r="V214" i="7"/>
  <c r="U214" i="7"/>
  <c r="T214" i="7"/>
  <c r="S214" i="7"/>
  <c r="R214" i="7"/>
  <c r="Q214" i="7"/>
  <c r="P214" i="7"/>
  <c r="K214" i="7"/>
  <c r="J214" i="7"/>
  <c r="I214" i="7"/>
  <c r="H214" i="7"/>
  <c r="G214" i="7"/>
  <c r="F214" i="7"/>
  <c r="E214" i="7"/>
  <c r="D214" i="7"/>
  <c r="B214" i="7"/>
  <c r="A214" i="7"/>
  <c r="AB212" i="7"/>
  <c r="AA212" i="7"/>
  <c r="Z212" i="7"/>
  <c r="Y212" i="7"/>
  <c r="X212" i="7"/>
  <c r="W212" i="7"/>
  <c r="V212" i="7"/>
  <c r="U212" i="7"/>
  <c r="T212" i="7"/>
  <c r="S212" i="7"/>
  <c r="R212" i="7"/>
  <c r="Q212" i="7"/>
  <c r="P212" i="7"/>
  <c r="K212" i="7"/>
  <c r="J212" i="7"/>
  <c r="I212" i="7"/>
  <c r="H212" i="7"/>
  <c r="G212" i="7"/>
  <c r="F212" i="7"/>
  <c r="E212" i="7"/>
  <c r="D212" i="7"/>
  <c r="B212" i="7"/>
  <c r="A212" i="7"/>
  <c r="AB210" i="7"/>
  <c r="AA210" i="7"/>
  <c r="Z210" i="7"/>
  <c r="Y210" i="7"/>
  <c r="X210" i="7"/>
  <c r="W210" i="7"/>
  <c r="V210" i="7"/>
  <c r="U210" i="7"/>
  <c r="T210" i="7"/>
  <c r="S210" i="7"/>
  <c r="R210" i="7"/>
  <c r="Q210" i="7"/>
  <c r="P210" i="7"/>
  <c r="K210" i="7"/>
  <c r="J210" i="7"/>
  <c r="I210" i="7"/>
  <c r="H210" i="7"/>
  <c r="G210" i="7"/>
  <c r="F210" i="7"/>
  <c r="E210" i="7"/>
  <c r="D210" i="7"/>
  <c r="B210" i="7"/>
  <c r="A210" i="7"/>
  <c r="AB208" i="7"/>
  <c r="AA208" i="7"/>
  <c r="Z208" i="7"/>
  <c r="Y208" i="7"/>
  <c r="X208" i="7"/>
  <c r="W208" i="7"/>
  <c r="V208" i="7"/>
  <c r="U208" i="7"/>
  <c r="T208" i="7"/>
  <c r="S208" i="7"/>
  <c r="R208" i="7"/>
  <c r="Q208" i="7"/>
  <c r="P208" i="7"/>
  <c r="K208" i="7"/>
  <c r="J208" i="7"/>
  <c r="I208" i="7"/>
  <c r="H208" i="7"/>
  <c r="G208" i="7"/>
  <c r="F208" i="7"/>
  <c r="E208" i="7"/>
  <c r="D208" i="7"/>
  <c r="B208" i="7"/>
  <c r="A208" i="7"/>
  <c r="AB206" i="7"/>
  <c r="AA206" i="7"/>
  <c r="Z206" i="7"/>
  <c r="Y206" i="7"/>
  <c r="X206" i="7"/>
  <c r="W206" i="7"/>
  <c r="V206" i="7"/>
  <c r="U206" i="7"/>
  <c r="T206" i="7"/>
  <c r="S206" i="7"/>
  <c r="R206" i="7"/>
  <c r="Q206" i="7"/>
  <c r="P206" i="7"/>
  <c r="K206" i="7"/>
  <c r="J206" i="7"/>
  <c r="I206" i="7"/>
  <c r="H206" i="7"/>
  <c r="G206" i="7"/>
  <c r="F206" i="7"/>
  <c r="E206" i="7"/>
  <c r="D206" i="7"/>
  <c r="B206" i="7"/>
  <c r="A206" i="7"/>
  <c r="AB204" i="7"/>
  <c r="AA204" i="7"/>
  <c r="Z204" i="7"/>
  <c r="Y204" i="7"/>
  <c r="X204" i="7"/>
  <c r="W204" i="7"/>
  <c r="V204" i="7"/>
  <c r="U204" i="7"/>
  <c r="T204" i="7"/>
  <c r="S204" i="7"/>
  <c r="R204" i="7"/>
  <c r="Q204" i="7"/>
  <c r="P204" i="7"/>
  <c r="K204" i="7"/>
  <c r="J204" i="7"/>
  <c r="I204" i="7"/>
  <c r="H204" i="7"/>
  <c r="G204" i="7"/>
  <c r="F204" i="7"/>
  <c r="E204" i="7"/>
  <c r="D204" i="7"/>
  <c r="B204" i="7"/>
  <c r="A204" i="7"/>
  <c r="AB202" i="7"/>
  <c r="AA202" i="7"/>
  <c r="Z202" i="7"/>
  <c r="Y202" i="7"/>
  <c r="X202" i="7"/>
  <c r="W202" i="7"/>
  <c r="V202" i="7"/>
  <c r="U202" i="7"/>
  <c r="T202" i="7"/>
  <c r="S202" i="7"/>
  <c r="R202" i="7"/>
  <c r="Q202" i="7"/>
  <c r="P202" i="7"/>
  <c r="K202" i="7"/>
  <c r="J202" i="7"/>
  <c r="I202" i="7"/>
  <c r="H202" i="7"/>
  <c r="G202" i="7"/>
  <c r="F202" i="7"/>
  <c r="E202" i="7"/>
  <c r="D202" i="7"/>
  <c r="B202" i="7"/>
  <c r="A202" i="7"/>
  <c r="AB200" i="7"/>
  <c r="AA200" i="7"/>
  <c r="Z200" i="7"/>
  <c r="Y200" i="7"/>
  <c r="X200" i="7"/>
  <c r="W200" i="7"/>
  <c r="V200" i="7"/>
  <c r="U200" i="7"/>
  <c r="T200" i="7"/>
  <c r="S200" i="7"/>
  <c r="R200" i="7"/>
  <c r="Q200" i="7"/>
  <c r="P200" i="7"/>
  <c r="K200" i="7"/>
  <c r="J200" i="7"/>
  <c r="I200" i="7"/>
  <c r="H200" i="7"/>
  <c r="G200" i="7"/>
  <c r="F200" i="7"/>
  <c r="E200" i="7"/>
  <c r="D200" i="7"/>
  <c r="B200" i="7"/>
  <c r="A200" i="7"/>
  <c r="AB198" i="7"/>
  <c r="AA198" i="7"/>
  <c r="Z198" i="7"/>
  <c r="Y198" i="7"/>
  <c r="X198" i="7"/>
  <c r="W198" i="7"/>
  <c r="V198" i="7"/>
  <c r="U198" i="7"/>
  <c r="T198" i="7"/>
  <c r="S198" i="7"/>
  <c r="R198" i="7"/>
  <c r="Q198" i="7"/>
  <c r="P198" i="7"/>
  <c r="K198" i="7"/>
  <c r="J198" i="7"/>
  <c r="I198" i="7"/>
  <c r="H198" i="7"/>
  <c r="G198" i="7"/>
  <c r="F198" i="7"/>
  <c r="E198" i="7"/>
  <c r="D198" i="7"/>
  <c r="B198" i="7"/>
  <c r="A198" i="7"/>
  <c r="AB196" i="7"/>
  <c r="AA196" i="7"/>
  <c r="Z196" i="7"/>
  <c r="Y196" i="7"/>
  <c r="X196" i="7"/>
  <c r="W196" i="7"/>
  <c r="V196" i="7"/>
  <c r="U196" i="7"/>
  <c r="T196" i="7"/>
  <c r="S196" i="7"/>
  <c r="R196" i="7"/>
  <c r="Q196" i="7"/>
  <c r="P196" i="7"/>
  <c r="K196" i="7"/>
  <c r="J196" i="7"/>
  <c r="I196" i="7"/>
  <c r="H196" i="7"/>
  <c r="G196" i="7"/>
  <c r="F196" i="7"/>
  <c r="E196" i="7"/>
  <c r="D196" i="7"/>
  <c r="B196" i="7"/>
  <c r="A196" i="7"/>
  <c r="AB194" i="7"/>
  <c r="AA194" i="7"/>
  <c r="Z194" i="7"/>
  <c r="Y194" i="7"/>
  <c r="X194" i="7"/>
  <c r="W194" i="7"/>
  <c r="V194" i="7"/>
  <c r="U194" i="7"/>
  <c r="T194" i="7"/>
  <c r="S194" i="7"/>
  <c r="R194" i="7"/>
  <c r="Q194" i="7"/>
  <c r="P194" i="7"/>
  <c r="K194" i="7"/>
  <c r="J194" i="7"/>
  <c r="I194" i="7"/>
  <c r="H194" i="7"/>
  <c r="G194" i="7"/>
  <c r="F194" i="7"/>
  <c r="E194" i="7"/>
  <c r="D194" i="7"/>
  <c r="B194" i="7"/>
  <c r="A194" i="7"/>
  <c r="AB192" i="7"/>
  <c r="AA192" i="7"/>
  <c r="Z192" i="7"/>
  <c r="Y192" i="7"/>
  <c r="X192" i="7"/>
  <c r="W192" i="7"/>
  <c r="V192" i="7"/>
  <c r="U192" i="7"/>
  <c r="T192" i="7"/>
  <c r="S192" i="7"/>
  <c r="R192" i="7"/>
  <c r="Q192" i="7"/>
  <c r="P192" i="7"/>
  <c r="K192" i="7"/>
  <c r="J192" i="7"/>
  <c r="I192" i="7"/>
  <c r="H192" i="7"/>
  <c r="G192" i="7"/>
  <c r="F192" i="7"/>
  <c r="E192" i="7"/>
  <c r="D192" i="7"/>
  <c r="B192" i="7"/>
  <c r="A192" i="7"/>
  <c r="AB190" i="7"/>
  <c r="AA190" i="7"/>
  <c r="Z190" i="7"/>
  <c r="Y190" i="7"/>
  <c r="X190" i="7"/>
  <c r="W190" i="7"/>
  <c r="V190" i="7"/>
  <c r="U190" i="7"/>
  <c r="T190" i="7"/>
  <c r="S190" i="7"/>
  <c r="R190" i="7"/>
  <c r="Q190" i="7"/>
  <c r="P190" i="7"/>
  <c r="K190" i="7"/>
  <c r="J190" i="7"/>
  <c r="I190" i="7"/>
  <c r="H190" i="7"/>
  <c r="G190" i="7"/>
  <c r="F190" i="7"/>
  <c r="E190" i="7"/>
  <c r="D190" i="7"/>
  <c r="B190" i="7"/>
  <c r="A190" i="7"/>
  <c r="B189" i="7"/>
  <c r="A189" i="7"/>
  <c r="B187" i="7"/>
  <c r="B181" i="7"/>
  <c r="CS181" i="7" s="1"/>
  <c r="B179" i="7"/>
  <c r="CS179" i="7" s="1"/>
  <c r="B177" i="7"/>
  <c r="CS177" i="7" s="1"/>
  <c r="B175" i="7"/>
  <c r="CS175" i="7" s="1"/>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B172"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CS149" i="7" s="1"/>
  <c r="B148" i="7"/>
  <c r="B146"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CS142" i="7" s="1"/>
  <c r="A142"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CS140" i="7" s="1"/>
  <c r="A140"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CS138" i="7" s="1"/>
  <c r="A138"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CS136" i="7" s="1"/>
  <c r="A136"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CS134" i="7" s="1"/>
  <c r="A134"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CS132" i="7" s="1"/>
  <c r="A132"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CS130" i="7" s="1"/>
  <c r="A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CS128" i="7" s="1"/>
  <c r="A128" i="7"/>
  <c r="B127" i="7"/>
  <c r="A127" i="7"/>
  <c r="B125" i="7"/>
  <c r="AB19" i="7"/>
  <c r="AA19" i="7"/>
  <c r="Z19" i="7"/>
  <c r="Y19" i="7"/>
  <c r="X19" i="7"/>
  <c r="W19" i="7"/>
  <c r="V19" i="7"/>
  <c r="U19" i="7"/>
  <c r="T19" i="7"/>
  <c r="S19" i="7"/>
  <c r="R19" i="7"/>
  <c r="Q19" i="7"/>
  <c r="P19" i="7"/>
  <c r="O19" i="7"/>
  <c r="N19" i="7"/>
  <c r="M19" i="7"/>
  <c r="L19" i="7"/>
  <c r="K19" i="7"/>
  <c r="J19" i="7"/>
  <c r="I19" i="7"/>
  <c r="H19" i="7"/>
  <c r="G19" i="7"/>
  <c r="F19" i="7"/>
  <c r="E19" i="7"/>
  <c r="D19" i="7"/>
  <c r="C19" i="7"/>
  <c r="B19" i="7"/>
  <c r="CS19" i="7" s="1"/>
  <c r="AB17" i="7"/>
  <c r="AA17" i="7"/>
  <c r="Z17" i="7"/>
  <c r="Y17" i="7"/>
  <c r="X17" i="7"/>
  <c r="W17" i="7"/>
  <c r="V17" i="7"/>
  <c r="U17" i="7"/>
  <c r="T17" i="7"/>
  <c r="S17" i="7"/>
  <c r="R17" i="7"/>
  <c r="Q17" i="7"/>
  <c r="P17" i="7"/>
  <c r="O17" i="7"/>
  <c r="N17" i="7"/>
  <c r="M17" i="7"/>
  <c r="L17" i="7"/>
  <c r="K17" i="7"/>
  <c r="J17" i="7"/>
  <c r="I17" i="7"/>
  <c r="H17" i="7"/>
  <c r="G17" i="7"/>
  <c r="F17" i="7"/>
  <c r="E17" i="7"/>
  <c r="D17" i="7"/>
  <c r="C17" i="7"/>
  <c r="B17" i="7"/>
  <c r="CS17" i="7" s="1"/>
  <c r="AB15" i="7"/>
  <c r="AA15" i="7"/>
  <c r="Z15" i="7"/>
  <c r="Y15" i="7"/>
  <c r="X15" i="7"/>
  <c r="W15" i="7"/>
  <c r="V15" i="7"/>
  <c r="U15" i="7"/>
  <c r="T15" i="7"/>
  <c r="S15" i="7"/>
  <c r="R15" i="7"/>
  <c r="Q15" i="7"/>
  <c r="P15" i="7"/>
  <c r="O15" i="7"/>
  <c r="N15" i="7"/>
  <c r="M15" i="7"/>
  <c r="L15" i="7"/>
  <c r="K15" i="7"/>
  <c r="J15" i="7"/>
  <c r="I15" i="7"/>
  <c r="H15" i="7"/>
  <c r="G15" i="7"/>
  <c r="F15" i="7"/>
  <c r="E15" i="7"/>
  <c r="D15" i="7"/>
  <c r="C15" i="7"/>
  <c r="B15" i="7"/>
  <c r="CS15" i="7" s="1"/>
  <c r="B14" i="7"/>
  <c r="A14" i="7"/>
  <c r="B13" i="7"/>
  <c r="A13" i="7"/>
  <c r="BV11" i="7"/>
  <c r="BR11" i="7"/>
  <c r="BQ11" i="7"/>
  <c r="BM11" i="7"/>
  <c r="BL11" i="7"/>
  <c r="BH11" i="7"/>
  <c r="BG11" i="7"/>
  <c r="BC11" i="7"/>
  <c r="BB11" i="7"/>
  <c r="AX11" i="7"/>
  <c r="AW11" i="7"/>
  <c r="AS11" i="7"/>
  <c r="AR11" i="7"/>
  <c r="AN11" i="7"/>
  <c r="AM11" i="7"/>
  <c r="AI11" i="7"/>
  <c r="AH11" i="7"/>
  <c r="AG11" i="7"/>
  <c r="AF11" i="7"/>
  <c r="AE11" i="7"/>
  <c r="AD11" i="7"/>
  <c r="AC11" i="7"/>
  <c r="V11" i="7"/>
  <c r="U11" i="7"/>
  <c r="T11" i="7"/>
  <c r="H11" i="7"/>
  <c r="D11" i="7"/>
  <c r="C11" i="7"/>
  <c r="B11" i="7"/>
  <c r="A11" i="7"/>
  <c r="AI10" i="7"/>
  <c r="AI8" i="7"/>
  <c r="BR7" i="7"/>
  <c r="BM7" i="7"/>
  <c r="BH7" i="7"/>
  <c r="BC7" i="7"/>
  <c r="AX7" i="7"/>
  <c r="AS7" i="7"/>
  <c r="AN7" i="7"/>
  <c r="AI7" i="7"/>
  <c r="AD7" i="7"/>
  <c r="AC7" i="7"/>
  <c r="BM6" i="7"/>
  <c r="BC6" i="7"/>
  <c r="AS6" i="7"/>
  <c r="AI6" i="7"/>
  <c r="AH6" i="7"/>
  <c r="AG6" i="7"/>
  <c r="AF6" i="7"/>
  <c r="AE6" i="7"/>
  <c r="AC6" i="7"/>
  <c r="V6" i="7"/>
  <c r="U6" i="7"/>
  <c r="T6" i="7"/>
  <c r="H6" i="7"/>
  <c r="D6" i="7"/>
  <c r="AI5" i="7"/>
  <c r="AC5" i="7"/>
  <c r="D5" i="7"/>
  <c r="C5" i="7"/>
  <c r="B5" i="7"/>
  <c r="A5" i="7"/>
  <c r="A3" i="7"/>
  <c r="A2" i="7"/>
  <c r="B136" i="3"/>
  <c r="AD15" i="3"/>
  <c r="AE15" i="3"/>
  <c r="AF15" i="3"/>
  <c r="AG15" i="3"/>
  <c r="DK15" i="3"/>
  <c r="DL15" i="3"/>
  <c r="DM15" i="3"/>
  <c r="DN15" i="3"/>
  <c r="DO15" i="3"/>
  <c r="DP15" i="3"/>
  <c r="DQ15" i="3"/>
  <c r="DR15" i="3"/>
  <c r="DS15" i="3"/>
  <c r="DT15" i="3"/>
  <c r="DU15" i="3"/>
  <c r="DV15" i="3"/>
  <c r="DY15" i="3"/>
  <c r="DZ15" i="3"/>
  <c r="EA15" i="3"/>
  <c r="EB15" i="3"/>
  <c r="EC15" i="3"/>
  <c r="ED15" i="3"/>
  <c r="EE15" i="3"/>
  <c r="EF15" i="3"/>
  <c r="EG15" i="3"/>
  <c r="EH15" i="3"/>
  <c r="EI15" i="3"/>
  <c r="EJ15" i="3"/>
  <c r="EO15" i="3"/>
  <c r="EQ15" i="3"/>
  <c r="A15" i="3" s="1"/>
  <c r="AD16" i="3"/>
  <c r="AE16" i="3"/>
  <c r="AF16" i="3"/>
  <c r="AG16" i="3"/>
  <c r="DK16" i="3"/>
  <c r="DL16" i="3"/>
  <c r="DM16" i="3"/>
  <c r="DN16" i="3"/>
  <c r="DO16" i="3"/>
  <c r="DP16" i="3"/>
  <c r="DQ16" i="3"/>
  <c r="DR16" i="3"/>
  <c r="DS16" i="3"/>
  <c r="DT16" i="3"/>
  <c r="DU16" i="3"/>
  <c r="DV16" i="3"/>
  <c r="DY16" i="3"/>
  <c r="DZ16" i="3"/>
  <c r="EA16" i="3"/>
  <c r="EB16" i="3"/>
  <c r="EC16" i="3"/>
  <c r="ED16" i="3"/>
  <c r="EE16" i="3"/>
  <c r="EF16" i="3"/>
  <c r="EG16" i="3"/>
  <c r="EH16" i="3"/>
  <c r="EI16" i="3"/>
  <c r="EJ16" i="3"/>
  <c r="EO16" i="3"/>
  <c r="AD17" i="3"/>
  <c r="AE17" i="3"/>
  <c r="AF17" i="3"/>
  <c r="AG17" i="3"/>
  <c r="DK17" i="3"/>
  <c r="DL17" i="3"/>
  <c r="DM17" i="3"/>
  <c r="DN17" i="3"/>
  <c r="DO17" i="3"/>
  <c r="DP17" i="3"/>
  <c r="DQ17" i="3"/>
  <c r="DR17" i="3"/>
  <c r="DS17" i="3"/>
  <c r="DT17" i="3"/>
  <c r="DU17" i="3"/>
  <c r="DV17" i="3"/>
  <c r="DY17" i="3"/>
  <c r="DZ17" i="3"/>
  <c r="EA17" i="3"/>
  <c r="EB17" i="3"/>
  <c r="EC17" i="3"/>
  <c r="ED17" i="3"/>
  <c r="EE17" i="3"/>
  <c r="EF17" i="3"/>
  <c r="EG17" i="3"/>
  <c r="EH17" i="3"/>
  <c r="EI17" i="3"/>
  <c r="EJ17" i="3"/>
  <c r="EO17" i="3"/>
  <c r="AD18" i="3"/>
  <c r="AE18" i="3"/>
  <c r="AF18" i="3"/>
  <c r="AG18" i="3"/>
  <c r="DK18" i="3"/>
  <c r="DL18" i="3"/>
  <c r="DM18" i="3"/>
  <c r="DN18" i="3"/>
  <c r="DO18" i="3"/>
  <c r="DP18" i="3"/>
  <c r="DQ18" i="3"/>
  <c r="DR18" i="3"/>
  <c r="DS18" i="3"/>
  <c r="DT18" i="3"/>
  <c r="DU18" i="3"/>
  <c r="DV18" i="3"/>
  <c r="DY18" i="3"/>
  <c r="DZ18" i="3"/>
  <c r="EA18" i="3"/>
  <c r="EB18" i="3"/>
  <c r="EC18" i="3"/>
  <c r="ED18" i="3"/>
  <c r="EE18" i="3"/>
  <c r="EF18" i="3"/>
  <c r="EG18" i="3"/>
  <c r="EH18" i="3"/>
  <c r="EI18" i="3"/>
  <c r="EJ18" i="3"/>
  <c r="EO18" i="3"/>
  <c r="AD19" i="3"/>
  <c r="AE19" i="3"/>
  <c r="AF19" i="3"/>
  <c r="AG19" i="3"/>
  <c r="DK19" i="3"/>
  <c r="DL19" i="3"/>
  <c r="DM19" i="3"/>
  <c r="DN19" i="3"/>
  <c r="DO19" i="3"/>
  <c r="DP19" i="3"/>
  <c r="DQ19" i="3"/>
  <c r="DR19" i="3"/>
  <c r="DS19" i="3"/>
  <c r="DT19" i="3"/>
  <c r="DU19" i="3"/>
  <c r="DV19" i="3"/>
  <c r="DY19" i="3"/>
  <c r="DZ19" i="3"/>
  <c r="EA19" i="3"/>
  <c r="EB19" i="3"/>
  <c r="EC19" i="3"/>
  <c r="ED19" i="3"/>
  <c r="EE19" i="3"/>
  <c r="EF19" i="3"/>
  <c r="EG19" i="3"/>
  <c r="EH19" i="3"/>
  <c r="EI19" i="3"/>
  <c r="EJ19" i="3"/>
  <c r="EO19" i="3"/>
  <c r="AD20" i="3"/>
  <c r="AE20" i="3"/>
  <c r="AF20" i="3"/>
  <c r="AG20" i="3"/>
  <c r="DK20" i="3"/>
  <c r="DL20" i="3"/>
  <c r="DM20" i="3"/>
  <c r="DN20" i="3"/>
  <c r="DO20" i="3"/>
  <c r="DP20" i="3"/>
  <c r="DQ20" i="3"/>
  <c r="DR20" i="3"/>
  <c r="DS20" i="3"/>
  <c r="DT20" i="3"/>
  <c r="DU20" i="3"/>
  <c r="DV20" i="3"/>
  <c r="DY20" i="3"/>
  <c r="DZ20" i="3"/>
  <c r="EA20" i="3"/>
  <c r="EB20" i="3"/>
  <c r="EC20" i="3"/>
  <c r="ED20" i="3"/>
  <c r="EE20" i="3"/>
  <c r="EF20" i="3"/>
  <c r="EG20" i="3"/>
  <c r="EH20" i="3"/>
  <c r="EI20" i="3"/>
  <c r="EJ20" i="3"/>
  <c r="EO20" i="3"/>
  <c r="AD21" i="3"/>
  <c r="AE21" i="3"/>
  <c r="AF21" i="3"/>
  <c r="AG21" i="3"/>
  <c r="DK21" i="3"/>
  <c r="DL21" i="3"/>
  <c r="DM21" i="3"/>
  <c r="DN21" i="3"/>
  <c r="DO21" i="3"/>
  <c r="DP21" i="3"/>
  <c r="DQ21" i="3"/>
  <c r="DR21" i="3"/>
  <c r="DS21" i="3"/>
  <c r="DT21" i="3"/>
  <c r="DU21" i="3"/>
  <c r="DV21" i="3"/>
  <c r="DY21" i="3"/>
  <c r="DZ21" i="3"/>
  <c r="EA21" i="3"/>
  <c r="EB21" i="3"/>
  <c r="EC21" i="3"/>
  <c r="ED21" i="3"/>
  <c r="EE21" i="3"/>
  <c r="EF21" i="3"/>
  <c r="EG21" i="3"/>
  <c r="EH21" i="3"/>
  <c r="EI21" i="3"/>
  <c r="EJ21" i="3"/>
  <c r="EO21" i="3"/>
  <c r="AD22" i="3"/>
  <c r="AE22" i="3"/>
  <c r="AF22" i="3"/>
  <c r="AG22" i="3"/>
  <c r="DK22" i="3"/>
  <c r="DL22" i="3"/>
  <c r="DM22" i="3"/>
  <c r="DN22" i="3"/>
  <c r="DO22" i="3"/>
  <c r="DP22" i="3"/>
  <c r="DQ22" i="3"/>
  <c r="DR22" i="3"/>
  <c r="DS22" i="3"/>
  <c r="DT22" i="3"/>
  <c r="DU22" i="3"/>
  <c r="DV22" i="3"/>
  <c r="DY22" i="3"/>
  <c r="DZ22" i="3"/>
  <c r="EA22" i="3"/>
  <c r="EB22" i="3"/>
  <c r="EC22" i="3"/>
  <c r="ED22" i="3"/>
  <c r="EE22" i="3"/>
  <c r="EF22" i="3"/>
  <c r="EG22" i="3"/>
  <c r="EH22" i="3"/>
  <c r="EI22" i="3"/>
  <c r="EJ22" i="3"/>
  <c r="EO22" i="3"/>
  <c r="AD23" i="3"/>
  <c r="AE23" i="3"/>
  <c r="AF23" i="3"/>
  <c r="AG23" i="3"/>
  <c r="DK23" i="3"/>
  <c r="DL23" i="3"/>
  <c r="DM23" i="3"/>
  <c r="DN23" i="3"/>
  <c r="DO23" i="3"/>
  <c r="DP23" i="3"/>
  <c r="DQ23" i="3"/>
  <c r="DR23" i="3"/>
  <c r="DS23" i="3"/>
  <c r="DT23" i="3"/>
  <c r="DU23" i="3"/>
  <c r="DV23" i="3"/>
  <c r="DY23" i="3"/>
  <c r="DZ23" i="3"/>
  <c r="EA23" i="3"/>
  <c r="EB23" i="3"/>
  <c r="EC23" i="3"/>
  <c r="ED23" i="3"/>
  <c r="EE23" i="3"/>
  <c r="EF23" i="3"/>
  <c r="EG23" i="3"/>
  <c r="EH23" i="3"/>
  <c r="EI23" i="3"/>
  <c r="EJ23" i="3"/>
  <c r="EO23" i="3"/>
  <c r="AD24" i="3"/>
  <c r="AE24" i="3"/>
  <c r="AF24" i="3"/>
  <c r="AG24" i="3"/>
  <c r="DK24" i="3"/>
  <c r="DL24" i="3"/>
  <c r="DM24" i="3"/>
  <c r="DN24" i="3"/>
  <c r="DO24" i="3"/>
  <c r="DP24" i="3"/>
  <c r="DQ24" i="3"/>
  <c r="DR24" i="3"/>
  <c r="DS24" i="3"/>
  <c r="DT24" i="3"/>
  <c r="DU24" i="3"/>
  <c r="DV24" i="3"/>
  <c r="DY24" i="3"/>
  <c r="DZ24" i="3"/>
  <c r="EA24" i="3"/>
  <c r="EB24" i="3"/>
  <c r="EC24" i="3"/>
  <c r="ED24" i="3"/>
  <c r="EE24" i="3"/>
  <c r="EF24" i="3"/>
  <c r="EG24" i="3"/>
  <c r="EH24" i="3"/>
  <c r="EI24" i="3"/>
  <c r="EJ24" i="3"/>
  <c r="EO24" i="3"/>
  <c r="AD25" i="3"/>
  <c r="AE25" i="3"/>
  <c r="AF25" i="3"/>
  <c r="AG25" i="3"/>
  <c r="DK25" i="3"/>
  <c r="DL25" i="3"/>
  <c r="DM25" i="3"/>
  <c r="DN25" i="3"/>
  <c r="DO25" i="3"/>
  <c r="DP25" i="3"/>
  <c r="DQ25" i="3"/>
  <c r="DR25" i="3"/>
  <c r="DS25" i="3"/>
  <c r="DT25" i="3"/>
  <c r="DU25" i="3"/>
  <c r="DV25" i="3"/>
  <c r="DY25" i="3"/>
  <c r="DZ25" i="3"/>
  <c r="EA25" i="3"/>
  <c r="EB25" i="3"/>
  <c r="EC25" i="3"/>
  <c r="ED25" i="3"/>
  <c r="EE25" i="3"/>
  <c r="EF25" i="3"/>
  <c r="EG25" i="3"/>
  <c r="EH25" i="3"/>
  <c r="EI25" i="3"/>
  <c r="EJ25" i="3"/>
  <c r="EO25" i="3"/>
  <c r="AD26" i="3"/>
  <c r="AE26" i="3"/>
  <c r="AF26" i="3"/>
  <c r="AG26" i="3"/>
  <c r="DK26" i="3"/>
  <c r="DL26" i="3"/>
  <c r="DM26" i="3"/>
  <c r="DN26" i="3"/>
  <c r="DO26" i="3"/>
  <c r="DP26" i="3"/>
  <c r="DQ26" i="3"/>
  <c r="DR26" i="3"/>
  <c r="DS26" i="3"/>
  <c r="DT26" i="3"/>
  <c r="DU26" i="3"/>
  <c r="DV26" i="3"/>
  <c r="DY26" i="3"/>
  <c r="DZ26" i="3"/>
  <c r="EA26" i="3"/>
  <c r="EB26" i="3"/>
  <c r="EC26" i="3"/>
  <c r="ED26" i="3"/>
  <c r="EE26" i="3"/>
  <c r="EF26" i="3"/>
  <c r="EG26" i="3"/>
  <c r="EH26" i="3"/>
  <c r="EI26" i="3"/>
  <c r="EJ26" i="3"/>
  <c r="EO26" i="3"/>
  <c r="AD27" i="3"/>
  <c r="AE27" i="3"/>
  <c r="AF27" i="3"/>
  <c r="AG27" i="3"/>
  <c r="DK27" i="3"/>
  <c r="DL27" i="3"/>
  <c r="DM27" i="3"/>
  <c r="DN27" i="3"/>
  <c r="DO27" i="3"/>
  <c r="DP27" i="3"/>
  <c r="DQ27" i="3"/>
  <c r="DR27" i="3"/>
  <c r="DS27" i="3"/>
  <c r="DT27" i="3"/>
  <c r="DU27" i="3"/>
  <c r="DV27" i="3"/>
  <c r="DY27" i="3"/>
  <c r="DZ27" i="3"/>
  <c r="EA27" i="3"/>
  <c r="EB27" i="3"/>
  <c r="EC27" i="3"/>
  <c r="ED27" i="3"/>
  <c r="EE27" i="3"/>
  <c r="EF27" i="3"/>
  <c r="EG27" i="3"/>
  <c r="EH27" i="3"/>
  <c r="EI27" i="3"/>
  <c r="EJ27" i="3"/>
  <c r="EO27" i="3"/>
  <c r="AD28" i="3"/>
  <c r="AE28" i="3"/>
  <c r="AF28" i="3"/>
  <c r="AG28" i="3"/>
  <c r="DK28" i="3"/>
  <c r="DL28" i="3"/>
  <c r="DM28" i="3"/>
  <c r="DN28" i="3"/>
  <c r="DO28" i="3"/>
  <c r="DP28" i="3"/>
  <c r="DQ28" i="3"/>
  <c r="DR28" i="3"/>
  <c r="DS28" i="3"/>
  <c r="DT28" i="3"/>
  <c r="DU28" i="3"/>
  <c r="DV28" i="3"/>
  <c r="DY28" i="3"/>
  <c r="DZ28" i="3"/>
  <c r="EA28" i="3"/>
  <c r="EB28" i="3"/>
  <c r="EC28" i="3"/>
  <c r="ED28" i="3"/>
  <c r="EE28" i="3"/>
  <c r="EF28" i="3"/>
  <c r="EG28" i="3"/>
  <c r="EH28" i="3"/>
  <c r="EI28" i="3"/>
  <c r="EJ28" i="3"/>
  <c r="EO28" i="3"/>
  <c r="AD29" i="3"/>
  <c r="AE29" i="3"/>
  <c r="AF29" i="3"/>
  <c r="AG29" i="3"/>
  <c r="DK29" i="3"/>
  <c r="DL29" i="3"/>
  <c r="DM29" i="3"/>
  <c r="DN29" i="3"/>
  <c r="DO29" i="3"/>
  <c r="DP29" i="3"/>
  <c r="DQ29" i="3"/>
  <c r="DR29" i="3"/>
  <c r="DS29" i="3"/>
  <c r="DT29" i="3"/>
  <c r="DU29" i="3"/>
  <c r="DV29" i="3"/>
  <c r="DY29" i="3"/>
  <c r="DZ29" i="3"/>
  <c r="EA29" i="3"/>
  <c r="EB29" i="3"/>
  <c r="EC29" i="3"/>
  <c r="ED29" i="3"/>
  <c r="EE29" i="3"/>
  <c r="EF29" i="3"/>
  <c r="EG29" i="3"/>
  <c r="EH29" i="3"/>
  <c r="EI29" i="3"/>
  <c r="EJ29" i="3"/>
  <c r="EO29" i="3"/>
  <c r="AD30" i="3"/>
  <c r="AE30" i="3"/>
  <c r="AF30" i="3"/>
  <c r="AG30" i="3"/>
  <c r="DK30" i="3"/>
  <c r="DL30" i="3"/>
  <c r="DM30" i="3"/>
  <c r="DN30" i="3"/>
  <c r="DO30" i="3"/>
  <c r="DP30" i="3"/>
  <c r="DQ30" i="3"/>
  <c r="DR30" i="3"/>
  <c r="DS30" i="3"/>
  <c r="DT30" i="3"/>
  <c r="DU30" i="3"/>
  <c r="DV30" i="3"/>
  <c r="DY30" i="3"/>
  <c r="DZ30" i="3"/>
  <c r="EA30" i="3"/>
  <c r="EB30" i="3"/>
  <c r="EC30" i="3"/>
  <c r="ED30" i="3"/>
  <c r="EE30" i="3"/>
  <c r="EF30" i="3"/>
  <c r="EG30" i="3"/>
  <c r="EH30" i="3"/>
  <c r="EI30" i="3"/>
  <c r="EJ30" i="3"/>
  <c r="EO30" i="3"/>
  <c r="AD31" i="3"/>
  <c r="AE31" i="3"/>
  <c r="AF31" i="3"/>
  <c r="AG31" i="3"/>
  <c r="DK31" i="3"/>
  <c r="DL31" i="3"/>
  <c r="DM31" i="3"/>
  <c r="DN31" i="3"/>
  <c r="DO31" i="3"/>
  <c r="DP31" i="3"/>
  <c r="DQ31" i="3"/>
  <c r="DR31" i="3"/>
  <c r="DS31" i="3"/>
  <c r="DT31" i="3"/>
  <c r="DU31" i="3"/>
  <c r="DV31" i="3"/>
  <c r="DY31" i="3"/>
  <c r="DZ31" i="3"/>
  <c r="EA31" i="3"/>
  <c r="EB31" i="3"/>
  <c r="EC31" i="3"/>
  <c r="ED31" i="3"/>
  <c r="EE31" i="3"/>
  <c r="EF31" i="3"/>
  <c r="EG31" i="3"/>
  <c r="EH31" i="3"/>
  <c r="EI31" i="3"/>
  <c r="EJ31" i="3"/>
  <c r="EO31" i="3"/>
  <c r="AD32" i="3"/>
  <c r="AE32" i="3"/>
  <c r="AF32" i="3"/>
  <c r="AG32" i="3"/>
  <c r="DK32" i="3"/>
  <c r="DL32" i="3"/>
  <c r="DM32" i="3"/>
  <c r="DN32" i="3"/>
  <c r="DO32" i="3"/>
  <c r="DP32" i="3"/>
  <c r="DQ32" i="3"/>
  <c r="DR32" i="3"/>
  <c r="DS32" i="3"/>
  <c r="DT32" i="3"/>
  <c r="DU32" i="3"/>
  <c r="DV32" i="3"/>
  <c r="DY32" i="3"/>
  <c r="DZ32" i="3"/>
  <c r="EA32" i="3"/>
  <c r="EB32" i="3"/>
  <c r="EC32" i="3"/>
  <c r="ED32" i="3"/>
  <c r="EE32" i="3"/>
  <c r="EF32" i="3"/>
  <c r="EG32" i="3"/>
  <c r="EH32" i="3"/>
  <c r="EI32" i="3"/>
  <c r="EJ32" i="3"/>
  <c r="EO32" i="3"/>
  <c r="AD33" i="3"/>
  <c r="AE33" i="3"/>
  <c r="AF33" i="3"/>
  <c r="AG33" i="3"/>
  <c r="DK33" i="3"/>
  <c r="DL33" i="3"/>
  <c r="DM33" i="3"/>
  <c r="DN33" i="3"/>
  <c r="DO33" i="3"/>
  <c r="DP33" i="3"/>
  <c r="DQ33" i="3"/>
  <c r="DR33" i="3"/>
  <c r="DS33" i="3"/>
  <c r="DT33" i="3"/>
  <c r="DU33" i="3"/>
  <c r="DV33" i="3"/>
  <c r="DY33" i="3"/>
  <c r="DZ33" i="3"/>
  <c r="EA33" i="3"/>
  <c r="EB33" i="3"/>
  <c r="EC33" i="3"/>
  <c r="ED33" i="3"/>
  <c r="EE33" i="3"/>
  <c r="EF33" i="3"/>
  <c r="EG33" i="3"/>
  <c r="EH33" i="3"/>
  <c r="EI33" i="3"/>
  <c r="EJ33" i="3"/>
  <c r="EO33" i="3"/>
  <c r="AD34" i="3"/>
  <c r="AE34" i="3"/>
  <c r="AF34" i="3"/>
  <c r="AG34" i="3"/>
  <c r="DK34" i="3"/>
  <c r="DL34" i="3"/>
  <c r="DM34" i="3"/>
  <c r="DN34" i="3"/>
  <c r="DO34" i="3"/>
  <c r="DP34" i="3"/>
  <c r="DQ34" i="3"/>
  <c r="DR34" i="3"/>
  <c r="DS34" i="3"/>
  <c r="DT34" i="3"/>
  <c r="DU34" i="3"/>
  <c r="DV34" i="3"/>
  <c r="DY34" i="3"/>
  <c r="DZ34" i="3"/>
  <c r="EA34" i="3"/>
  <c r="EB34" i="3"/>
  <c r="EC34" i="3"/>
  <c r="ED34" i="3"/>
  <c r="EE34" i="3"/>
  <c r="EF34" i="3"/>
  <c r="EG34" i="3"/>
  <c r="EH34" i="3"/>
  <c r="EI34" i="3"/>
  <c r="EJ34" i="3"/>
  <c r="EO34" i="3"/>
  <c r="AD35" i="3"/>
  <c r="AE35" i="3"/>
  <c r="AF35" i="3"/>
  <c r="AG35" i="3"/>
  <c r="DK35" i="3"/>
  <c r="DL35" i="3"/>
  <c r="DM35" i="3"/>
  <c r="DN35" i="3"/>
  <c r="DO35" i="3"/>
  <c r="DP35" i="3"/>
  <c r="DQ35" i="3"/>
  <c r="DR35" i="3"/>
  <c r="DS35" i="3"/>
  <c r="DT35" i="3"/>
  <c r="DU35" i="3"/>
  <c r="DV35" i="3"/>
  <c r="DY35" i="3"/>
  <c r="DZ35" i="3"/>
  <c r="EA35" i="3"/>
  <c r="EB35" i="3"/>
  <c r="EC35" i="3"/>
  <c r="ED35" i="3"/>
  <c r="EE35" i="3"/>
  <c r="EF35" i="3"/>
  <c r="EG35" i="3"/>
  <c r="EH35" i="3"/>
  <c r="EI35" i="3"/>
  <c r="EJ35" i="3"/>
  <c r="EO35" i="3"/>
  <c r="AD36" i="3"/>
  <c r="AE36" i="3"/>
  <c r="AF36" i="3"/>
  <c r="AG36" i="3"/>
  <c r="DK36" i="3"/>
  <c r="DL36" i="3"/>
  <c r="DM36" i="3"/>
  <c r="DN36" i="3"/>
  <c r="DO36" i="3"/>
  <c r="DP36" i="3"/>
  <c r="DQ36" i="3"/>
  <c r="DR36" i="3"/>
  <c r="DS36" i="3"/>
  <c r="DT36" i="3"/>
  <c r="DU36" i="3"/>
  <c r="DV36" i="3"/>
  <c r="DY36" i="3"/>
  <c r="DZ36" i="3"/>
  <c r="EA36" i="3"/>
  <c r="EB36" i="3"/>
  <c r="EC36" i="3"/>
  <c r="ED36" i="3"/>
  <c r="EE36" i="3"/>
  <c r="EF36" i="3"/>
  <c r="EG36" i="3"/>
  <c r="EH36" i="3"/>
  <c r="EI36" i="3"/>
  <c r="EJ36" i="3"/>
  <c r="EO36" i="3"/>
  <c r="AD37" i="3"/>
  <c r="AE37" i="3"/>
  <c r="AF37" i="3"/>
  <c r="AG37" i="3"/>
  <c r="DK37" i="3"/>
  <c r="DL37" i="3"/>
  <c r="DM37" i="3"/>
  <c r="DN37" i="3"/>
  <c r="DO37" i="3"/>
  <c r="DP37" i="3"/>
  <c r="DQ37" i="3"/>
  <c r="DR37" i="3"/>
  <c r="DS37" i="3"/>
  <c r="DT37" i="3"/>
  <c r="DU37" i="3"/>
  <c r="DV37" i="3"/>
  <c r="DY37" i="3"/>
  <c r="DZ37" i="3"/>
  <c r="EA37" i="3"/>
  <c r="EB37" i="3"/>
  <c r="EC37" i="3"/>
  <c r="ED37" i="3"/>
  <c r="EE37" i="3"/>
  <c r="EF37" i="3"/>
  <c r="EG37" i="3"/>
  <c r="EH37" i="3"/>
  <c r="EI37" i="3"/>
  <c r="EJ37" i="3"/>
  <c r="EO37" i="3"/>
  <c r="AD38" i="3"/>
  <c r="AE38" i="3"/>
  <c r="AF38" i="3"/>
  <c r="AG38" i="3"/>
  <c r="DK38" i="3"/>
  <c r="DL38" i="3"/>
  <c r="DM38" i="3"/>
  <c r="DN38" i="3"/>
  <c r="DO38" i="3"/>
  <c r="DP38" i="3"/>
  <c r="DQ38" i="3"/>
  <c r="DR38" i="3"/>
  <c r="DS38" i="3"/>
  <c r="DT38" i="3"/>
  <c r="DU38" i="3"/>
  <c r="DV38" i="3"/>
  <c r="DY38" i="3"/>
  <c r="DZ38" i="3"/>
  <c r="EA38" i="3"/>
  <c r="EB38" i="3"/>
  <c r="EC38" i="3"/>
  <c r="ED38" i="3"/>
  <c r="EE38" i="3"/>
  <c r="EF38" i="3"/>
  <c r="EG38" i="3"/>
  <c r="EH38" i="3"/>
  <c r="EI38" i="3"/>
  <c r="EJ38" i="3"/>
  <c r="EO38" i="3"/>
  <c r="CW38" i="3" s="1"/>
  <c r="AD39" i="3"/>
  <c r="AE39" i="3"/>
  <c r="AF39" i="3"/>
  <c r="AG39" i="3"/>
  <c r="DK39" i="3"/>
  <c r="DL39" i="3"/>
  <c r="DM39" i="3"/>
  <c r="DN39" i="3"/>
  <c r="DO39" i="3"/>
  <c r="DP39" i="3"/>
  <c r="DQ39" i="3"/>
  <c r="DR39" i="3"/>
  <c r="DS39" i="3"/>
  <c r="DT39" i="3"/>
  <c r="DU39" i="3"/>
  <c r="DV39" i="3"/>
  <c r="DY39" i="3"/>
  <c r="DZ39" i="3"/>
  <c r="EA39" i="3"/>
  <c r="EB39" i="3"/>
  <c r="EC39" i="3"/>
  <c r="ED39" i="3"/>
  <c r="EE39" i="3"/>
  <c r="EF39" i="3"/>
  <c r="EG39" i="3"/>
  <c r="EH39" i="3"/>
  <c r="EI39" i="3"/>
  <c r="EJ39" i="3"/>
  <c r="EO39" i="3"/>
  <c r="CV39" i="3" s="1"/>
  <c r="AD40" i="3"/>
  <c r="AE40" i="3"/>
  <c r="AF40" i="3"/>
  <c r="AG40" i="3"/>
  <c r="DK40" i="3"/>
  <c r="DL40" i="3"/>
  <c r="DM40" i="3"/>
  <c r="DN40" i="3"/>
  <c r="DO40" i="3"/>
  <c r="DP40" i="3"/>
  <c r="DQ40" i="3"/>
  <c r="DR40" i="3"/>
  <c r="DS40" i="3"/>
  <c r="DT40" i="3"/>
  <c r="DU40" i="3"/>
  <c r="DV40" i="3"/>
  <c r="DY40" i="3"/>
  <c r="DZ40" i="3"/>
  <c r="EA40" i="3"/>
  <c r="EB40" i="3"/>
  <c r="EC40" i="3"/>
  <c r="ED40" i="3"/>
  <c r="EE40" i="3"/>
  <c r="EF40" i="3"/>
  <c r="EG40" i="3"/>
  <c r="EH40" i="3"/>
  <c r="EI40" i="3"/>
  <c r="EJ40" i="3"/>
  <c r="EO40" i="3"/>
  <c r="CX40" i="3" s="1"/>
  <c r="AD41" i="3"/>
  <c r="AE41" i="3"/>
  <c r="AF41" i="3"/>
  <c r="AG41" i="3"/>
  <c r="DK41" i="3"/>
  <c r="DL41" i="3"/>
  <c r="DM41" i="3"/>
  <c r="DN41" i="3"/>
  <c r="DO41" i="3"/>
  <c r="DP41" i="3"/>
  <c r="DQ41" i="3"/>
  <c r="DR41" i="3"/>
  <c r="DS41" i="3"/>
  <c r="DT41" i="3"/>
  <c r="DU41" i="3"/>
  <c r="DV41" i="3"/>
  <c r="DY41" i="3"/>
  <c r="DZ41" i="3"/>
  <c r="EA41" i="3"/>
  <c r="EB41" i="3"/>
  <c r="EC41" i="3"/>
  <c r="ED41" i="3"/>
  <c r="EE41" i="3"/>
  <c r="EF41" i="3"/>
  <c r="EG41" i="3"/>
  <c r="EH41" i="3"/>
  <c r="EI41" i="3"/>
  <c r="EJ41" i="3"/>
  <c r="EO41" i="3"/>
  <c r="DA41" i="3" s="1"/>
  <c r="AD42" i="3"/>
  <c r="AE42" i="3"/>
  <c r="AF42" i="3"/>
  <c r="AG42" i="3"/>
  <c r="DK42" i="3"/>
  <c r="DL42" i="3"/>
  <c r="DM42" i="3"/>
  <c r="DN42" i="3"/>
  <c r="DO42" i="3"/>
  <c r="DP42" i="3"/>
  <c r="DQ42" i="3"/>
  <c r="DR42" i="3"/>
  <c r="DS42" i="3"/>
  <c r="DT42" i="3"/>
  <c r="DU42" i="3"/>
  <c r="DV42" i="3"/>
  <c r="DY42" i="3"/>
  <c r="DZ42" i="3"/>
  <c r="EA42" i="3"/>
  <c r="EB42" i="3"/>
  <c r="EC42" i="3"/>
  <c r="ED42" i="3"/>
  <c r="EE42" i="3"/>
  <c r="EF42" i="3"/>
  <c r="EG42" i="3"/>
  <c r="EH42" i="3"/>
  <c r="EI42" i="3"/>
  <c r="EJ42" i="3"/>
  <c r="EO42" i="3"/>
  <c r="CZ42" i="3" s="1"/>
  <c r="AD43" i="3"/>
  <c r="AE43" i="3"/>
  <c r="AF43" i="3"/>
  <c r="AG43" i="3"/>
  <c r="DK43" i="3"/>
  <c r="DL43" i="3"/>
  <c r="DM43" i="3"/>
  <c r="DN43" i="3"/>
  <c r="DO43" i="3"/>
  <c r="DP43" i="3"/>
  <c r="DQ43" i="3"/>
  <c r="DR43" i="3"/>
  <c r="DS43" i="3"/>
  <c r="DT43" i="3"/>
  <c r="DU43" i="3"/>
  <c r="DV43" i="3"/>
  <c r="DY43" i="3"/>
  <c r="DZ43" i="3"/>
  <c r="EA43" i="3"/>
  <c r="EB43" i="3"/>
  <c r="EC43" i="3"/>
  <c r="ED43" i="3"/>
  <c r="EE43" i="3"/>
  <c r="EF43" i="3"/>
  <c r="EG43" i="3"/>
  <c r="EH43" i="3"/>
  <c r="EI43" i="3"/>
  <c r="EJ43" i="3"/>
  <c r="EO43" i="3"/>
  <c r="DD43" i="3" s="1"/>
  <c r="AD44" i="3"/>
  <c r="AE44" i="3"/>
  <c r="AF44" i="3"/>
  <c r="AG44" i="3"/>
  <c r="DK44" i="3"/>
  <c r="DL44" i="3"/>
  <c r="DM44" i="3"/>
  <c r="DN44" i="3"/>
  <c r="DO44" i="3"/>
  <c r="DP44" i="3"/>
  <c r="DQ44" i="3"/>
  <c r="DR44" i="3"/>
  <c r="DS44" i="3"/>
  <c r="DT44" i="3"/>
  <c r="DU44" i="3"/>
  <c r="DV44" i="3"/>
  <c r="DY44" i="3"/>
  <c r="DZ44" i="3"/>
  <c r="EA44" i="3"/>
  <c r="EB44" i="3"/>
  <c r="EC44" i="3"/>
  <c r="ED44" i="3"/>
  <c r="EE44" i="3"/>
  <c r="EF44" i="3"/>
  <c r="EG44" i="3"/>
  <c r="EH44" i="3"/>
  <c r="EI44" i="3"/>
  <c r="EJ44" i="3"/>
  <c r="EO44" i="3"/>
  <c r="DF44" i="3" s="1"/>
  <c r="AD45" i="3"/>
  <c r="AE45" i="3"/>
  <c r="AF45" i="3"/>
  <c r="AG45" i="3"/>
  <c r="DK45" i="3"/>
  <c r="DL45" i="3"/>
  <c r="DM45" i="3"/>
  <c r="DN45" i="3"/>
  <c r="DO45" i="3"/>
  <c r="DP45" i="3"/>
  <c r="DQ45" i="3"/>
  <c r="DR45" i="3"/>
  <c r="DS45" i="3"/>
  <c r="DT45" i="3"/>
  <c r="DU45" i="3"/>
  <c r="DV45" i="3"/>
  <c r="DY45" i="3"/>
  <c r="DZ45" i="3"/>
  <c r="EA45" i="3"/>
  <c r="EB45" i="3"/>
  <c r="EC45" i="3"/>
  <c r="ED45" i="3"/>
  <c r="EE45" i="3"/>
  <c r="EF45" i="3"/>
  <c r="EG45" i="3"/>
  <c r="EH45" i="3"/>
  <c r="EI45" i="3"/>
  <c r="EJ45" i="3"/>
  <c r="EO45" i="3"/>
  <c r="DB45" i="3" s="1"/>
  <c r="AD46" i="3"/>
  <c r="AE46" i="3"/>
  <c r="AF46" i="3"/>
  <c r="AG46" i="3"/>
  <c r="DK46" i="3"/>
  <c r="DL46" i="3"/>
  <c r="DM46" i="3"/>
  <c r="DN46" i="3"/>
  <c r="DO46" i="3"/>
  <c r="DP46" i="3"/>
  <c r="DQ46" i="3"/>
  <c r="DR46" i="3"/>
  <c r="DS46" i="3"/>
  <c r="DT46" i="3"/>
  <c r="DU46" i="3"/>
  <c r="DV46" i="3"/>
  <c r="DY46" i="3"/>
  <c r="DZ46" i="3"/>
  <c r="EA46" i="3"/>
  <c r="EB46" i="3"/>
  <c r="EC46" i="3"/>
  <c r="ED46" i="3"/>
  <c r="EE46" i="3"/>
  <c r="EF46" i="3"/>
  <c r="EG46" i="3"/>
  <c r="EH46" i="3"/>
  <c r="EI46" i="3"/>
  <c r="EJ46" i="3"/>
  <c r="EO46" i="3"/>
  <c r="DA46" i="3" s="1"/>
  <c r="AD47" i="3"/>
  <c r="AE47" i="3"/>
  <c r="AF47" i="3"/>
  <c r="AG47" i="3"/>
  <c r="DK47" i="3"/>
  <c r="DL47" i="3"/>
  <c r="DM47" i="3"/>
  <c r="DN47" i="3"/>
  <c r="DO47" i="3"/>
  <c r="DP47" i="3"/>
  <c r="DQ47" i="3"/>
  <c r="DR47" i="3"/>
  <c r="DS47" i="3"/>
  <c r="DT47" i="3"/>
  <c r="DU47" i="3"/>
  <c r="DV47" i="3"/>
  <c r="DY47" i="3"/>
  <c r="DZ47" i="3"/>
  <c r="EA47" i="3"/>
  <c r="EB47" i="3"/>
  <c r="EC47" i="3"/>
  <c r="ED47" i="3"/>
  <c r="EE47" i="3"/>
  <c r="EF47" i="3"/>
  <c r="EG47" i="3"/>
  <c r="EH47" i="3"/>
  <c r="EI47" i="3"/>
  <c r="EJ47" i="3"/>
  <c r="EO47" i="3"/>
  <c r="CV47" i="3" s="1"/>
  <c r="AD48" i="3"/>
  <c r="AE48" i="3"/>
  <c r="AF48" i="3"/>
  <c r="AG48" i="3"/>
  <c r="DK48" i="3"/>
  <c r="DL48" i="3"/>
  <c r="DM48" i="3"/>
  <c r="DN48" i="3"/>
  <c r="DO48" i="3"/>
  <c r="DP48" i="3"/>
  <c r="DQ48" i="3"/>
  <c r="DR48" i="3"/>
  <c r="DS48" i="3"/>
  <c r="DT48" i="3"/>
  <c r="DU48" i="3"/>
  <c r="DV48" i="3"/>
  <c r="DY48" i="3"/>
  <c r="DZ48" i="3"/>
  <c r="EA48" i="3"/>
  <c r="EB48" i="3"/>
  <c r="EC48" i="3"/>
  <c r="ED48" i="3"/>
  <c r="EE48" i="3"/>
  <c r="EF48" i="3"/>
  <c r="EG48" i="3"/>
  <c r="EH48" i="3"/>
  <c r="EI48" i="3"/>
  <c r="EJ48" i="3"/>
  <c r="EO48" i="3"/>
  <c r="CV48" i="3" s="1"/>
  <c r="AD49" i="3"/>
  <c r="AE49" i="3"/>
  <c r="AF49" i="3"/>
  <c r="AG49" i="3"/>
  <c r="DK49" i="3"/>
  <c r="DL49" i="3"/>
  <c r="DM49" i="3"/>
  <c r="DN49" i="3"/>
  <c r="DO49" i="3"/>
  <c r="DP49" i="3"/>
  <c r="DQ49" i="3"/>
  <c r="DR49" i="3"/>
  <c r="DS49" i="3"/>
  <c r="DT49" i="3"/>
  <c r="DU49" i="3"/>
  <c r="DV49" i="3"/>
  <c r="DY49" i="3"/>
  <c r="DZ49" i="3"/>
  <c r="EA49" i="3"/>
  <c r="EB49" i="3"/>
  <c r="EC49" i="3"/>
  <c r="ED49" i="3"/>
  <c r="EE49" i="3"/>
  <c r="EF49" i="3"/>
  <c r="EG49" i="3"/>
  <c r="EH49" i="3"/>
  <c r="EI49" i="3"/>
  <c r="EJ49" i="3"/>
  <c r="EO49" i="3"/>
  <c r="CY49" i="3" s="1"/>
  <c r="AD50" i="3"/>
  <c r="AE50" i="3"/>
  <c r="AF50" i="3"/>
  <c r="AG50" i="3"/>
  <c r="DK50" i="3"/>
  <c r="DL50" i="3"/>
  <c r="DM50" i="3"/>
  <c r="DN50" i="3"/>
  <c r="DO50" i="3"/>
  <c r="DP50" i="3"/>
  <c r="DQ50" i="3"/>
  <c r="DR50" i="3"/>
  <c r="DS50" i="3"/>
  <c r="DT50" i="3"/>
  <c r="DU50" i="3"/>
  <c r="DV50" i="3"/>
  <c r="DY50" i="3"/>
  <c r="DZ50" i="3"/>
  <c r="EA50" i="3"/>
  <c r="EB50" i="3"/>
  <c r="EC50" i="3"/>
  <c r="ED50" i="3"/>
  <c r="EE50" i="3"/>
  <c r="EF50" i="3"/>
  <c r="EG50" i="3"/>
  <c r="EH50" i="3"/>
  <c r="EI50" i="3"/>
  <c r="EJ50" i="3"/>
  <c r="EO50" i="3"/>
  <c r="DA50" i="3" s="1"/>
  <c r="AD51" i="3"/>
  <c r="AE51" i="3"/>
  <c r="AF51" i="3"/>
  <c r="AG51" i="3"/>
  <c r="DK51" i="3"/>
  <c r="DL51" i="3"/>
  <c r="DM51" i="3"/>
  <c r="DN51" i="3"/>
  <c r="DO51" i="3"/>
  <c r="DP51" i="3"/>
  <c r="DQ51" i="3"/>
  <c r="DR51" i="3"/>
  <c r="DS51" i="3"/>
  <c r="DT51" i="3"/>
  <c r="DU51" i="3"/>
  <c r="DV51" i="3"/>
  <c r="DY51" i="3"/>
  <c r="DZ51" i="3"/>
  <c r="EA51" i="3"/>
  <c r="EB51" i="3"/>
  <c r="EC51" i="3"/>
  <c r="ED51" i="3"/>
  <c r="EE51" i="3"/>
  <c r="EF51" i="3"/>
  <c r="EG51" i="3"/>
  <c r="EH51" i="3"/>
  <c r="EI51" i="3"/>
  <c r="EJ51" i="3"/>
  <c r="EO51" i="3"/>
  <c r="DB51" i="3" s="1"/>
  <c r="AD52" i="3"/>
  <c r="AE52" i="3"/>
  <c r="AF52" i="3"/>
  <c r="AG52" i="3"/>
  <c r="DK52" i="3"/>
  <c r="DL52" i="3"/>
  <c r="DM52" i="3"/>
  <c r="DN52" i="3"/>
  <c r="DO52" i="3"/>
  <c r="DP52" i="3"/>
  <c r="DQ52" i="3"/>
  <c r="DR52" i="3"/>
  <c r="DS52" i="3"/>
  <c r="DT52" i="3"/>
  <c r="DU52" i="3"/>
  <c r="DV52" i="3"/>
  <c r="DY52" i="3"/>
  <c r="DZ52" i="3"/>
  <c r="EA52" i="3"/>
  <c r="EB52" i="3"/>
  <c r="EC52" i="3"/>
  <c r="ED52" i="3"/>
  <c r="EE52" i="3"/>
  <c r="EF52" i="3"/>
  <c r="EG52" i="3"/>
  <c r="EH52" i="3"/>
  <c r="EI52" i="3"/>
  <c r="EJ52" i="3"/>
  <c r="EO52" i="3"/>
  <c r="CZ52" i="3" s="1"/>
  <c r="AD53" i="3"/>
  <c r="AE53" i="3"/>
  <c r="AF53" i="3"/>
  <c r="AG53" i="3"/>
  <c r="DK53" i="3"/>
  <c r="DL53" i="3"/>
  <c r="DM53" i="3"/>
  <c r="DN53" i="3"/>
  <c r="DO53" i="3"/>
  <c r="DP53" i="3"/>
  <c r="DQ53" i="3"/>
  <c r="DR53" i="3"/>
  <c r="DS53" i="3"/>
  <c r="DT53" i="3"/>
  <c r="DU53" i="3"/>
  <c r="DV53" i="3"/>
  <c r="DY53" i="3"/>
  <c r="DZ53" i="3"/>
  <c r="EA53" i="3"/>
  <c r="EB53" i="3"/>
  <c r="EC53" i="3"/>
  <c r="ED53" i="3"/>
  <c r="EE53" i="3"/>
  <c r="EF53" i="3"/>
  <c r="EG53" i="3"/>
  <c r="EH53" i="3"/>
  <c r="EI53" i="3"/>
  <c r="EJ53" i="3"/>
  <c r="EO53" i="3"/>
  <c r="CV53" i="3" s="1"/>
  <c r="AD54" i="3"/>
  <c r="AE54" i="3"/>
  <c r="AF54" i="3"/>
  <c r="AG54" i="3"/>
  <c r="DK54" i="3"/>
  <c r="DL54" i="3"/>
  <c r="DM54" i="3"/>
  <c r="DN54" i="3"/>
  <c r="DO54" i="3"/>
  <c r="DP54" i="3"/>
  <c r="DQ54" i="3"/>
  <c r="DR54" i="3"/>
  <c r="DS54" i="3"/>
  <c r="DT54" i="3"/>
  <c r="DU54" i="3"/>
  <c r="DV54" i="3"/>
  <c r="DY54" i="3"/>
  <c r="DZ54" i="3"/>
  <c r="EA54" i="3"/>
  <c r="EB54" i="3"/>
  <c r="EC54" i="3"/>
  <c r="ED54" i="3"/>
  <c r="EE54" i="3"/>
  <c r="EF54" i="3"/>
  <c r="EG54" i="3"/>
  <c r="EH54" i="3"/>
  <c r="EI54" i="3"/>
  <c r="EJ54" i="3"/>
  <c r="EO54" i="3"/>
  <c r="DA54" i="3" s="1"/>
  <c r="AD55" i="3"/>
  <c r="AE55" i="3"/>
  <c r="AF55" i="3"/>
  <c r="AG55" i="3"/>
  <c r="DK55" i="3"/>
  <c r="DL55" i="3"/>
  <c r="DM55" i="3"/>
  <c r="DN55" i="3"/>
  <c r="DO55" i="3"/>
  <c r="DP55" i="3"/>
  <c r="DQ55" i="3"/>
  <c r="DR55" i="3"/>
  <c r="DS55" i="3"/>
  <c r="DT55" i="3"/>
  <c r="DU55" i="3"/>
  <c r="DV55" i="3"/>
  <c r="DY55" i="3"/>
  <c r="DZ55" i="3"/>
  <c r="EA55" i="3"/>
  <c r="EB55" i="3"/>
  <c r="EC55" i="3"/>
  <c r="ED55" i="3"/>
  <c r="EE55" i="3"/>
  <c r="EF55" i="3"/>
  <c r="EG55" i="3"/>
  <c r="EH55" i="3"/>
  <c r="EI55" i="3"/>
  <c r="EJ55" i="3"/>
  <c r="EO55" i="3"/>
  <c r="DB55" i="3" s="1"/>
  <c r="AD56" i="3"/>
  <c r="AE56" i="3"/>
  <c r="AF56" i="3"/>
  <c r="AG56" i="3"/>
  <c r="DK56" i="3"/>
  <c r="DL56" i="3"/>
  <c r="DM56" i="3"/>
  <c r="DN56" i="3"/>
  <c r="DO56" i="3"/>
  <c r="DP56" i="3"/>
  <c r="DQ56" i="3"/>
  <c r="DR56" i="3"/>
  <c r="DS56" i="3"/>
  <c r="DT56" i="3"/>
  <c r="DU56" i="3"/>
  <c r="DV56" i="3"/>
  <c r="DY56" i="3"/>
  <c r="DZ56" i="3"/>
  <c r="EA56" i="3"/>
  <c r="EB56" i="3"/>
  <c r="EC56" i="3"/>
  <c r="ED56" i="3"/>
  <c r="EE56" i="3"/>
  <c r="EF56" i="3"/>
  <c r="EG56" i="3"/>
  <c r="EH56" i="3"/>
  <c r="EI56" i="3"/>
  <c r="EJ56" i="3"/>
  <c r="EO56" i="3"/>
  <c r="CZ56" i="3" s="1"/>
  <c r="AD57" i="3"/>
  <c r="AE57" i="3"/>
  <c r="AF57" i="3"/>
  <c r="AG57" i="3"/>
  <c r="DK57" i="3"/>
  <c r="DL57" i="3"/>
  <c r="DM57" i="3"/>
  <c r="DN57" i="3"/>
  <c r="DO57" i="3"/>
  <c r="DP57" i="3"/>
  <c r="DQ57" i="3"/>
  <c r="DR57" i="3"/>
  <c r="DS57" i="3"/>
  <c r="DT57" i="3"/>
  <c r="DU57" i="3"/>
  <c r="DV57" i="3"/>
  <c r="DY57" i="3"/>
  <c r="DZ57" i="3"/>
  <c r="EA57" i="3"/>
  <c r="EB57" i="3"/>
  <c r="EC57" i="3"/>
  <c r="ED57" i="3"/>
  <c r="EE57" i="3"/>
  <c r="EF57" i="3"/>
  <c r="EG57" i="3"/>
  <c r="EH57" i="3"/>
  <c r="EI57" i="3"/>
  <c r="EJ57" i="3"/>
  <c r="EO57" i="3"/>
  <c r="CV57" i="3" s="1"/>
  <c r="AD58" i="3"/>
  <c r="AE58" i="3"/>
  <c r="AF58" i="3"/>
  <c r="AG58" i="3"/>
  <c r="DK58" i="3"/>
  <c r="DL58" i="3"/>
  <c r="DM58" i="3"/>
  <c r="DN58" i="3"/>
  <c r="DO58" i="3"/>
  <c r="DP58" i="3"/>
  <c r="DQ58" i="3"/>
  <c r="DR58" i="3"/>
  <c r="DS58" i="3"/>
  <c r="DT58" i="3"/>
  <c r="DU58" i="3"/>
  <c r="DV58" i="3"/>
  <c r="DY58" i="3"/>
  <c r="DZ58" i="3"/>
  <c r="EA58" i="3"/>
  <c r="EB58" i="3"/>
  <c r="EC58" i="3"/>
  <c r="ED58" i="3"/>
  <c r="EE58" i="3"/>
  <c r="EF58" i="3"/>
  <c r="EG58" i="3"/>
  <c r="EH58" i="3"/>
  <c r="EI58" i="3"/>
  <c r="EJ58" i="3"/>
  <c r="EO58" i="3"/>
  <c r="DC58" i="3" s="1"/>
  <c r="AD59" i="3"/>
  <c r="AE59" i="3"/>
  <c r="AF59" i="3"/>
  <c r="AG59" i="3"/>
  <c r="DK59" i="3"/>
  <c r="DL59" i="3"/>
  <c r="DM59" i="3"/>
  <c r="DN59" i="3"/>
  <c r="DO59" i="3"/>
  <c r="DP59" i="3"/>
  <c r="DQ59" i="3"/>
  <c r="DR59" i="3"/>
  <c r="DS59" i="3"/>
  <c r="DT59" i="3"/>
  <c r="DU59" i="3"/>
  <c r="DV59" i="3"/>
  <c r="DY59" i="3"/>
  <c r="DZ59" i="3"/>
  <c r="EA59" i="3"/>
  <c r="EB59" i="3"/>
  <c r="EC59" i="3"/>
  <c r="ED59" i="3"/>
  <c r="EE59" i="3"/>
  <c r="EF59" i="3"/>
  <c r="EG59" i="3"/>
  <c r="EH59" i="3"/>
  <c r="EI59" i="3"/>
  <c r="EJ59" i="3"/>
  <c r="EO59" i="3"/>
  <c r="CY59" i="3" s="1"/>
  <c r="AD60" i="3"/>
  <c r="AE60" i="3"/>
  <c r="AF60" i="3"/>
  <c r="AG60" i="3"/>
  <c r="DK60" i="3"/>
  <c r="DL60" i="3"/>
  <c r="DM60" i="3"/>
  <c r="DN60" i="3"/>
  <c r="DO60" i="3"/>
  <c r="DP60" i="3"/>
  <c r="DQ60" i="3"/>
  <c r="DR60" i="3"/>
  <c r="DS60" i="3"/>
  <c r="DT60" i="3"/>
  <c r="DU60" i="3"/>
  <c r="DV60" i="3"/>
  <c r="DY60" i="3"/>
  <c r="DZ60" i="3"/>
  <c r="EA60" i="3"/>
  <c r="EB60" i="3"/>
  <c r="EC60" i="3"/>
  <c r="ED60" i="3"/>
  <c r="EE60" i="3"/>
  <c r="EF60" i="3"/>
  <c r="EG60" i="3"/>
  <c r="EH60" i="3"/>
  <c r="EI60" i="3"/>
  <c r="EJ60" i="3"/>
  <c r="EO60" i="3"/>
  <c r="CV60" i="3" s="1"/>
  <c r="AD61" i="3"/>
  <c r="AE61" i="3"/>
  <c r="AF61" i="3"/>
  <c r="AG61" i="3"/>
  <c r="DK61" i="3"/>
  <c r="DL61" i="3"/>
  <c r="DM61" i="3"/>
  <c r="DN61" i="3"/>
  <c r="DO61" i="3"/>
  <c r="DP61" i="3"/>
  <c r="DQ61" i="3"/>
  <c r="DR61" i="3"/>
  <c r="DS61" i="3"/>
  <c r="DT61" i="3"/>
  <c r="DU61" i="3"/>
  <c r="DV61" i="3"/>
  <c r="DY61" i="3"/>
  <c r="DZ61" i="3"/>
  <c r="EA61" i="3"/>
  <c r="EB61" i="3"/>
  <c r="EC61" i="3"/>
  <c r="ED61" i="3"/>
  <c r="EE61" i="3"/>
  <c r="EF61" i="3"/>
  <c r="EG61" i="3"/>
  <c r="EH61" i="3"/>
  <c r="EI61" i="3"/>
  <c r="EJ61" i="3"/>
  <c r="EO61" i="3"/>
  <c r="CV61" i="3" s="1"/>
  <c r="AD62" i="3"/>
  <c r="AE62" i="3"/>
  <c r="AF62" i="3"/>
  <c r="AG62" i="3"/>
  <c r="DK62" i="3"/>
  <c r="DL62" i="3"/>
  <c r="DM62" i="3"/>
  <c r="DN62" i="3"/>
  <c r="DO62" i="3"/>
  <c r="DP62" i="3"/>
  <c r="DQ62" i="3"/>
  <c r="DR62" i="3"/>
  <c r="DS62" i="3"/>
  <c r="DT62" i="3"/>
  <c r="DU62" i="3"/>
  <c r="DV62" i="3"/>
  <c r="DY62" i="3"/>
  <c r="DZ62" i="3"/>
  <c r="EA62" i="3"/>
  <c r="EB62" i="3"/>
  <c r="EC62" i="3"/>
  <c r="ED62" i="3"/>
  <c r="EE62" i="3"/>
  <c r="EF62" i="3"/>
  <c r="EG62" i="3"/>
  <c r="EH62" i="3"/>
  <c r="EI62" i="3"/>
  <c r="EJ62" i="3"/>
  <c r="EO62" i="3"/>
  <c r="CV62" i="3" s="1"/>
  <c r="AD63" i="3"/>
  <c r="AE63" i="3"/>
  <c r="AF63" i="3"/>
  <c r="AG63" i="3"/>
  <c r="DK63" i="3"/>
  <c r="DL63" i="3"/>
  <c r="DM63" i="3"/>
  <c r="DN63" i="3"/>
  <c r="DO63" i="3"/>
  <c r="DP63" i="3"/>
  <c r="DQ63" i="3"/>
  <c r="DR63" i="3"/>
  <c r="DS63" i="3"/>
  <c r="DT63" i="3"/>
  <c r="DU63" i="3"/>
  <c r="DV63" i="3"/>
  <c r="DY63" i="3"/>
  <c r="DZ63" i="3"/>
  <c r="EA63" i="3"/>
  <c r="EB63" i="3"/>
  <c r="EC63" i="3"/>
  <c r="ED63" i="3"/>
  <c r="EE63" i="3"/>
  <c r="EF63" i="3"/>
  <c r="EG63" i="3"/>
  <c r="EH63" i="3"/>
  <c r="EI63" i="3"/>
  <c r="EJ63" i="3"/>
  <c r="EO63" i="3"/>
  <c r="DA63" i="3" s="1"/>
  <c r="AD64" i="3"/>
  <c r="AE64" i="3"/>
  <c r="AF64" i="3"/>
  <c r="AG64" i="3"/>
  <c r="DK64" i="3"/>
  <c r="DL64" i="3"/>
  <c r="DM64" i="3"/>
  <c r="DN64" i="3"/>
  <c r="DO64" i="3"/>
  <c r="DP64" i="3"/>
  <c r="DQ64" i="3"/>
  <c r="DR64" i="3"/>
  <c r="DS64" i="3"/>
  <c r="DT64" i="3"/>
  <c r="DU64" i="3"/>
  <c r="DV64" i="3"/>
  <c r="DY64" i="3"/>
  <c r="DZ64" i="3"/>
  <c r="EA64" i="3"/>
  <c r="EB64" i="3"/>
  <c r="EC64" i="3"/>
  <c r="ED64" i="3"/>
  <c r="EE64" i="3"/>
  <c r="EF64" i="3"/>
  <c r="EG64" i="3"/>
  <c r="EH64" i="3"/>
  <c r="EI64" i="3"/>
  <c r="EJ64" i="3"/>
  <c r="EO64" i="3"/>
  <c r="AD65" i="3"/>
  <c r="AE65" i="3"/>
  <c r="AF65" i="3"/>
  <c r="AG65" i="3"/>
  <c r="AD66" i="3"/>
  <c r="AE66" i="3"/>
  <c r="AF66" i="3"/>
  <c r="AG66" i="3"/>
  <c r="AD67" i="3"/>
  <c r="AE67" i="3"/>
  <c r="AF67" i="3"/>
  <c r="AG67" i="3"/>
  <c r="AD68" i="3"/>
  <c r="AE68" i="3"/>
  <c r="AF68" i="3"/>
  <c r="AG68" i="3"/>
  <c r="AM69" i="3"/>
  <c r="AM110" i="3" s="1"/>
  <c r="AN69" i="3"/>
  <c r="AN110" i="3" s="1"/>
  <c r="AO69" i="3"/>
  <c r="AO110" i="3" s="1"/>
  <c r="AQ69" i="3"/>
  <c r="AQ110" i="3" s="1"/>
  <c r="AR69" i="3"/>
  <c r="AR110" i="3" s="1"/>
  <c r="AS69" i="3"/>
  <c r="AS110" i="3" s="1"/>
  <c r="AU69" i="3"/>
  <c r="AU110" i="3" s="1"/>
  <c r="AU143" i="3" s="1"/>
  <c r="AV69" i="3"/>
  <c r="AV110" i="3" s="1"/>
  <c r="AW69" i="3"/>
  <c r="AW110" i="3" s="1"/>
  <c r="AY69" i="3"/>
  <c r="AZ69" i="3"/>
  <c r="BA69" i="3"/>
  <c r="BC69" i="3"/>
  <c r="BD69" i="3"/>
  <c r="BE69" i="3"/>
  <c r="BG69" i="3"/>
  <c r="BH69" i="3"/>
  <c r="BI69" i="3"/>
  <c r="BK69" i="3"/>
  <c r="BL69" i="3"/>
  <c r="BM69" i="3"/>
  <c r="BO69" i="3"/>
  <c r="BP69" i="3"/>
  <c r="BQ69" i="3"/>
  <c r="BS69" i="3"/>
  <c r="BT69" i="3"/>
  <c r="BU69" i="3"/>
  <c r="BW69" i="3"/>
  <c r="BX69" i="3"/>
  <c r="BY69" i="3"/>
  <c r="CA69" i="3"/>
  <c r="CB69" i="3"/>
  <c r="CC69" i="3"/>
  <c r="EP69" i="3"/>
  <c r="ER69" i="3"/>
  <c r="ES69" i="3"/>
  <c r="EX69" i="3"/>
  <c r="EY69" i="3"/>
  <c r="EZ69" i="3"/>
  <c r="FA69" i="3"/>
  <c r="FB69" i="3"/>
  <c r="FC69" i="3"/>
  <c r="FD69" i="3"/>
  <c r="FE69" i="3"/>
  <c r="FF69" i="3"/>
  <c r="FK69" i="3"/>
  <c r="FL69" i="3"/>
  <c r="FM69" i="3"/>
  <c r="FN69" i="3"/>
  <c r="FO69" i="3"/>
  <c r="AE74" i="3"/>
  <c r="AF74" i="3"/>
  <c r="AG74" i="3"/>
  <c r="CF74" i="3"/>
  <c r="DK74" i="3"/>
  <c r="DL74" i="3"/>
  <c r="DM74" i="3"/>
  <c r="DN74" i="3"/>
  <c r="DO74" i="3"/>
  <c r="DP74" i="3"/>
  <c r="DQ74" i="3"/>
  <c r="DR74" i="3"/>
  <c r="DS74" i="3"/>
  <c r="DT74" i="3"/>
  <c r="DU74" i="3"/>
  <c r="DV74" i="3"/>
  <c r="EO74" i="3"/>
  <c r="EP74" i="3"/>
  <c r="EQ74" i="3"/>
  <c r="ER74" i="3"/>
  <c r="ES74" i="3"/>
  <c r="ET74" i="3"/>
  <c r="EU74" i="3"/>
  <c r="EV74" i="3"/>
  <c r="EW74" i="3"/>
  <c r="EX74" i="3"/>
  <c r="EY74" i="3"/>
  <c r="EZ74" i="3"/>
  <c r="FA74" i="3"/>
  <c r="FC74" i="3"/>
  <c r="FD74" i="3"/>
  <c r="FE74" i="3"/>
  <c r="FF74" i="3"/>
  <c r="FG74" i="3"/>
  <c r="FH74" i="3"/>
  <c r="FI74" i="3"/>
  <c r="FJ74" i="3"/>
  <c r="FK74" i="3"/>
  <c r="FL74" i="3"/>
  <c r="FM74" i="3"/>
  <c r="FN74" i="3"/>
  <c r="AE75" i="3"/>
  <c r="AF75" i="3"/>
  <c r="AG75" i="3"/>
  <c r="CF75" i="3"/>
  <c r="DK75" i="3"/>
  <c r="DL75" i="3"/>
  <c r="DM75" i="3"/>
  <c r="DN75" i="3"/>
  <c r="DO75" i="3"/>
  <c r="DP75" i="3"/>
  <c r="DQ75" i="3"/>
  <c r="DR75" i="3"/>
  <c r="DS75" i="3"/>
  <c r="DT75" i="3"/>
  <c r="DU75" i="3"/>
  <c r="DV75" i="3"/>
  <c r="EO75" i="3"/>
  <c r="EP75" i="3"/>
  <c r="EQ75" i="3"/>
  <c r="ER75" i="3"/>
  <c r="ES75" i="3"/>
  <c r="ET75" i="3"/>
  <c r="EU75" i="3"/>
  <c r="EV75" i="3"/>
  <c r="EW75" i="3"/>
  <c r="EX75" i="3"/>
  <c r="EY75" i="3"/>
  <c r="EZ75" i="3"/>
  <c r="FA75" i="3"/>
  <c r="FC75" i="3"/>
  <c r="FD75" i="3"/>
  <c r="FE75" i="3"/>
  <c r="FF75" i="3"/>
  <c r="FG75" i="3"/>
  <c r="FH75" i="3"/>
  <c r="FI75" i="3"/>
  <c r="FJ75" i="3"/>
  <c r="FK75" i="3"/>
  <c r="FL75" i="3"/>
  <c r="FM75" i="3"/>
  <c r="FN75" i="3"/>
  <c r="AE76" i="3"/>
  <c r="AF76" i="3"/>
  <c r="AG76" i="3"/>
  <c r="CF76" i="3"/>
  <c r="DK76" i="3"/>
  <c r="DL76" i="3"/>
  <c r="DM76" i="3"/>
  <c r="DN76" i="3"/>
  <c r="DO76" i="3"/>
  <c r="DP76" i="3"/>
  <c r="DQ76" i="3"/>
  <c r="DR76" i="3"/>
  <c r="DS76" i="3"/>
  <c r="DT76" i="3"/>
  <c r="DU76" i="3"/>
  <c r="DV76" i="3"/>
  <c r="EO76" i="3"/>
  <c r="EP76" i="3"/>
  <c r="EQ76" i="3"/>
  <c r="ER76" i="3"/>
  <c r="ES76" i="3"/>
  <c r="ET76" i="3"/>
  <c r="EU76" i="3"/>
  <c r="EV76" i="3"/>
  <c r="EW76" i="3"/>
  <c r="EX76" i="3"/>
  <c r="EY76" i="3"/>
  <c r="EZ76" i="3"/>
  <c r="FA76" i="3"/>
  <c r="FC76" i="3"/>
  <c r="FD76" i="3"/>
  <c r="FE76" i="3"/>
  <c r="FF76" i="3"/>
  <c r="FG76" i="3"/>
  <c r="FH76" i="3"/>
  <c r="FI76" i="3"/>
  <c r="FJ76" i="3"/>
  <c r="FK76" i="3"/>
  <c r="FL76" i="3"/>
  <c r="FM76" i="3"/>
  <c r="FN76" i="3"/>
  <c r="AE77" i="3"/>
  <c r="AF77" i="3"/>
  <c r="AG77" i="3"/>
  <c r="CF77" i="3"/>
  <c r="DK77" i="3"/>
  <c r="DL77" i="3"/>
  <c r="DM77" i="3"/>
  <c r="DN77" i="3"/>
  <c r="DO77" i="3"/>
  <c r="DP77" i="3"/>
  <c r="DQ77" i="3"/>
  <c r="DR77" i="3"/>
  <c r="DS77" i="3"/>
  <c r="DT77" i="3"/>
  <c r="DU77" i="3"/>
  <c r="DV77" i="3"/>
  <c r="EO77" i="3"/>
  <c r="EP77" i="3"/>
  <c r="EQ77" i="3"/>
  <c r="ER77" i="3"/>
  <c r="ES77" i="3"/>
  <c r="ET77" i="3"/>
  <c r="EU77" i="3"/>
  <c r="EV77" i="3"/>
  <c r="EW77" i="3"/>
  <c r="EX77" i="3"/>
  <c r="EY77" i="3"/>
  <c r="EZ77" i="3"/>
  <c r="FA77" i="3"/>
  <c r="FC77" i="3"/>
  <c r="FD77" i="3"/>
  <c r="FE77" i="3"/>
  <c r="FF77" i="3"/>
  <c r="FG77" i="3"/>
  <c r="FH77" i="3"/>
  <c r="FI77" i="3"/>
  <c r="FJ77" i="3"/>
  <c r="FK77" i="3"/>
  <c r="FL77" i="3"/>
  <c r="FM77" i="3"/>
  <c r="FN77" i="3"/>
  <c r="AE78" i="3"/>
  <c r="AF78" i="3"/>
  <c r="AG78" i="3"/>
  <c r="CF78" i="3"/>
  <c r="DK78" i="3"/>
  <c r="DL78" i="3"/>
  <c r="DM78" i="3"/>
  <c r="DN78" i="3"/>
  <c r="DO78" i="3"/>
  <c r="DP78" i="3"/>
  <c r="DQ78" i="3"/>
  <c r="DR78" i="3"/>
  <c r="DS78" i="3"/>
  <c r="DT78" i="3"/>
  <c r="DU78" i="3"/>
  <c r="DV78" i="3"/>
  <c r="EO78" i="3"/>
  <c r="EP78" i="3"/>
  <c r="EQ78" i="3"/>
  <c r="ER78" i="3"/>
  <c r="ES78" i="3"/>
  <c r="ET78" i="3"/>
  <c r="EU78" i="3"/>
  <c r="EV78" i="3"/>
  <c r="EW78" i="3"/>
  <c r="EX78" i="3"/>
  <c r="EY78" i="3"/>
  <c r="EZ78" i="3"/>
  <c r="FA78" i="3"/>
  <c r="FC78" i="3"/>
  <c r="FD78" i="3"/>
  <c r="FE78" i="3"/>
  <c r="FF78" i="3"/>
  <c r="FG78" i="3"/>
  <c r="FH78" i="3"/>
  <c r="FI78" i="3"/>
  <c r="FJ78" i="3"/>
  <c r="FK78" i="3"/>
  <c r="FL78" i="3"/>
  <c r="FM78" i="3"/>
  <c r="FN78" i="3"/>
  <c r="AE79" i="3"/>
  <c r="AF79" i="3"/>
  <c r="AG79" i="3"/>
  <c r="CF79" i="3"/>
  <c r="DK79" i="3"/>
  <c r="DL79" i="3"/>
  <c r="DM79" i="3"/>
  <c r="DN79" i="3"/>
  <c r="DO79" i="3"/>
  <c r="DP79" i="3"/>
  <c r="DQ79" i="3"/>
  <c r="DR79" i="3"/>
  <c r="DS79" i="3"/>
  <c r="DT79" i="3"/>
  <c r="DU79" i="3"/>
  <c r="DV79" i="3"/>
  <c r="EO79" i="3"/>
  <c r="EP79" i="3"/>
  <c r="EQ79" i="3"/>
  <c r="ER79" i="3"/>
  <c r="ES79" i="3"/>
  <c r="ET79" i="3"/>
  <c r="EU79" i="3"/>
  <c r="EV79" i="3"/>
  <c r="EW79" i="3"/>
  <c r="EX79" i="3"/>
  <c r="EY79" i="3"/>
  <c r="EZ79" i="3"/>
  <c r="FA79" i="3"/>
  <c r="FC79" i="3"/>
  <c r="FD79" i="3"/>
  <c r="FE79" i="3"/>
  <c r="FF79" i="3"/>
  <c r="FG79" i="3"/>
  <c r="FH79" i="3"/>
  <c r="FI79" i="3"/>
  <c r="FJ79" i="3"/>
  <c r="FK79" i="3"/>
  <c r="FL79" i="3"/>
  <c r="FM79" i="3"/>
  <c r="FN79" i="3"/>
  <c r="AE80" i="3"/>
  <c r="AF80" i="3"/>
  <c r="AG80" i="3"/>
  <c r="CF80" i="3"/>
  <c r="DK80" i="3"/>
  <c r="DL80" i="3"/>
  <c r="DM80" i="3"/>
  <c r="DN80" i="3"/>
  <c r="DO80" i="3"/>
  <c r="DP80" i="3"/>
  <c r="DQ80" i="3"/>
  <c r="DR80" i="3"/>
  <c r="DS80" i="3"/>
  <c r="DT80" i="3"/>
  <c r="DU80" i="3"/>
  <c r="DV80" i="3"/>
  <c r="EO80" i="3"/>
  <c r="EP80" i="3"/>
  <c r="EQ80" i="3"/>
  <c r="ER80" i="3"/>
  <c r="ES80" i="3"/>
  <c r="ET80" i="3"/>
  <c r="EU80" i="3"/>
  <c r="EV80" i="3"/>
  <c r="EW80" i="3"/>
  <c r="EX80" i="3"/>
  <c r="EY80" i="3"/>
  <c r="EZ80" i="3"/>
  <c r="FA80" i="3"/>
  <c r="FC80" i="3"/>
  <c r="FD80" i="3"/>
  <c r="FE80" i="3"/>
  <c r="FF80" i="3"/>
  <c r="FG80" i="3"/>
  <c r="FH80" i="3"/>
  <c r="FI80" i="3"/>
  <c r="FJ80" i="3"/>
  <c r="FK80" i="3"/>
  <c r="FL80" i="3"/>
  <c r="FM80" i="3"/>
  <c r="FN80" i="3"/>
  <c r="AE81" i="3"/>
  <c r="AF81" i="3"/>
  <c r="AG81" i="3"/>
  <c r="CF81" i="3"/>
  <c r="DK81" i="3"/>
  <c r="DL81" i="3"/>
  <c r="DM81" i="3"/>
  <c r="DN81" i="3"/>
  <c r="DO81" i="3"/>
  <c r="DP81" i="3"/>
  <c r="DQ81" i="3"/>
  <c r="DR81" i="3"/>
  <c r="DS81" i="3"/>
  <c r="DT81" i="3"/>
  <c r="DU81" i="3"/>
  <c r="DV81" i="3"/>
  <c r="EO81" i="3"/>
  <c r="EP81" i="3"/>
  <c r="EQ81" i="3"/>
  <c r="ER81" i="3"/>
  <c r="ES81" i="3"/>
  <c r="ET81" i="3"/>
  <c r="EU81" i="3"/>
  <c r="EV81" i="3"/>
  <c r="EW81" i="3"/>
  <c r="EX81" i="3"/>
  <c r="EY81" i="3"/>
  <c r="EZ81" i="3"/>
  <c r="FA81" i="3"/>
  <c r="FC81" i="3"/>
  <c r="FD81" i="3"/>
  <c r="FE81" i="3"/>
  <c r="FF81" i="3"/>
  <c r="FG81" i="3"/>
  <c r="FH81" i="3"/>
  <c r="FI81" i="3"/>
  <c r="FJ81" i="3"/>
  <c r="FK81" i="3"/>
  <c r="FL81" i="3"/>
  <c r="FM81" i="3"/>
  <c r="FN81" i="3"/>
  <c r="AD87" i="3"/>
  <c r="K145" i="3" s="1"/>
  <c r="K242" i="7" s="1"/>
  <c r="AE87" i="3"/>
  <c r="AF87" i="3"/>
  <c r="AG87" i="3"/>
  <c r="DI87" i="3"/>
  <c r="DK87" i="3"/>
  <c r="DL87" i="3"/>
  <c r="DM87" i="3"/>
  <c r="DN87" i="3"/>
  <c r="DO87" i="3"/>
  <c r="DP87" i="3"/>
  <c r="DQ87" i="3"/>
  <c r="DR87" i="3"/>
  <c r="DS87" i="3"/>
  <c r="DT87" i="3"/>
  <c r="DU87" i="3"/>
  <c r="DV87" i="3"/>
  <c r="DY87" i="3"/>
  <c r="DZ87" i="3"/>
  <c r="EA87" i="3"/>
  <c r="EB87" i="3"/>
  <c r="EC87" i="3"/>
  <c r="ED87" i="3"/>
  <c r="EE87" i="3"/>
  <c r="EF87" i="3"/>
  <c r="EG87" i="3"/>
  <c r="EH87" i="3"/>
  <c r="EI87" i="3"/>
  <c r="EJ87" i="3"/>
  <c r="AD88" i="3"/>
  <c r="AE88" i="3"/>
  <c r="AF88" i="3"/>
  <c r="AG88" i="3"/>
  <c r="DI88" i="3"/>
  <c r="DK88" i="3"/>
  <c r="DL88" i="3"/>
  <c r="DM88" i="3"/>
  <c r="DN88" i="3"/>
  <c r="DO88" i="3"/>
  <c r="DP88" i="3"/>
  <c r="DQ88" i="3"/>
  <c r="DR88" i="3"/>
  <c r="DS88" i="3"/>
  <c r="DT88" i="3"/>
  <c r="DU88" i="3"/>
  <c r="DV88" i="3"/>
  <c r="DY88" i="3"/>
  <c r="DZ88" i="3"/>
  <c r="EA88" i="3"/>
  <c r="EB88" i="3"/>
  <c r="EC88" i="3"/>
  <c r="ED88" i="3"/>
  <c r="EE88" i="3"/>
  <c r="EF88" i="3"/>
  <c r="EG88" i="3"/>
  <c r="EH88" i="3"/>
  <c r="EI88" i="3"/>
  <c r="EJ88" i="3"/>
  <c r="AD89" i="3"/>
  <c r="AE89" i="3"/>
  <c r="AF89" i="3"/>
  <c r="AG89" i="3"/>
  <c r="DI89" i="3"/>
  <c r="DK89" i="3"/>
  <c r="DL89" i="3"/>
  <c r="DM89" i="3"/>
  <c r="DN89" i="3"/>
  <c r="DO89" i="3"/>
  <c r="DP89" i="3"/>
  <c r="DQ89" i="3"/>
  <c r="DR89" i="3"/>
  <c r="DS89" i="3"/>
  <c r="DT89" i="3"/>
  <c r="DU89" i="3"/>
  <c r="DV89" i="3"/>
  <c r="DY89" i="3"/>
  <c r="DZ89" i="3"/>
  <c r="EA89" i="3"/>
  <c r="EB89" i="3"/>
  <c r="EC89" i="3"/>
  <c r="ED89" i="3"/>
  <c r="EE89" i="3"/>
  <c r="EF89" i="3"/>
  <c r="EG89" i="3"/>
  <c r="EH89" i="3"/>
  <c r="EI89" i="3"/>
  <c r="EJ89" i="3"/>
  <c r="AI95" i="3"/>
  <c r="AJ95" i="3"/>
  <c r="AK95" i="3"/>
  <c r="DI95" i="3"/>
  <c r="DK95" i="3"/>
  <c r="DL95" i="3"/>
  <c r="DM95" i="3"/>
  <c r="DN95" i="3"/>
  <c r="DO95" i="3"/>
  <c r="DP95" i="3"/>
  <c r="DQ95" i="3"/>
  <c r="DR95" i="3"/>
  <c r="DS95" i="3"/>
  <c r="DT95" i="3"/>
  <c r="DU95" i="3"/>
  <c r="DV95" i="3"/>
  <c r="DK96" i="3"/>
  <c r="DL96" i="3"/>
  <c r="DM96" i="3"/>
  <c r="DN96" i="3"/>
  <c r="DO96" i="3"/>
  <c r="DP96" i="3"/>
  <c r="DQ96" i="3"/>
  <c r="DR96" i="3"/>
  <c r="DS96" i="3"/>
  <c r="DT96" i="3"/>
  <c r="DU96" i="3"/>
  <c r="DV96" i="3"/>
  <c r="DK97" i="3"/>
  <c r="DL97" i="3"/>
  <c r="DM97" i="3"/>
  <c r="DN97" i="3"/>
  <c r="DO97" i="3"/>
  <c r="DP97" i="3"/>
  <c r="DQ97" i="3"/>
  <c r="DR97" i="3"/>
  <c r="DS97" i="3"/>
  <c r="DT97" i="3"/>
  <c r="DU97" i="3"/>
  <c r="DV97" i="3"/>
  <c r="DK98" i="3"/>
  <c r="DL98" i="3"/>
  <c r="DM98" i="3"/>
  <c r="DN98" i="3"/>
  <c r="DO98" i="3"/>
  <c r="DP98" i="3"/>
  <c r="DQ98" i="3"/>
  <c r="DR98" i="3"/>
  <c r="DS98" i="3"/>
  <c r="DT98" i="3"/>
  <c r="DU98" i="3"/>
  <c r="DV98" i="3"/>
  <c r="DK99" i="3"/>
  <c r="DL99" i="3"/>
  <c r="DM99" i="3"/>
  <c r="DN99" i="3"/>
  <c r="DO99" i="3"/>
  <c r="DP99" i="3"/>
  <c r="DQ99" i="3"/>
  <c r="DR99" i="3"/>
  <c r="DS99" i="3"/>
  <c r="DT99" i="3"/>
  <c r="DU99" i="3"/>
  <c r="DV99" i="3"/>
  <c r="DK102" i="3"/>
  <c r="DL102" i="3"/>
  <c r="DM102" i="3"/>
  <c r="DN102" i="3"/>
  <c r="DO102" i="3"/>
  <c r="DP102" i="3"/>
  <c r="DQ102" i="3"/>
  <c r="DR102" i="3"/>
  <c r="DS102" i="3"/>
  <c r="DT102" i="3"/>
  <c r="DU102" i="3"/>
  <c r="DV102" i="3"/>
  <c r="AD103" i="3"/>
  <c r="AE103" i="3"/>
  <c r="AE108" i="3" s="1"/>
  <c r="AF103" i="3"/>
  <c r="AG103" i="3"/>
  <c r="AG108" i="3" s="1"/>
  <c r="DK103" i="3"/>
  <c r="DL103" i="3"/>
  <c r="DM103" i="3"/>
  <c r="DN103" i="3"/>
  <c r="DO103" i="3"/>
  <c r="DP103" i="3"/>
  <c r="DQ103" i="3"/>
  <c r="DR103" i="3"/>
  <c r="DS103" i="3"/>
  <c r="DT103" i="3"/>
  <c r="DU103" i="3"/>
  <c r="DV103" i="3"/>
  <c r="EO103" i="3"/>
  <c r="CV103" i="3" s="1"/>
  <c r="EQ103" i="3"/>
  <c r="EQ104" i="3" s="1"/>
  <c r="EQ105" i="3" s="1"/>
  <c r="EQ106" i="3" s="1"/>
  <c r="EQ107" i="3" s="1"/>
  <c r="DK104" i="3"/>
  <c r="DL104" i="3"/>
  <c r="DM104" i="3"/>
  <c r="DN104" i="3"/>
  <c r="DO104" i="3"/>
  <c r="DP104" i="3"/>
  <c r="DQ104" i="3"/>
  <c r="DR104" i="3"/>
  <c r="DS104" i="3"/>
  <c r="DT104" i="3"/>
  <c r="DU104" i="3"/>
  <c r="DV104" i="3"/>
  <c r="EO104" i="3"/>
  <c r="CY104" i="3" s="1"/>
  <c r="DK105" i="3"/>
  <c r="DL105" i="3"/>
  <c r="DM105" i="3"/>
  <c r="DN105" i="3"/>
  <c r="DO105" i="3"/>
  <c r="DP105" i="3"/>
  <c r="DQ105" i="3"/>
  <c r="DR105" i="3"/>
  <c r="DS105" i="3"/>
  <c r="DT105" i="3"/>
  <c r="DU105" i="3"/>
  <c r="DV105" i="3"/>
  <c r="EO105" i="3"/>
  <c r="CV105" i="3" s="1"/>
  <c r="DK106" i="3"/>
  <c r="DL106" i="3"/>
  <c r="DM106" i="3"/>
  <c r="DN106" i="3"/>
  <c r="DO106" i="3"/>
  <c r="DP106" i="3"/>
  <c r="DQ106" i="3"/>
  <c r="DR106" i="3"/>
  <c r="DS106" i="3"/>
  <c r="DT106" i="3"/>
  <c r="DU106" i="3"/>
  <c r="DV106" i="3"/>
  <c r="EO106" i="3"/>
  <c r="CV106" i="3" s="1"/>
  <c r="DK107" i="3"/>
  <c r="DL107" i="3"/>
  <c r="DM107" i="3"/>
  <c r="DN107" i="3"/>
  <c r="DO107" i="3"/>
  <c r="DP107" i="3"/>
  <c r="DQ107" i="3"/>
  <c r="DR107" i="3"/>
  <c r="DS107" i="3"/>
  <c r="DT107" i="3"/>
  <c r="DU107" i="3"/>
  <c r="DV107" i="3"/>
  <c r="EO107" i="3"/>
  <c r="CW107" i="3" s="1"/>
  <c r="DK110" i="3"/>
  <c r="DL110" i="3"/>
  <c r="DM110" i="3"/>
  <c r="DN110" i="3"/>
  <c r="DO110" i="3"/>
  <c r="DP110" i="3"/>
  <c r="DQ110" i="3"/>
  <c r="DR110" i="3"/>
  <c r="DS110" i="3"/>
  <c r="DT110" i="3"/>
  <c r="DU110" i="3"/>
  <c r="DV110" i="3"/>
  <c r="DK111" i="3"/>
  <c r="DL111" i="3"/>
  <c r="DM111" i="3"/>
  <c r="DN111" i="3"/>
  <c r="DO111" i="3"/>
  <c r="DP111" i="3"/>
  <c r="DQ111" i="3"/>
  <c r="DR111" i="3"/>
  <c r="DS111" i="3"/>
  <c r="DT111" i="3"/>
  <c r="DU111" i="3"/>
  <c r="DV111" i="3"/>
  <c r="DK112" i="3"/>
  <c r="DL112" i="3"/>
  <c r="DM112" i="3"/>
  <c r="DN112" i="3"/>
  <c r="DO112" i="3"/>
  <c r="DP112" i="3"/>
  <c r="DQ112" i="3"/>
  <c r="DR112" i="3"/>
  <c r="DS112" i="3"/>
  <c r="DT112" i="3"/>
  <c r="DU112" i="3"/>
  <c r="DV112" i="3"/>
  <c r="AD113" i="3"/>
  <c r="AD190" i="7" s="1"/>
  <c r="AL113" i="3"/>
  <c r="AX113" i="3"/>
  <c r="BB113" i="3"/>
  <c r="BF113" i="3"/>
  <c r="BJ113" i="3"/>
  <c r="BN113" i="3"/>
  <c r="BR113" i="3"/>
  <c r="BV113" i="3"/>
  <c r="BZ113" i="3"/>
  <c r="CD113" i="3"/>
  <c r="CE113" i="3"/>
  <c r="CF113" i="3"/>
  <c r="DK113" i="3"/>
  <c r="DL113" i="3"/>
  <c r="DM113" i="3"/>
  <c r="DN113" i="3"/>
  <c r="DO113" i="3"/>
  <c r="DP113" i="3"/>
  <c r="DQ113" i="3"/>
  <c r="DR113" i="3"/>
  <c r="DS113" i="3"/>
  <c r="DT113" i="3"/>
  <c r="DU113" i="3"/>
  <c r="DV113" i="3"/>
  <c r="DY113" i="3"/>
  <c r="DZ113" i="3"/>
  <c r="EA113" i="3"/>
  <c r="EB113" i="3"/>
  <c r="EG113" i="3"/>
  <c r="EH113" i="3"/>
  <c r="EI113" i="3"/>
  <c r="EJ113" i="3"/>
  <c r="EO113" i="3"/>
  <c r="CY113" i="3" s="1"/>
  <c r="AD114" i="3"/>
  <c r="AD192" i="7" s="1"/>
  <c r="AP114" i="3"/>
  <c r="AX114" i="3"/>
  <c r="BB114" i="3"/>
  <c r="BF114" i="3"/>
  <c r="BJ114" i="3"/>
  <c r="BN114" i="3"/>
  <c r="BR114" i="3"/>
  <c r="BV114" i="3"/>
  <c r="BZ114" i="3"/>
  <c r="CD114" i="3"/>
  <c r="CE114" i="3"/>
  <c r="CF114" i="3"/>
  <c r="DK114" i="3"/>
  <c r="DL114" i="3"/>
  <c r="DM114" i="3"/>
  <c r="DN114" i="3"/>
  <c r="DO114" i="3"/>
  <c r="DP114" i="3"/>
  <c r="DQ114" i="3"/>
  <c r="DR114" i="3"/>
  <c r="DS114" i="3"/>
  <c r="DT114" i="3"/>
  <c r="DU114" i="3"/>
  <c r="DV114" i="3"/>
  <c r="DY114" i="3"/>
  <c r="DZ114" i="3"/>
  <c r="EA114" i="3"/>
  <c r="EB114" i="3"/>
  <c r="EG114" i="3"/>
  <c r="EH114" i="3"/>
  <c r="EI114" i="3"/>
  <c r="EJ114" i="3"/>
  <c r="EO114" i="3"/>
  <c r="DF114" i="3" s="1"/>
  <c r="AD115" i="3"/>
  <c r="AD194" i="7" s="1"/>
  <c r="AL115" i="3"/>
  <c r="AP115" i="3"/>
  <c r="AT115" i="3"/>
  <c r="BB115" i="3"/>
  <c r="BF115" i="3"/>
  <c r="BJ115" i="3"/>
  <c r="BN115" i="3"/>
  <c r="BR115" i="3"/>
  <c r="BV115" i="3"/>
  <c r="BZ115" i="3"/>
  <c r="CD115" i="3"/>
  <c r="CE115" i="3"/>
  <c r="CF115" i="3"/>
  <c r="DK115" i="3"/>
  <c r="DL115" i="3"/>
  <c r="DM115" i="3"/>
  <c r="DN115" i="3"/>
  <c r="DO115" i="3"/>
  <c r="DP115" i="3"/>
  <c r="DQ115" i="3"/>
  <c r="DR115" i="3"/>
  <c r="DS115" i="3"/>
  <c r="DT115" i="3"/>
  <c r="DU115" i="3"/>
  <c r="DV115" i="3"/>
  <c r="DY115" i="3"/>
  <c r="DZ115" i="3"/>
  <c r="EA115" i="3"/>
  <c r="EB115" i="3"/>
  <c r="EG115" i="3"/>
  <c r="EH115" i="3"/>
  <c r="EI115" i="3"/>
  <c r="EJ115" i="3"/>
  <c r="EO115" i="3"/>
  <c r="CV115" i="3" s="1"/>
  <c r="AD116" i="3"/>
  <c r="AD196" i="7" s="1"/>
  <c r="AL116" i="3"/>
  <c r="AP116" i="3"/>
  <c r="BB116" i="3"/>
  <c r="BF116" i="3"/>
  <c r="BJ116" i="3"/>
  <c r="BN116" i="3"/>
  <c r="BR116" i="3"/>
  <c r="BV116" i="3"/>
  <c r="BZ116" i="3"/>
  <c r="CD116" i="3"/>
  <c r="CE116" i="3"/>
  <c r="CF116" i="3"/>
  <c r="DK116" i="3"/>
  <c r="DL116" i="3"/>
  <c r="DM116" i="3"/>
  <c r="DN116" i="3"/>
  <c r="DO116" i="3"/>
  <c r="DP116" i="3"/>
  <c r="DQ116" i="3"/>
  <c r="DR116" i="3"/>
  <c r="DS116" i="3"/>
  <c r="DT116" i="3"/>
  <c r="DU116" i="3"/>
  <c r="DV116" i="3"/>
  <c r="DY116" i="3"/>
  <c r="DZ116" i="3"/>
  <c r="EA116" i="3"/>
  <c r="EB116" i="3"/>
  <c r="EG116" i="3"/>
  <c r="EH116" i="3"/>
  <c r="EI116" i="3"/>
  <c r="EJ116" i="3"/>
  <c r="EO116" i="3"/>
  <c r="CY116" i="3" s="1"/>
  <c r="AD117" i="3"/>
  <c r="AD198" i="7" s="1"/>
  <c r="AL117" i="3"/>
  <c r="AP117" i="3"/>
  <c r="AX117" i="3"/>
  <c r="BF117" i="3"/>
  <c r="BJ117" i="3"/>
  <c r="BN117" i="3"/>
  <c r="BR117" i="3"/>
  <c r="BV117" i="3"/>
  <c r="BZ117" i="3"/>
  <c r="CD117" i="3"/>
  <c r="CE117" i="3"/>
  <c r="CF117" i="3"/>
  <c r="DK117" i="3"/>
  <c r="DL117" i="3"/>
  <c r="DM117" i="3"/>
  <c r="DN117" i="3"/>
  <c r="DO117" i="3"/>
  <c r="DP117" i="3"/>
  <c r="DQ117" i="3"/>
  <c r="DR117" i="3"/>
  <c r="DS117" i="3"/>
  <c r="DT117" i="3"/>
  <c r="DU117" i="3"/>
  <c r="DV117" i="3"/>
  <c r="DY117" i="3"/>
  <c r="DZ117" i="3"/>
  <c r="EA117" i="3"/>
  <c r="EB117" i="3"/>
  <c r="EG117" i="3"/>
  <c r="EH117" i="3"/>
  <c r="EI117" i="3"/>
  <c r="EJ117" i="3"/>
  <c r="EO117" i="3"/>
  <c r="DE117" i="3" s="1"/>
  <c r="AD118" i="3"/>
  <c r="AD200" i="7" s="1"/>
  <c r="AL118" i="3"/>
  <c r="AP118" i="3"/>
  <c r="AT118" i="3"/>
  <c r="AX118" i="3"/>
  <c r="BF118" i="3"/>
  <c r="BJ118" i="3"/>
  <c r="BN118" i="3"/>
  <c r="BR118" i="3"/>
  <c r="BV118" i="3"/>
  <c r="BZ118" i="3"/>
  <c r="CD118" i="3"/>
  <c r="CE118" i="3"/>
  <c r="CF118" i="3"/>
  <c r="DK118" i="3"/>
  <c r="DL118" i="3"/>
  <c r="DM118" i="3"/>
  <c r="DN118" i="3"/>
  <c r="DO118" i="3"/>
  <c r="DP118" i="3"/>
  <c r="DQ118" i="3"/>
  <c r="DR118" i="3"/>
  <c r="DS118" i="3"/>
  <c r="DT118" i="3"/>
  <c r="DU118" i="3"/>
  <c r="DV118" i="3"/>
  <c r="DY118" i="3"/>
  <c r="DZ118" i="3"/>
  <c r="EA118" i="3"/>
  <c r="EB118" i="3"/>
  <c r="EG118" i="3"/>
  <c r="EH118" i="3"/>
  <c r="EI118" i="3"/>
  <c r="EJ118" i="3"/>
  <c r="EO118" i="3"/>
  <c r="AD119" i="3"/>
  <c r="AD202" i="7" s="1"/>
  <c r="AL119" i="3"/>
  <c r="AP119" i="3"/>
  <c r="AT119" i="3"/>
  <c r="AX119" i="3"/>
  <c r="BB119" i="3"/>
  <c r="BJ119" i="3"/>
  <c r="BN119" i="3"/>
  <c r="BR119" i="3"/>
  <c r="BV119" i="3"/>
  <c r="BZ119" i="3"/>
  <c r="CD119" i="3"/>
  <c r="CE119" i="3"/>
  <c r="CF119" i="3"/>
  <c r="DK119" i="3"/>
  <c r="DL119" i="3"/>
  <c r="DM119" i="3"/>
  <c r="DN119" i="3"/>
  <c r="DO119" i="3"/>
  <c r="DP119" i="3"/>
  <c r="DQ119" i="3"/>
  <c r="DR119" i="3"/>
  <c r="DS119" i="3"/>
  <c r="DT119" i="3"/>
  <c r="DU119" i="3"/>
  <c r="DV119" i="3"/>
  <c r="DY119" i="3"/>
  <c r="DZ119" i="3"/>
  <c r="EA119" i="3"/>
  <c r="EB119" i="3"/>
  <c r="EG119" i="3"/>
  <c r="EH119" i="3"/>
  <c r="EI119" i="3"/>
  <c r="EJ119" i="3"/>
  <c r="EO119" i="3"/>
  <c r="DF119" i="3" s="1"/>
  <c r="AD120" i="3"/>
  <c r="AD204" i="7" s="1"/>
  <c r="AL120" i="3"/>
  <c r="AP120" i="3"/>
  <c r="AT120" i="3"/>
  <c r="AX120" i="3"/>
  <c r="BB120" i="3"/>
  <c r="BJ120" i="3"/>
  <c r="BN120" i="3"/>
  <c r="BR120" i="3"/>
  <c r="BV120" i="3"/>
  <c r="BZ120" i="3"/>
  <c r="CD120" i="3"/>
  <c r="CE120" i="3"/>
  <c r="CF120" i="3"/>
  <c r="DK120" i="3"/>
  <c r="DL120" i="3"/>
  <c r="DM120" i="3"/>
  <c r="DN120" i="3"/>
  <c r="DO120" i="3"/>
  <c r="DP120" i="3"/>
  <c r="DQ120" i="3"/>
  <c r="DR120" i="3"/>
  <c r="DS120" i="3"/>
  <c r="DT120" i="3"/>
  <c r="DU120" i="3"/>
  <c r="DV120" i="3"/>
  <c r="DY120" i="3"/>
  <c r="DZ120" i="3"/>
  <c r="EA120" i="3"/>
  <c r="EB120" i="3"/>
  <c r="EG120" i="3"/>
  <c r="EH120" i="3"/>
  <c r="EI120" i="3"/>
  <c r="EJ120" i="3"/>
  <c r="EO120" i="3"/>
  <c r="CV120" i="3" s="1"/>
  <c r="AD121" i="3"/>
  <c r="AD206" i="7" s="1"/>
  <c r="AL121" i="3"/>
  <c r="AP121" i="3"/>
  <c r="AT121" i="3"/>
  <c r="AX121" i="3"/>
  <c r="BB121" i="3"/>
  <c r="BF121" i="3"/>
  <c r="BN121" i="3"/>
  <c r="BR121" i="3"/>
  <c r="BV121" i="3"/>
  <c r="BZ121" i="3"/>
  <c r="CD121" i="3"/>
  <c r="CE121" i="3"/>
  <c r="CF121" i="3"/>
  <c r="DK121" i="3"/>
  <c r="DL121" i="3"/>
  <c r="DM121" i="3"/>
  <c r="DN121" i="3"/>
  <c r="DO121" i="3"/>
  <c r="DP121" i="3"/>
  <c r="DQ121" i="3"/>
  <c r="DR121" i="3"/>
  <c r="DS121" i="3"/>
  <c r="DT121" i="3"/>
  <c r="DU121" i="3"/>
  <c r="DV121" i="3"/>
  <c r="DY121" i="3"/>
  <c r="DZ121" i="3"/>
  <c r="EA121" i="3"/>
  <c r="EB121" i="3"/>
  <c r="EG121" i="3"/>
  <c r="EH121" i="3"/>
  <c r="EI121" i="3"/>
  <c r="EJ121" i="3"/>
  <c r="EO121" i="3"/>
  <c r="CW121" i="3" s="1"/>
  <c r="AD122" i="3"/>
  <c r="AD208" i="7" s="1"/>
  <c r="AL122" i="3"/>
  <c r="AP122" i="3"/>
  <c r="AT122" i="3"/>
  <c r="AX122" i="3"/>
  <c r="BB122" i="3"/>
  <c r="BF122" i="3"/>
  <c r="BN122" i="3"/>
  <c r="BR122" i="3"/>
  <c r="BV122" i="3"/>
  <c r="BZ122" i="3"/>
  <c r="CD122" i="3"/>
  <c r="CE122" i="3"/>
  <c r="CF122" i="3"/>
  <c r="DK122" i="3"/>
  <c r="DL122" i="3"/>
  <c r="DM122" i="3"/>
  <c r="DN122" i="3"/>
  <c r="DO122" i="3"/>
  <c r="DP122" i="3"/>
  <c r="DQ122" i="3"/>
  <c r="DR122" i="3"/>
  <c r="DS122" i="3"/>
  <c r="DT122" i="3"/>
  <c r="DU122" i="3"/>
  <c r="DV122" i="3"/>
  <c r="DY122" i="3"/>
  <c r="DZ122" i="3"/>
  <c r="EA122" i="3"/>
  <c r="EB122" i="3"/>
  <c r="EG122" i="3"/>
  <c r="EH122" i="3"/>
  <c r="EI122" i="3"/>
  <c r="EJ122" i="3"/>
  <c r="EO122" i="3"/>
  <c r="DF122" i="3" s="1"/>
  <c r="AD123" i="3"/>
  <c r="AD210" i="7" s="1"/>
  <c r="AL123" i="3"/>
  <c r="AP123" i="3"/>
  <c r="AT123" i="3"/>
  <c r="AX123" i="3"/>
  <c r="BB123" i="3"/>
  <c r="BF123" i="3"/>
  <c r="BJ123" i="3"/>
  <c r="BN123" i="3"/>
  <c r="BR123" i="3"/>
  <c r="BV123" i="3"/>
  <c r="BZ123" i="3"/>
  <c r="CD123" i="3"/>
  <c r="CE123" i="3"/>
  <c r="CF123" i="3"/>
  <c r="DK123" i="3"/>
  <c r="DL123" i="3"/>
  <c r="DM123" i="3"/>
  <c r="DN123" i="3"/>
  <c r="DO123" i="3"/>
  <c r="DP123" i="3"/>
  <c r="DQ123" i="3"/>
  <c r="DR123" i="3"/>
  <c r="DS123" i="3"/>
  <c r="DT123" i="3"/>
  <c r="DU123" i="3"/>
  <c r="DV123" i="3"/>
  <c r="DY123" i="3"/>
  <c r="DZ123" i="3"/>
  <c r="EA123" i="3"/>
  <c r="EB123" i="3"/>
  <c r="EG123" i="3"/>
  <c r="EH123" i="3"/>
  <c r="EI123" i="3"/>
  <c r="EJ123" i="3"/>
  <c r="EO123" i="3"/>
  <c r="CV123" i="3" s="1"/>
  <c r="AD124" i="3"/>
  <c r="AD212" i="7" s="1"/>
  <c r="AL124" i="3"/>
  <c r="AP124" i="3"/>
  <c r="AT124" i="3"/>
  <c r="AX124" i="3"/>
  <c r="BB124" i="3"/>
  <c r="BF124" i="3"/>
  <c r="BJ124" i="3"/>
  <c r="BR124" i="3"/>
  <c r="BV124" i="3"/>
  <c r="BZ124" i="3"/>
  <c r="CD124" i="3"/>
  <c r="CE124" i="3"/>
  <c r="CF124" i="3"/>
  <c r="DK124" i="3"/>
  <c r="DL124" i="3"/>
  <c r="DM124" i="3"/>
  <c r="DN124" i="3"/>
  <c r="DO124" i="3"/>
  <c r="DP124" i="3"/>
  <c r="DQ124" i="3"/>
  <c r="DR124" i="3"/>
  <c r="DS124" i="3"/>
  <c r="DT124" i="3"/>
  <c r="DU124" i="3"/>
  <c r="DV124" i="3"/>
  <c r="DY124" i="3"/>
  <c r="DZ124" i="3"/>
  <c r="EA124" i="3"/>
  <c r="EB124" i="3"/>
  <c r="EG124" i="3"/>
  <c r="EH124" i="3"/>
  <c r="EI124" i="3"/>
  <c r="EJ124" i="3"/>
  <c r="EO124" i="3"/>
  <c r="CY124" i="3" s="1"/>
  <c r="AD125" i="3"/>
  <c r="AD214" i="7" s="1"/>
  <c r="AL125" i="3"/>
  <c r="AP125" i="3"/>
  <c r="AT125" i="3"/>
  <c r="AX125" i="3"/>
  <c r="BB125" i="3"/>
  <c r="BF125" i="3"/>
  <c r="BJ125" i="3"/>
  <c r="BN125" i="3"/>
  <c r="BV125" i="3"/>
  <c r="BZ125" i="3"/>
  <c r="CD125" i="3"/>
  <c r="CE125" i="3"/>
  <c r="CF125" i="3"/>
  <c r="DK125" i="3"/>
  <c r="DL125" i="3"/>
  <c r="DM125" i="3"/>
  <c r="DN125" i="3"/>
  <c r="DO125" i="3"/>
  <c r="DP125" i="3"/>
  <c r="DQ125" i="3"/>
  <c r="DR125" i="3"/>
  <c r="DS125" i="3"/>
  <c r="DT125" i="3"/>
  <c r="DU125" i="3"/>
  <c r="DV125" i="3"/>
  <c r="DY125" i="3"/>
  <c r="DZ125" i="3"/>
  <c r="EA125" i="3"/>
  <c r="EB125" i="3"/>
  <c r="EG125" i="3"/>
  <c r="EH125" i="3"/>
  <c r="EI125" i="3"/>
  <c r="EJ125" i="3"/>
  <c r="EO125" i="3"/>
  <c r="CI125" i="3" s="1"/>
  <c r="AD126" i="3"/>
  <c r="AD216" i="7" s="1"/>
  <c r="AL126" i="3"/>
  <c r="AP126" i="3"/>
  <c r="AT126" i="3"/>
  <c r="AX126" i="3"/>
  <c r="BB126" i="3"/>
  <c r="BF126" i="3"/>
  <c r="BJ126" i="3"/>
  <c r="BN126" i="3"/>
  <c r="BV126" i="3"/>
  <c r="BZ126" i="3"/>
  <c r="CD126" i="3"/>
  <c r="CE126" i="3"/>
  <c r="CF126" i="3"/>
  <c r="DK126" i="3"/>
  <c r="DL126" i="3"/>
  <c r="DM126" i="3"/>
  <c r="DN126" i="3"/>
  <c r="DO126" i="3"/>
  <c r="DP126" i="3"/>
  <c r="DQ126" i="3"/>
  <c r="DR126" i="3"/>
  <c r="DS126" i="3"/>
  <c r="DT126" i="3"/>
  <c r="DU126" i="3"/>
  <c r="DV126" i="3"/>
  <c r="DY126" i="3"/>
  <c r="DZ126" i="3"/>
  <c r="EA126" i="3"/>
  <c r="EB126" i="3"/>
  <c r="EG126" i="3"/>
  <c r="EH126" i="3"/>
  <c r="EI126" i="3"/>
  <c r="EJ126" i="3"/>
  <c r="EO126" i="3"/>
  <c r="DF126" i="3" s="1"/>
  <c r="AD127" i="3"/>
  <c r="AD218" i="7" s="1"/>
  <c r="AL127" i="3"/>
  <c r="AP127" i="3"/>
  <c r="AT127" i="3"/>
  <c r="AX127" i="3"/>
  <c r="BB127" i="3"/>
  <c r="BF127" i="3"/>
  <c r="BJ127" i="3"/>
  <c r="BN127" i="3"/>
  <c r="BR127" i="3"/>
  <c r="BZ127" i="3"/>
  <c r="CD127" i="3"/>
  <c r="CE127" i="3"/>
  <c r="CF127" i="3"/>
  <c r="DK127" i="3"/>
  <c r="DL127" i="3"/>
  <c r="DM127" i="3"/>
  <c r="DN127" i="3"/>
  <c r="DO127" i="3"/>
  <c r="DP127" i="3"/>
  <c r="DQ127" i="3"/>
  <c r="DR127" i="3"/>
  <c r="DS127" i="3"/>
  <c r="DT127" i="3"/>
  <c r="DU127" i="3"/>
  <c r="DV127" i="3"/>
  <c r="DY127" i="3"/>
  <c r="DZ127" i="3"/>
  <c r="EA127" i="3"/>
  <c r="EB127" i="3"/>
  <c r="EG127" i="3"/>
  <c r="EH127" i="3"/>
  <c r="EI127" i="3"/>
  <c r="EJ127" i="3"/>
  <c r="EO127" i="3"/>
  <c r="CG127" i="3" s="1"/>
  <c r="AD128" i="3"/>
  <c r="AD220" i="7" s="1"/>
  <c r="AL128" i="3"/>
  <c r="AP128" i="3"/>
  <c r="AT128" i="3"/>
  <c r="AX128" i="3"/>
  <c r="BB128" i="3"/>
  <c r="BF128" i="3"/>
  <c r="BJ128" i="3"/>
  <c r="BN128" i="3"/>
  <c r="BR128" i="3"/>
  <c r="BZ128" i="3"/>
  <c r="CD128" i="3"/>
  <c r="CE128" i="3"/>
  <c r="CF128" i="3"/>
  <c r="DK128" i="3"/>
  <c r="DL128" i="3"/>
  <c r="DM128" i="3"/>
  <c r="DN128" i="3"/>
  <c r="DO128" i="3"/>
  <c r="DP128" i="3"/>
  <c r="DQ128" i="3"/>
  <c r="DR128" i="3"/>
  <c r="DS128" i="3"/>
  <c r="DT128" i="3"/>
  <c r="DU128" i="3"/>
  <c r="DV128" i="3"/>
  <c r="DY128" i="3"/>
  <c r="DZ128" i="3"/>
  <c r="EA128" i="3"/>
  <c r="EB128" i="3"/>
  <c r="EG128" i="3"/>
  <c r="EH128" i="3"/>
  <c r="EI128" i="3"/>
  <c r="EJ128" i="3"/>
  <c r="EO128" i="3"/>
  <c r="CV128" i="3" s="1"/>
  <c r="AD129" i="3"/>
  <c r="AD222" i="7" s="1"/>
  <c r="AL129" i="3"/>
  <c r="AP129" i="3"/>
  <c r="AT129" i="3"/>
  <c r="AX129" i="3"/>
  <c r="BB129" i="3"/>
  <c r="BF129" i="3"/>
  <c r="BJ129" i="3"/>
  <c r="BN129" i="3"/>
  <c r="BR129" i="3"/>
  <c r="BV129" i="3"/>
  <c r="CD129" i="3"/>
  <c r="CE129" i="3"/>
  <c r="CF129" i="3"/>
  <c r="DK129" i="3"/>
  <c r="DL129" i="3"/>
  <c r="DM129" i="3"/>
  <c r="DN129" i="3"/>
  <c r="DO129" i="3"/>
  <c r="DP129" i="3"/>
  <c r="DQ129" i="3"/>
  <c r="DR129" i="3"/>
  <c r="DS129" i="3"/>
  <c r="DT129" i="3"/>
  <c r="DU129" i="3"/>
  <c r="DV129" i="3"/>
  <c r="DY129" i="3"/>
  <c r="DZ129" i="3"/>
  <c r="EA129" i="3"/>
  <c r="EB129" i="3"/>
  <c r="EG129" i="3"/>
  <c r="EH129" i="3"/>
  <c r="EI129" i="3"/>
  <c r="EJ129" i="3"/>
  <c r="EO129" i="3"/>
  <c r="CX129" i="3" s="1"/>
  <c r="AD130" i="3"/>
  <c r="AD224" i="7" s="1"/>
  <c r="AL130" i="3"/>
  <c r="AP130" i="3"/>
  <c r="AT130" i="3"/>
  <c r="AX130" i="3"/>
  <c r="BB130" i="3"/>
  <c r="BF130" i="3"/>
  <c r="BJ130" i="3"/>
  <c r="BN130" i="3"/>
  <c r="BR130" i="3"/>
  <c r="BV130" i="3"/>
  <c r="CD130" i="3"/>
  <c r="CE130" i="3"/>
  <c r="CF130" i="3"/>
  <c r="DK130" i="3"/>
  <c r="DL130" i="3"/>
  <c r="DM130" i="3"/>
  <c r="DN130" i="3"/>
  <c r="DO130" i="3"/>
  <c r="DP130" i="3"/>
  <c r="DQ130" i="3"/>
  <c r="DR130" i="3"/>
  <c r="DS130" i="3"/>
  <c r="DT130" i="3"/>
  <c r="DU130" i="3"/>
  <c r="DV130" i="3"/>
  <c r="DY130" i="3"/>
  <c r="DZ130" i="3"/>
  <c r="EA130" i="3"/>
  <c r="EB130" i="3"/>
  <c r="EG130" i="3"/>
  <c r="EH130" i="3"/>
  <c r="EI130" i="3"/>
  <c r="EJ130" i="3"/>
  <c r="EO130" i="3"/>
  <c r="CJ130" i="3" s="1"/>
  <c r="AD131" i="3"/>
  <c r="AD226" i="7" s="1"/>
  <c r="AL131" i="3"/>
  <c r="AP131" i="3"/>
  <c r="AT131" i="3"/>
  <c r="AX131" i="3"/>
  <c r="BB131" i="3"/>
  <c r="BF131" i="3"/>
  <c r="BJ131" i="3"/>
  <c r="BN131" i="3"/>
  <c r="BR131" i="3"/>
  <c r="BV131" i="3"/>
  <c r="BZ131" i="3"/>
  <c r="CD131" i="3"/>
  <c r="CE131" i="3"/>
  <c r="CF131" i="3"/>
  <c r="DK131" i="3"/>
  <c r="DL131" i="3"/>
  <c r="DM131" i="3"/>
  <c r="DN131" i="3"/>
  <c r="DO131" i="3"/>
  <c r="DP131" i="3"/>
  <c r="DQ131" i="3"/>
  <c r="DR131" i="3"/>
  <c r="DS131" i="3"/>
  <c r="DT131" i="3"/>
  <c r="DU131" i="3"/>
  <c r="DV131" i="3"/>
  <c r="DY131" i="3"/>
  <c r="DZ131" i="3"/>
  <c r="EA131" i="3"/>
  <c r="EB131" i="3"/>
  <c r="EG131" i="3"/>
  <c r="EH131" i="3"/>
  <c r="EI131" i="3"/>
  <c r="EJ131" i="3"/>
  <c r="EO131" i="3"/>
  <c r="AD132" i="3"/>
  <c r="AD228" i="7" s="1"/>
  <c r="AL132" i="3"/>
  <c r="AP132" i="3"/>
  <c r="AT132" i="3"/>
  <c r="AX132" i="3"/>
  <c r="BB132" i="3"/>
  <c r="BF132" i="3"/>
  <c r="BJ132" i="3"/>
  <c r="BN132" i="3"/>
  <c r="BR132" i="3"/>
  <c r="BV132" i="3"/>
  <c r="BZ132" i="3"/>
  <c r="CD132" i="3"/>
  <c r="CE132" i="3"/>
  <c r="CF132" i="3"/>
  <c r="DK132" i="3"/>
  <c r="DL132" i="3"/>
  <c r="DM132" i="3"/>
  <c r="DN132" i="3"/>
  <c r="DO132" i="3"/>
  <c r="DP132" i="3"/>
  <c r="DQ132" i="3"/>
  <c r="DR132" i="3"/>
  <c r="DS132" i="3"/>
  <c r="DT132" i="3"/>
  <c r="DU132" i="3"/>
  <c r="DV132" i="3"/>
  <c r="DY132" i="3"/>
  <c r="DZ132" i="3"/>
  <c r="EA132" i="3"/>
  <c r="EB132" i="3"/>
  <c r="EG132" i="3"/>
  <c r="EH132" i="3"/>
  <c r="EI132" i="3"/>
  <c r="EJ132" i="3"/>
  <c r="EO132" i="3"/>
  <c r="CG132" i="3" s="1"/>
  <c r="AC133" i="3"/>
  <c r="EO138" i="3"/>
  <c r="EP138" i="3"/>
  <c r="EQ138" i="3"/>
  <c r="ER138" i="3"/>
  <c r="ES138" i="3"/>
  <c r="EX138" i="3"/>
  <c r="EY138" i="3"/>
  <c r="EZ138" i="3"/>
  <c r="FA138" i="3"/>
  <c r="EO139" i="3"/>
  <c r="EP139" i="3"/>
  <c r="EQ139" i="3"/>
  <c r="ER139" i="3"/>
  <c r="ES139" i="3"/>
  <c r="EX139" i="3"/>
  <c r="EY139" i="3"/>
  <c r="EZ139" i="3"/>
  <c r="FA139" i="3"/>
  <c r="EO140" i="3"/>
  <c r="EP140" i="3"/>
  <c r="EQ140" i="3"/>
  <c r="ER140" i="3"/>
  <c r="ES140" i="3"/>
  <c r="EX140" i="3"/>
  <c r="EY140" i="3"/>
  <c r="EZ140" i="3"/>
  <c r="FA140" i="3"/>
  <c r="CG143" i="3"/>
  <c r="CH143" i="3"/>
  <c r="CI143" i="3"/>
  <c r="CJ143" i="3"/>
  <c r="CK143" i="3"/>
  <c r="CL143" i="3"/>
  <c r="CM143" i="3"/>
  <c r="CN143" i="3"/>
  <c r="CO143" i="3"/>
  <c r="CP143" i="3"/>
  <c r="CQ143" i="3"/>
  <c r="CR143" i="3"/>
  <c r="CG144" i="3"/>
  <c r="CH144" i="3"/>
  <c r="CI144" i="3"/>
  <c r="CJ144" i="3"/>
  <c r="CK144" i="3"/>
  <c r="CL144" i="3"/>
  <c r="CM144" i="3"/>
  <c r="CN144" i="3"/>
  <c r="CO144" i="3"/>
  <c r="CP144" i="3"/>
  <c r="CQ144" i="3"/>
  <c r="CR144" i="3"/>
  <c r="B145" i="3"/>
  <c r="B242" i="7" s="1"/>
  <c r="D145" i="3"/>
  <c r="B146" i="3"/>
  <c r="B243" i="7" s="1"/>
  <c r="D146" i="3"/>
  <c r="D243" i="7" s="1"/>
  <c r="CG147" i="3"/>
  <c r="AI147" i="3" s="1"/>
  <c r="CH147" i="3"/>
  <c r="AM147" i="3" s="1"/>
  <c r="CI147" i="3"/>
  <c r="AQ147" i="3" s="1"/>
  <c r="CJ147" i="3"/>
  <c r="AU147" i="3" s="1"/>
  <c r="CK147" i="3"/>
  <c r="AY147" i="3" s="1"/>
  <c r="CL147" i="3"/>
  <c r="BC147" i="3" s="1"/>
  <c r="CM147" i="3"/>
  <c r="BG147" i="3" s="1"/>
  <c r="CN147" i="3"/>
  <c r="BK147" i="3" s="1"/>
  <c r="CO147" i="3"/>
  <c r="BO147" i="3" s="1"/>
  <c r="BW244" i="7" s="1"/>
  <c r="CP147" i="3"/>
  <c r="BS147" i="3" s="1"/>
  <c r="CB244" i="7" s="1"/>
  <c r="CQ147" i="3"/>
  <c r="BW147" i="3" s="1"/>
  <c r="CG244" i="7" s="1"/>
  <c r="CR147" i="3"/>
  <c r="CA147" i="3" s="1"/>
  <c r="CL244" i="7" s="1"/>
  <c r="B152" i="3"/>
  <c r="B249" i="7" s="1"/>
  <c r="CE152" i="3"/>
  <c r="CG154" i="3"/>
  <c r="AI146" i="3" s="1"/>
  <c r="CH154" i="3"/>
  <c r="AM146" i="3" s="1"/>
  <c r="CI154" i="3"/>
  <c r="AQ146" i="3" s="1"/>
  <c r="CJ154" i="3"/>
  <c r="AU146" i="3" s="1"/>
  <c r="CK154" i="3"/>
  <c r="CL154" i="3"/>
  <c r="BC146" i="3" s="1"/>
  <c r="CM154" i="3"/>
  <c r="BG146" i="3" s="1"/>
  <c r="CN154" i="3"/>
  <c r="BK146" i="3" s="1"/>
  <c r="CO154" i="3"/>
  <c r="BO146" i="3" s="1"/>
  <c r="BW243" i="7" s="1"/>
  <c r="CP154" i="3"/>
  <c r="BS146" i="3" s="1"/>
  <c r="CB243" i="7" s="1"/>
  <c r="CQ154" i="3"/>
  <c r="BW146" i="3" s="1"/>
  <c r="CG243" i="7" s="1"/>
  <c r="CR154" i="3"/>
  <c r="CA146" i="3" s="1"/>
  <c r="CL243" i="7" s="1"/>
  <c r="DG161" i="3"/>
  <c r="DD161" i="3"/>
  <c r="DE161" i="3"/>
  <c r="CW161" i="3"/>
  <c r="CX161" i="3"/>
  <c r="DF161" i="3"/>
  <c r="CV161" i="3"/>
  <c r="CY161" i="3"/>
  <c r="AM143" i="3" l="1"/>
  <c r="AQ143" i="3"/>
  <c r="AT117" i="3"/>
  <c r="AT116" i="3"/>
  <c r="AP113" i="3"/>
  <c r="D242" i="7"/>
  <c r="G145" i="3"/>
  <c r="CJ226" i="7"/>
  <c r="CK226" i="7"/>
  <c r="BZ226" i="7"/>
  <c r="CA226" i="7"/>
  <c r="CP226" i="7"/>
  <c r="CO226" i="7"/>
  <c r="CP228" i="7"/>
  <c r="CO228" i="7"/>
  <c r="CP163" i="7"/>
  <c r="CO163" i="7"/>
  <c r="CF226" i="7"/>
  <c r="CE226" i="7"/>
  <c r="CK228" i="7"/>
  <c r="CJ228" i="7"/>
  <c r="CP155" i="7"/>
  <c r="CO155" i="7"/>
  <c r="CE228" i="7"/>
  <c r="CF228" i="7"/>
  <c r="BZ228" i="7"/>
  <c r="CA228" i="7"/>
  <c r="AL114" i="3"/>
  <c r="CF206" i="7"/>
  <c r="CE206" i="7"/>
  <c r="BZ206" i="7"/>
  <c r="CA206" i="7"/>
  <c r="CP204" i="7"/>
  <c r="CO204" i="7"/>
  <c r="CF200" i="7"/>
  <c r="CE200" i="7"/>
  <c r="CK204" i="7"/>
  <c r="CJ204" i="7"/>
  <c r="BZ200" i="7"/>
  <c r="CA200" i="7"/>
  <c r="CP208" i="7"/>
  <c r="CO208" i="7"/>
  <c r="CF204" i="7"/>
  <c r="CE204" i="7"/>
  <c r="CK200" i="7"/>
  <c r="CJ200" i="7"/>
  <c r="CK208" i="7"/>
  <c r="CJ208" i="7"/>
  <c r="BZ204" i="7"/>
  <c r="CA204" i="7"/>
  <c r="CP202" i="7"/>
  <c r="CO202" i="7"/>
  <c r="CE208" i="7"/>
  <c r="CF208" i="7"/>
  <c r="CK202" i="7"/>
  <c r="CJ202" i="7"/>
  <c r="BZ208" i="7"/>
  <c r="CA208" i="7"/>
  <c r="CP206" i="7"/>
  <c r="CO206" i="7"/>
  <c r="CF202" i="7"/>
  <c r="CE202" i="7"/>
  <c r="CK206" i="7"/>
  <c r="CJ206" i="7"/>
  <c r="BZ202" i="7"/>
  <c r="CA202" i="7"/>
  <c r="CP200" i="7"/>
  <c r="CO200" i="7"/>
  <c r="CP198" i="7"/>
  <c r="CO198" i="7"/>
  <c r="CK198" i="7"/>
  <c r="CJ198" i="7"/>
  <c r="CF198" i="7"/>
  <c r="CE198" i="7"/>
  <c r="BZ198" i="7"/>
  <c r="CA198" i="7"/>
  <c r="BZ196" i="7"/>
  <c r="CA196" i="7"/>
  <c r="CP196" i="7"/>
  <c r="CO196" i="7"/>
  <c r="CK196" i="7"/>
  <c r="CJ196" i="7"/>
  <c r="CE196" i="7"/>
  <c r="CF196" i="7"/>
  <c r="CP194" i="7"/>
  <c r="CO194" i="7"/>
  <c r="CK194" i="7"/>
  <c r="CJ194" i="7"/>
  <c r="BZ194" i="7"/>
  <c r="CA194" i="7"/>
  <c r="CF194" i="7"/>
  <c r="CE194" i="7"/>
  <c r="CP192" i="7"/>
  <c r="CO192" i="7"/>
  <c r="CJ192" i="7"/>
  <c r="CK192" i="7"/>
  <c r="CF192" i="7"/>
  <c r="CE192" i="7"/>
  <c r="BZ192" i="7"/>
  <c r="CA192" i="7"/>
  <c r="CF190" i="7"/>
  <c r="CE190" i="7"/>
  <c r="BZ190" i="7"/>
  <c r="CA190" i="7"/>
  <c r="CP190" i="7"/>
  <c r="CO190" i="7"/>
  <c r="CK190" i="7"/>
  <c r="CJ190" i="7"/>
  <c r="CE210" i="7"/>
  <c r="CF210" i="7"/>
  <c r="CK210" i="7"/>
  <c r="CJ210" i="7"/>
  <c r="CP212" i="7"/>
  <c r="CO212" i="7"/>
  <c r="CJ212" i="7"/>
  <c r="CK212" i="7"/>
  <c r="CE212" i="7"/>
  <c r="CF212" i="7"/>
  <c r="BZ210" i="7"/>
  <c r="CA210" i="7"/>
  <c r="BZ212" i="7"/>
  <c r="CA212" i="7"/>
  <c r="CP210" i="7"/>
  <c r="CO210" i="7"/>
  <c r="CP220" i="7"/>
  <c r="CO220" i="7"/>
  <c r="CF216" i="7"/>
  <c r="CE216" i="7"/>
  <c r="CK220" i="7"/>
  <c r="CJ220" i="7"/>
  <c r="CP214" i="7"/>
  <c r="CO214" i="7"/>
  <c r="CF224" i="7"/>
  <c r="CE224" i="7"/>
  <c r="CP218" i="7"/>
  <c r="CO218" i="7"/>
  <c r="CF214" i="7"/>
  <c r="CE214" i="7"/>
  <c r="CP224" i="7"/>
  <c r="CO224" i="7"/>
  <c r="BZ224" i="7"/>
  <c r="CA224" i="7"/>
  <c r="CK218" i="7"/>
  <c r="CJ218" i="7"/>
  <c r="BZ220" i="7"/>
  <c r="CA220" i="7"/>
  <c r="CJ214" i="7"/>
  <c r="CK214" i="7"/>
  <c r="CP222" i="7"/>
  <c r="CO222" i="7"/>
  <c r="BZ218" i="7"/>
  <c r="CA218" i="7"/>
  <c r="CE222" i="7"/>
  <c r="CF222" i="7"/>
  <c r="CP216" i="7"/>
  <c r="CO216" i="7"/>
  <c r="BZ222" i="7"/>
  <c r="CA222" i="7"/>
  <c r="CJ216" i="7"/>
  <c r="CK216" i="7"/>
  <c r="BY124" i="7"/>
  <c r="CG124" i="7"/>
  <c r="CI124" i="7"/>
  <c r="CB124" i="7"/>
  <c r="CC124" i="7"/>
  <c r="BW124" i="7"/>
  <c r="CM124" i="7"/>
  <c r="CD124" i="7"/>
  <c r="CH124" i="7"/>
  <c r="CL124" i="7"/>
  <c r="CN124" i="7"/>
  <c r="BX124" i="7"/>
  <c r="CI183" i="7"/>
  <c r="BW184" i="7"/>
  <c r="CM184" i="7"/>
  <c r="BX184" i="7"/>
  <c r="CB183" i="7"/>
  <c r="CN184" i="7"/>
  <c r="CC183" i="7"/>
  <c r="BY184" i="7"/>
  <c r="CG184" i="7"/>
  <c r="CL184" i="7"/>
  <c r="CD183" i="7"/>
  <c r="CL183" i="7"/>
  <c r="CH184" i="7"/>
  <c r="BW183" i="7"/>
  <c r="BW185" i="7" s="1"/>
  <c r="CM183" i="7"/>
  <c r="CI184" i="7"/>
  <c r="CD184" i="7"/>
  <c r="BX183" i="7"/>
  <c r="CN183" i="7"/>
  <c r="CB184" i="7"/>
  <c r="CH183" i="7"/>
  <c r="BY183" i="7"/>
  <c r="CG183" i="7"/>
  <c r="CC184" i="7"/>
  <c r="BY144" i="7"/>
  <c r="CG144" i="7"/>
  <c r="CC145" i="7"/>
  <c r="CI144" i="7"/>
  <c r="BW145" i="7"/>
  <c r="CM145" i="7"/>
  <c r="CB144" i="7"/>
  <c r="BX145" i="7"/>
  <c r="CN145" i="7"/>
  <c r="CC144" i="7"/>
  <c r="BY145" i="7"/>
  <c r="CG145" i="7"/>
  <c r="BW144" i="7"/>
  <c r="CM144" i="7"/>
  <c r="CM146" i="7" s="1"/>
  <c r="CI145" i="7"/>
  <c r="CD144" i="7"/>
  <c r="CD145" i="7"/>
  <c r="CH145" i="7"/>
  <c r="CH144" i="7"/>
  <c r="CL144" i="7"/>
  <c r="CL145" i="7"/>
  <c r="CN144" i="7"/>
  <c r="CB145" i="7"/>
  <c r="BX144" i="7"/>
  <c r="BW165" i="7"/>
  <c r="CM165" i="7"/>
  <c r="CI166" i="7"/>
  <c r="CD165" i="7"/>
  <c r="BX165" i="7"/>
  <c r="CN165" i="7"/>
  <c r="CB166" i="7"/>
  <c r="BY165" i="7"/>
  <c r="CG165" i="7"/>
  <c r="CC166" i="7"/>
  <c r="CH166" i="7"/>
  <c r="CH165" i="7"/>
  <c r="CD166" i="7"/>
  <c r="CL166" i="7"/>
  <c r="CI165" i="7"/>
  <c r="BW166" i="7"/>
  <c r="CM166" i="7"/>
  <c r="CB165" i="7"/>
  <c r="BX166" i="7"/>
  <c r="CN166" i="7"/>
  <c r="CL165" i="7"/>
  <c r="CC165" i="7"/>
  <c r="CC167" i="7" s="1"/>
  <c r="BY166" i="7"/>
  <c r="CG166" i="7"/>
  <c r="AD16" i="7"/>
  <c r="AD15" i="7" s="1"/>
  <c r="CU15" i="7" s="1"/>
  <c r="AD181" i="7"/>
  <c r="D141" i="4"/>
  <c r="CO132" i="3"/>
  <c r="AM228" i="7"/>
  <c r="AL228" i="7"/>
  <c r="BG226" i="7"/>
  <c r="BF226" i="7"/>
  <c r="BV224" i="7"/>
  <c r="BU224" i="7"/>
  <c r="AV222" i="7"/>
  <c r="AW222" i="7"/>
  <c r="BL220" i="7"/>
  <c r="BK220" i="7"/>
  <c r="AL218" i="7"/>
  <c r="AM218" i="7"/>
  <c r="BB216" i="7"/>
  <c r="BA216" i="7"/>
  <c r="BP214" i="7"/>
  <c r="BQ214" i="7"/>
  <c r="AR212" i="7"/>
  <c r="AQ212" i="7"/>
  <c r="BK210" i="7"/>
  <c r="BL210" i="7"/>
  <c r="AL208" i="7"/>
  <c r="AM208" i="7"/>
  <c r="BB206" i="7"/>
  <c r="BA206" i="7"/>
  <c r="BU204" i="7"/>
  <c r="BV204" i="7"/>
  <c r="AQ202" i="7"/>
  <c r="AR202" i="7"/>
  <c r="BL200" i="7"/>
  <c r="BK200" i="7"/>
  <c r="AW196" i="7"/>
  <c r="AV196" i="7"/>
  <c r="BQ194" i="7"/>
  <c r="BP194" i="7"/>
  <c r="AL192" i="7"/>
  <c r="AM192" i="7"/>
  <c r="BG190" i="7"/>
  <c r="BF190" i="7"/>
  <c r="CN132" i="3"/>
  <c r="BU228" i="7"/>
  <c r="BV228" i="7"/>
  <c r="BB226" i="7"/>
  <c r="BA226" i="7"/>
  <c r="BQ224" i="7"/>
  <c r="BP224" i="7"/>
  <c r="AQ222" i="7"/>
  <c r="AR222" i="7"/>
  <c r="BF220" i="7"/>
  <c r="BG220" i="7"/>
  <c r="BU218" i="7"/>
  <c r="BV218" i="7"/>
  <c r="AW216" i="7"/>
  <c r="AV216" i="7"/>
  <c r="BK214" i="7"/>
  <c r="BL214" i="7"/>
  <c r="AM212" i="7"/>
  <c r="AL212" i="7"/>
  <c r="BG210" i="7"/>
  <c r="BF210" i="7"/>
  <c r="AV206" i="7"/>
  <c r="AW206" i="7"/>
  <c r="BP204" i="7"/>
  <c r="BQ204" i="7"/>
  <c r="AM202" i="7"/>
  <c r="AL202" i="7"/>
  <c r="BB200" i="7"/>
  <c r="BA200" i="7"/>
  <c r="BU198" i="7"/>
  <c r="BV198" i="7"/>
  <c r="AR196" i="7"/>
  <c r="AQ196" i="7"/>
  <c r="BL194" i="7"/>
  <c r="BK194" i="7"/>
  <c r="BB190" i="7"/>
  <c r="BA190" i="7"/>
  <c r="K141" i="4"/>
  <c r="BQ228" i="7"/>
  <c r="BP228" i="7"/>
  <c r="AV226" i="7"/>
  <c r="AW226" i="7"/>
  <c r="BL224" i="7"/>
  <c r="BK224" i="7"/>
  <c r="AM222" i="7"/>
  <c r="AL222" i="7"/>
  <c r="BB220" i="7"/>
  <c r="BA220" i="7"/>
  <c r="BQ218" i="7"/>
  <c r="BP218" i="7"/>
  <c r="AR216" i="7"/>
  <c r="AQ216" i="7"/>
  <c r="BF214" i="7"/>
  <c r="BG214" i="7"/>
  <c r="BB210" i="7"/>
  <c r="BA210" i="7"/>
  <c r="BV208" i="7"/>
  <c r="BU208" i="7"/>
  <c r="AQ206" i="7"/>
  <c r="AR206" i="7"/>
  <c r="BF204" i="7"/>
  <c r="BG204" i="7"/>
  <c r="AV200" i="7"/>
  <c r="AW200" i="7"/>
  <c r="BP198" i="7"/>
  <c r="BQ198" i="7"/>
  <c r="AM196" i="7"/>
  <c r="AL196" i="7"/>
  <c r="BG194" i="7"/>
  <c r="BF194" i="7"/>
  <c r="BU192" i="7"/>
  <c r="BV192" i="7"/>
  <c r="AR190" i="7"/>
  <c r="AQ190" i="7"/>
  <c r="CL132" i="3"/>
  <c r="BL228" i="7"/>
  <c r="BK228" i="7"/>
  <c r="AQ226" i="7"/>
  <c r="AR226" i="7"/>
  <c r="BF224" i="7"/>
  <c r="BG224" i="7"/>
  <c r="BU222" i="7"/>
  <c r="BV222" i="7"/>
  <c r="AW220" i="7"/>
  <c r="AV220" i="7"/>
  <c r="BL218" i="7"/>
  <c r="BK218" i="7"/>
  <c r="AM216" i="7"/>
  <c r="AL216" i="7"/>
  <c r="BB214" i="7"/>
  <c r="BA214" i="7"/>
  <c r="BQ212" i="7"/>
  <c r="BP212" i="7"/>
  <c r="AW210" i="7"/>
  <c r="AV210" i="7"/>
  <c r="BL208" i="7"/>
  <c r="BK208" i="7"/>
  <c r="AM206" i="7"/>
  <c r="AL206" i="7"/>
  <c r="BB204" i="7"/>
  <c r="BA204" i="7"/>
  <c r="BU202" i="7"/>
  <c r="BV202" i="7"/>
  <c r="AR200" i="7"/>
  <c r="AQ200" i="7"/>
  <c r="BL198" i="7"/>
  <c r="BK198" i="7"/>
  <c r="AW194" i="7"/>
  <c r="AV194" i="7"/>
  <c r="BQ192" i="7"/>
  <c r="BP192" i="7"/>
  <c r="BF228" i="7"/>
  <c r="BG228" i="7"/>
  <c r="AM226" i="7"/>
  <c r="AL226" i="7"/>
  <c r="BB224" i="7"/>
  <c r="BA224" i="7"/>
  <c r="BQ222" i="7"/>
  <c r="BP222" i="7"/>
  <c r="AR220" i="7"/>
  <c r="AQ220" i="7"/>
  <c r="BF218" i="7"/>
  <c r="BG218" i="7"/>
  <c r="BU216" i="7"/>
  <c r="BV216" i="7"/>
  <c r="AV214" i="7"/>
  <c r="AW214" i="7"/>
  <c r="BL212" i="7"/>
  <c r="BK212" i="7"/>
  <c r="AR210" i="7"/>
  <c r="AQ210" i="7"/>
  <c r="BG208" i="7"/>
  <c r="BF208" i="7"/>
  <c r="AV204" i="7"/>
  <c r="AW204" i="7"/>
  <c r="BQ202" i="7"/>
  <c r="BP202" i="7"/>
  <c r="AM200" i="7"/>
  <c r="AL200" i="7"/>
  <c r="BB198" i="7"/>
  <c r="BA198" i="7"/>
  <c r="BU196" i="7"/>
  <c r="BV196" i="7"/>
  <c r="AR194" i="7"/>
  <c r="AQ194" i="7"/>
  <c r="BL192" i="7"/>
  <c r="BK192" i="7"/>
  <c r="K146" i="3"/>
  <c r="G243" i="7"/>
  <c r="BB228" i="7"/>
  <c r="BA228" i="7"/>
  <c r="BU226" i="7"/>
  <c r="BV226" i="7"/>
  <c r="AW224" i="7"/>
  <c r="AV224" i="7"/>
  <c r="BL222" i="7"/>
  <c r="BK222" i="7"/>
  <c r="AM220" i="7"/>
  <c r="AL220" i="7"/>
  <c r="BB218" i="7"/>
  <c r="BA218" i="7"/>
  <c r="BP216" i="7"/>
  <c r="BQ216" i="7"/>
  <c r="AR214" i="7"/>
  <c r="AQ214" i="7"/>
  <c r="BG212" i="7"/>
  <c r="BF212" i="7"/>
  <c r="AM210" i="7"/>
  <c r="AL210" i="7"/>
  <c r="BB208" i="7"/>
  <c r="BA208" i="7"/>
  <c r="BV206" i="7"/>
  <c r="BU206" i="7"/>
  <c r="AQ204" i="7"/>
  <c r="AR204" i="7"/>
  <c r="BG202" i="7"/>
  <c r="BF202" i="7"/>
  <c r="AW198" i="7"/>
  <c r="AV198" i="7"/>
  <c r="BQ196" i="7"/>
  <c r="BP196" i="7"/>
  <c r="AL194" i="7"/>
  <c r="AM194" i="7"/>
  <c r="BF192" i="7"/>
  <c r="BG192" i="7"/>
  <c r="BV190" i="7"/>
  <c r="BU190" i="7"/>
  <c r="AW228" i="7"/>
  <c r="AV228" i="7"/>
  <c r="BQ226" i="7"/>
  <c r="BP226" i="7"/>
  <c r="AR224" i="7"/>
  <c r="AQ224" i="7"/>
  <c r="BG222" i="7"/>
  <c r="BF222" i="7"/>
  <c r="BV220" i="7"/>
  <c r="BU220" i="7"/>
  <c r="AW218" i="7"/>
  <c r="AV218" i="7"/>
  <c r="BL216" i="7"/>
  <c r="BK216" i="7"/>
  <c r="AL214" i="7"/>
  <c r="AM214" i="7"/>
  <c r="BB212" i="7"/>
  <c r="BA212" i="7"/>
  <c r="BV210" i="7"/>
  <c r="BU210" i="7"/>
  <c r="AV208" i="7"/>
  <c r="AW208" i="7"/>
  <c r="BK206" i="7"/>
  <c r="BL206" i="7"/>
  <c r="AM204" i="7"/>
  <c r="AL204" i="7"/>
  <c r="BB202" i="7"/>
  <c r="BA202" i="7"/>
  <c r="BV200" i="7"/>
  <c r="BU200" i="7"/>
  <c r="AQ198" i="7"/>
  <c r="AR198" i="7"/>
  <c r="BL196" i="7"/>
  <c r="BK196" i="7"/>
  <c r="BB192" i="7"/>
  <c r="BA192" i="7"/>
  <c r="BQ190" i="7"/>
  <c r="BP190" i="7"/>
  <c r="D142" i="4"/>
  <c r="AQ228" i="7"/>
  <c r="AR228" i="7"/>
  <c r="BK226" i="7"/>
  <c r="BL226" i="7"/>
  <c r="AM224" i="7"/>
  <c r="AL224" i="7"/>
  <c r="BB222" i="7"/>
  <c r="BA222" i="7"/>
  <c r="BQ220" i="7"/>
  <c r="BP220" i="7"/>
  <c r="AR218" i="7"/>
  <c r="AQ218" i="7"/>
  <c r="BG216" i="7"/>
  <c r="BF216" i="7"/>
  <c r="BU214" i="7"/>
  <c r="BV214" i="7"/>
  <c r="AW212" i="7"/>
  <c r="AV212" i="7"/>
  <c r="BQ210" i="7"/>
  <c r="BP210" i="7"/>
  <c r="AQ208" i="7"/>
  <c r="AR208" i="7"/>
  <c r="BG206" i="7"/>
  <c r="BF206" i="7"/>
  <c r="AW202" i="7"/>
  <c r="AV202" i="7"/>
  <c r="BQ200" i="7"/>
  <c r="BP200" i="7"/>
  <c r="AM198" i="7"/>
  <c r="AL198" i="7"/>
  <c r="BF196" i="7"/>
  <c r="BG196" i="7"/>
  <c r="BV194" i="7"/>
  <c r="BU194" i="7"/>
  <c r="AR192" i="7"/>
  <c r="AQ192" i="7"/>
  <c r="BL190" i="7"/>
  <c r="BK190" i="7"/>
  <c r="AF108" i="3"/>
  <c r="CK113" i="3"/>
  <c r="AM190" i="7"/>
  <c r="AL190" i="7"/>
  <c r="CN113" i="3"/>
  <c r="CM113" i="3"/>
  <c r="CM129" i="3"/>
  <c r="CH128" i="3"/>
  <c r="CN126" i="3"/>
  <c r="CR125" i="3"/>
  <c r="CO121" i="3"/>
  <c r="BJ121" i="3"/>
  <c r="CM121" i="3" s="1"/>
  <c r="CG118" i="3"/>
  <c r="CJ117" i="3"/>
  <c r="CN116" i="3"/>
  <c r="CQ115" i="3"/>
  <c r="CM126" i="3"/>
  <c r="CQ125" i="3"/>
  <c r="CN121" i="3"/>
  <c r="CH120" i="3"/>
  <c r="CO118" i="3"/>
  <c r="BB118" i="3"/>
  <c r="CK118" i="3" s="1"/>
  <c r="CR117" i="3"/>
  <c r="CI117" i="3"/>
  <c r="CK114" i="3"/>
  <c r="CM131" i="3"/>
  <c r="CP130" i="3"/>
  <c r="CR127" i="3"/>
  <c r="CL126" i="3"/>
  <c r="CR122" i="3"/>
  <c r="CI122" i="3"/>
  <c r="CP120" i="3"/>
  <c r="CN118" i="3"/>
  <c r="CQ117" i="3"/>
  <c r="AX115" i="3"/>
  <c r="CJ115" i="3" s="1"/>
  <c r="AD108" i="3"/>
  <c r="AC108" i="3" s="1"/>
  <c r="AD173" i="7"/>
  <c r="AD183" i="7" s="1"/>
  <c r="CL131" i="3"/>
  <c r="CQ127" i="3"/>
  <c r="CH127" i="3"/>
  <c r="BR125" i="3"/>
  <c r="CO125" i="3" s="1"/>
  <c r="CI124" i="3"/>
  <c r="CQ122" i="3"/>
  <c r="CK121" i="3"/>
  <c r="CR119" i="3"/>
  <c r="CI119" i="3"/>
  <c r="CM118" i="3"/>
  <c r="CN115" i="3"/>
  <c r="CQ114" i="3"/>
  <c r="CH114" i="3"/>
  <c r="CK131" i="3"/>
  <c r="CN130" i="3"/>
  <c r="CO127" i="3"/>
  <c r="CQ124" i="3"/>
  <c r="CQ119" i="3"/>
  <c r="CH119" i="3"/>
  <c r="CL118" i="3"/>
  <c r="CO117" i="3"/>
  <c r="BB117" i="3"/>
  <c r="CK117" i="3" s="1"/>
  <c r="CP114" i="3"/>
  <c r="CK128" i="3"/>
  <c r="CR126" i="3"/>
  <c r="CL125" i="3"/>
  <c r="CG124" i="3"/>
  <c r="CK123" i="3"/>
  <c r="CP119" i="3"/>
  <c r="CG119" i="3"/>
  <c r="CQ116" i="3"/>
  <c r="CQ131" i="3"/>
  <c r="CO129" i="3"/>
  <c r="CM127" i="3"/>
  <c r="CO124" i="3"/>
  <c r="BN124" i="3"/>
  <c r="BN133" i="3" s="1"/>
  <c r="CN122" i="3"/>
  <c r="CK120" i="3"/>
  <c r="CG116" i="3"/>
  <c r="CN114" i="3"/>
  <c r="CN129" i="3"/>
  <c r="CR128" i="3"/>
  <c r="CI123" i="3"/>
  <c r="CG121" i="3"/>
  <c r="CL117" i="3"/>
  <c r="AX116" i="3"/>
  <c r="CJ116" i="3" s="1"/>
  <c r="CI115" i="3"/>
  <c r="AO183" i="7"/>
  <c r="BE183" i="7"/>
  <c r="BM183" i="7"/>
  <c r="AP184" i="7"/>
  <c r="AX184" i="7"/>
  <c r="BN184" i="7"/>
  <c r="AK183" i="7"/>
  <c r="AE183" i="7"/>
  <c r="AP183" i="7"/>
  <c r="AX183" i="7"/>
  <c r="BN183" i="7"/>
  <c r="AY184" i="7"/>
  <c r="BO184" i="7"/>
  <c r="AF183" i="7"/>
  <c r="AN184" i="7"/>
  <c r="BT184" i="7"/>
  <c r="AI183" i="7"/>
  <c r="BD183" i="7"/>
  <c r="BM184" i="7"/>
  <c r="AY183" i="7"/>
  <c r="BO183" i="7"/>
  <c r="AZ184" i="7"/>
  <c r="BH184" i="7"/>
  <c r="AJ184" i="7"/>
  <c r="AG183" i="7"/>
  <c r="BS183" i="7"/>
  <c r="BT183" i="7"/>
  <c r="AZ183" i="7"/>
  <c r="BH183" i="7"/>
  <c r="AS184" i="7"/>
  <c r="BI184" i="7"/>
  <c r="AK184" i="7"/>
  <c r="AE184" i="7"/>
  <c r="AO184" i="7"/>
  <c r="AS183" i="7"/>
  <c r="BI183" i="7"/>
  <c r="AT184" i="7"/>
  <c r="BJ184" i="7"/>
  <c r="BR184" i="7"/>
  <c r="AF184" i="7"/>
  <c r="AT183" i="7"/>
  <c r="BJ183" i="7"/>
  <c r="BR183" i="7"/>
  <c r="AU184" i="7"/>
  <c r="BC184" i="7"/>
  <c r="BS184" i="7"/>
  <c r="AI184" i="7"/>
  <c r="AG184" i="7"/>
  <c r="BC183" i="7"/>
  <c r="BD184" i="7"/>
  <c r="BE184" i="7"/>
  <c r="AJ183" i="7"/>
  <c r="AU183" i="7"/>
  <c r="AN183" i="7"/>
  <c r="CI91" i="3"/>
  <c r="AT91" i="3" s="1"/>
  <c r="AV157" i="7" s="1"/>
  <c r="CO94" i="3"/>
  <c r="BR94" i="3" s="1"/>
  <c r="A87" i="4"/>
  <c r="A157" i="7"/>
  <c r="BN87" i="4"/>
  <c r="BV157" i="7"/>
  <c r="BU157" i="7"/>
  <c r="CG93" i="3"/>
  <c r="AL93" i="3" s="1"/>
  <c r="CI93" i="3"/>
  <c r="AT93" i="3" s="1"/>
  <c r="A155" i="7"/>
  <c r="A86" i="4"/>
  <c r="CD86" i="4"/>
  <c r="AQ159" i="7"/>
  <c r="CJ94" i="3"/>
  <c r="AX94" i="3" s="1"/>
  <c r="CM94" i="3"/>
  <c r="BJ94" i="3" s="1"/>
  <c r="CR93" i="3"/>
  <c r="CD93" i="3" s="1"/>
  <c r="CR92" i="3"/>
  <c r="CD92" i="3" s="1"/>
  <c r="CK94" i="3"/>
  <c r="BB94" i="3" s="1"/>
  <c r="CI94" i="3"/>
  <c r="AT94" i="3" s="1"/>
  <c r="CP90" i="3"/>
  <c r="BV90" i="3" s="1"/>
  <c r="CM90" i="3"/>
  <c r="BJ90" i="3" s="1"/>
  <c r="CK90" i="3"/>
  <c r="BB90" i="3" s="1"/>
  <c r="CJ90" i="3"/>
  <c r="AX90" i="3" s="1"/>
  <c r="CI92" i="3"/>
  <c r="AT92" i="3" s="1"/>
  <c r="CM93" i="3"/>
  <c r="BJ93" i="3" s="1"/>
  <c r="CL93" i="3"/>
  <c r="BF93" i="3" s="1"/>
  <c r="CJ93" i="3"/>
  <c r="AX93" i="3" s="1"/>
  <c r="CQ93" i="3"/>
  <c r="BZ93" i="3" s="1"/>
  <c r="EL94" i="3"/>
  <c r="CL90" i="3"/>
  <c r="BF90" i="3" s="1"/>
  <c r="CK91" i="3"/>
  <c r="BB91" i="3" s="1"/>
  <c r="CO92" i="3"/>
  <c r="BR92" i="3" s="1"/>
  <c r="EL90" i="3"/>
  <c r="CN93" i="3"/>
  <c r="BN93" i="3" s="1"/>
  <c r="CH93" i="3"/>
  <c r="AP93" i="3" s="1"/>
  <c r="CR91" i="3"/>
  <c r="CD91" i="3" s="1"/>
  <c r="CG92" i="3"/>
  <c r="AL92" i="3" s="1"/>
  <c r="CJ91" i="3"/>
  <c r="AX91" i="3" s="1"/>
  <c r="CN92" i="3"/>
  <c r="BN92" i="3" s="1"/>
  <c r="CK93" i="3"/>
  <c r="BB93" i="3" s="1"/>
  <c r="CH90" i="3"/>
  <c r="AP90" i="3" s="1"/>
  <c r="CP91" i="3"/>
  <c r="BV91" i="3" s="1"/>
  <c r="CM92" i="3"/>
  <c r="BJ92" i="3" s="1"/>
  <c r="CG90" i="3"/>
  <c r="AL90" i="3" s="1"/>
  <c r="CH91" i="3"/>
  <c r="AP91" i="3" s="1"/>
  <c r="CM91" i="3"/>
  <c r="BJ91" i="3" s="1"/>
  <c r="CQ92" i="3"/>
  <c r="BZ92" i="3" s="1"/>
  <c r="CL91" i="3"/>
  <c r="BF91" i="3" s="1"/>
  <c r="CW68" i="3"/>
  <c r="CO93" i="3"/>
  <c r="BR93" i="3" s="1"/>
  <c r="CP93" i="3"/>
  <c r="BV93" i="3" s="1"/>
  <c r="CO90" i="3"/>
  <c r="BR90" i="3" s="1"/>
  <c r="CJ92" i="3"/>
  <c r="AX92" i="3" s="1"/>
  <c r="CK92" i="3"/>
  <c r="BB92" i="3" s="1"/>
  <c r="EL91" i="3"/>
  <c r="CQ90" i="3"/>
  <c r="BZ90" i="3" s="1"/>
  <c r="CN90" i="3"/>
  <c r="BN90" i="3" s="1"/>
  <c r="CO91" i="3"/>
  <c r="BR91" i="3" s="1"/>
  <c r="CP92" i="3"/>
  <c r="BV92" i="3" s="1"/>
  <c r="CL92" i="3"/>
  <c r="BF92" i="3" s="1"/>
  <c r="EL92" i="3"/>
  <c r="CI90" i="3"/>
  <c r="AT90" i="3" s="1"/>
  <c r="CG91" i="3"/>
  <c r="AL91" i="3" s="1"/>
  <c r="CQ91" i="3"/>
  <c r="BZ91" i="3" s="1"/>
  <c r="CG94" i="3"/>
  <c r="AL94" i="3" s="1"/>
  <c r="EL93" i="3"/>
  <c r="CQ94" i="3"/>
  <c r="BZ94" i="3" s="1"/>
  <c r="CN94" i="3"/>
  <c r="BN94" i="3" s="1"/>
  <c r="CP94" i="3"/>
  <c r="BV94" i="3" s="1"/>
  <c r="CL94" i="3"/>
  <c r="BF94" i="3" s="1"/>
  <c r="CH94" i="3"/>
  <c r="AP94" i="3" s="1"/>
  <c r="AD184" i="7"/>
  <c r="CW66" i="3"/>
  <c r="AJ144" i="7"/>
  <c r="AZ165" i="7"/>
  <c r="BH165" i="7"/>
  <c r="AS166" i="7"/>
  <c r="BI166" i="7"/>
  <c r="AJ165" i="7"/>
  <c r="AK166" i="7"/>
  <c r="AS165" i="7"/>
  <c r="BI165" i="7"/>
  <c r="AT166" i="7"/>
  <c r="BJ166" i="7"/>
  <c r="BR166" i="7"/>
  <c r="AK165" i="7"/>
  <c r="AT165" i="7"/>
  <c r="BJ165" i="7"/>
  <c r="BR165" i="7"/>
  <c r="AU166" i="7"/>
  <c r="BC166" i="7"/>
  <c r="BS166" i="7"/>
  <c r="AU165" i="7"/>
  <c r="BC165" i="7"/>
  <c r="BS165" i="7"/>
  <c r="AN166" i="7"/>
  <c r="BD166" i="7"/>
  <c r="BT166" i="7"/>
  <c r="AN165" i="7"/>
  <c r="BD165" i="7"/>
  <c r="BT165" i="7"/>
  <c r="AO166" i="7"/>
  <c r="BE166" i="7"/>
  <c r="BM166" i="7"/>
  <c r="AO165" i="7"/>
  <c r="BE165" i="7"/>
  <c r="BM165" i="7"/>
  <c r="AP166" i="7"/>
  <c r="AX166" i="7"/>
  <c r="BN166" i="7"/>
  <c r="AP165" i="7"/>
  <c r="AX165" i="7"/>
  <c r="BN165" i="7"/>
  <c r="AY166" i="7"/>
  <c r="BO166" i="7"/>
  <c r="AI166" i="7"/>
  <c r="AY165" i="7"/>
  <c r="BO165" i="7"/>
  <c r="AZ166" i="7"/>
  <c r="BH166" i="7"/>
  <c r="AI165" i="7"/>
  <c r="AJ166" i="7"/>
  <c r="DA68" i="3"/>
  <c r="CY66" i="3"/>
  <c r="AJ145" i="7"/>
  <c r="AI144" i="7"/>
  <c r="BJ74" i="3"/>
  <c r="AI145" i="7"/>
  <c r="DF67" i="3"/>
  <c r="DE67" i="3"/>
  <c r="CX65" i="3"/>
  <c r="CZ67" i="3"/>
  <c r="CX67" i="3"/>
  <c r="CW67" i="3"/>
  <c r="AK144" i="7"/>
  <c r="AK145" i="7"/>
  <c r="AH107" i="3"/>
  <c r="DD65" i="3"/>
  <c r="DB68" i="3"/>
  <c r="CW65" i="3"/>
  <c r="BM110" i="3"/>
  <c r="BC110" i="3"/>
  <c r="DF66" i="3"/>
  <c r="AH106" i="3"/>
  <c r="DE66" i="3"/>
  <c r="CZ68" i="3"/>
  <c r="EK67" i="3"/>
  <c r="DW67" i="3"/>
  <c r="EK66" i="3"/>
  <c r="DW66" i="3"/>
  <c r="AH105" i="3"/>
  <c r="CV68" i="3"/>
  <c r="CY68" i="3"/>
  <c r="CY67" i="3"/>
  <c r="CX66" i="3"/>
  <c r="DW65" i="3"/>
  <c r="DG68" i="3"/>
  <c r="CX68" i="3"/>
  <c r="EK65" i="3"/>
  <c r="CY36" i="3"/>
  <c r="DF68" i="3"/>
  <c r="DW68" i="3"/>
  <c r="DE68" i="3"/>
  <c r="DF65" i="3"/>
  <c r="AH104" i="3"/>
  <c r="EK68" i="3"/>
  <c r="DC68" i="3"/>
  <c r="DG67" i="3"/>
  <c r="DG66" i="3"/>
  <c r="DE65" i="3"/>
  <c r="BC145" i="7"/>
  <c r="AC18" i="7"/>
  <c r="AC20" i="7"/>
  <c r="AC56" i="7"/>
  <c r="AC40" i="7"/>
  <c r="AC24" i="7"/>
  <c r="AU145" i="7"/>
  <c r="AS144" i="7"/>
  <c r="BI144" i="7"/>
  <c r="AN145" i="7"/>
  <c r="BD145" i="7"/>
  <c r="BT145" i="7"/>
  <c r="AN144" i="7"/>
  <c r="BD144" i="7"/>
  <c r="BM144" i="7"/>
  <c r="BO144" i="7"/>
  <c r="BR145" i="7"/>
  <c r="AT144" i="7"/>
  <c r="BJ144" i="7"/>
  <c r="BR144" i="7"/>
  <c r="AO145" i="7"/>
  <c r="BE145" i="7"/>
  <c r="BM145" i="7"/>
  <c r="BT144" i="7"/>
  <c r="AY145" i="7"/>
  <c r="BO145" i="7"/>
  <c r="AZ145" i="7"/>
  <c r="AT145" i="7"/>
  <c r="BJ145" i="7"/>
  <c r="AZ144" i="7"/>
  <c r="AU144" i="7"/>
  <c r="BC144" i="7"/>
  <c r="BS144" i="7"/>
  <c r="AP145" i="7"/>
  <c r="AX145" i="7"/>
  <c r="BN145" i="7"/>
  <c r="AO144" i="7"/>
  <c r="BE144" i="7"/>
  <c r="BH145" i="7"/>
  <c r="AP144" i="7"/>
  <c r="AX144" i="7"/>
  <c r="BN144" i="7"/>
  <c r="AS145" i="7"/>
  <c r="BI145" i="7"/>
  <c r="AY144" i="7"/>
  <c r="BS145" i="7"/>
  <c r="BH144" i="7"/>
  <c r="AG134" i="7"/>
  <c r="AC94" i="7"/>
  <c r="AC78" i="7"/>
  <c r="AC62" i="7"/>
  <c r="AF132" i="7"/>
  <c r="AE138" i="7"/>
  <c r="AC143" i="7"/>
  <c r="AC129" i="7"/>
  <c r="AC110" i="7"/>
  <c r="AC48" i="7"/>
  <c r="AC32" i="7"/>
  <c r="AG138" i="7"/>
  <c r="AC100" i="7"/>
  <c r="AC96" i="7"/>
  <c r="AC68" i="7"/>
  <c r="AC64" i="7"/>
  <c r="AC54" i="7"/>
  <c r="AC38" i="7"/>
  <c r="AF128" i="7"/>
  <c r="AF142" i="7"/>
  <c r="AC84" i="7"/>
  <c r="AC52" i="7"/>
  <c r="AF138" i="7"/>
  <c r="AC118" i="7"/>
  <c r="AC102" i="7"/>
  <c r="AC70" i="7"/>
  <c r="AD141" i="7"/>
  <c r="AF136" i="7"/>
  <c r="AC120" i="7"/>
  <c r="AC104" i="7"/>
  <c r="AC88" i="7"/>
  <c r="AC72" i="7"/>
  <c r="AC58" i="7"/>
  <c r="AC42" i="7"/>
  <c r="AC26" i="7"/>
  <c r="AF149" i="7"/>
  <c r="AD139" i="7"/>
  <c r="AF130" i="7"/>
  <c r="AG130" i="7"/>
  <c r="AC131" i="7"/>
  <c r="AG149" i="7"/>
  <c r="AC86" i="7"/>
  <c r="AE149" i="7"/>
  <c r="AG128" i="7"/>
  <c r="AC122" i="7"/>
  <c r="AC106" i="7"/>
  <c r="AC90" i="7"/>
  <c r="AC74" i="7"/>
  <c r="AC60" i="7"/>
  <c r="AC44" i="7"/>
  <c r="AC28" i="7"/>
  <c r="AF134" i="7"/>
  <c r="AG132" i="7"/>
  <c r="AG140" i="7"/>
  <c r="AE132" i="7"/>
  <c r="AC116" i="7"/>
  <c r="AC112" i="7"/>
  <c r="AC80" i="7"/>
  <c r="AC50" i="7"/>
  <c r="AC34" i="7"/>
  <c r="AF140" i="7"/>
  <c r="AC114" i="7"/>
  <c r="AC98" i="7"/>
  <c r="AC82" i="7"/>
  <c r="AC66" i="7"/>
  <c r="AC36" i="7"/>
  <c r="AC139" i="7"/>
  <c r="AC135" i="7"/>
  <c r="AC22" i="7"/>
  <c r="AC108" i="7"/>
  <c r="AC92" i="7"/>
  <c r="AC76" i="7"/>
  <c r="AC46" i="7"/>
  <c r="AC30" i="7"/>
  <c r="AG142" i="7"/>
  <c r="AG163" i="7"/>
  <c r="AE128" i="7"/>
  <c r="AD143" i="7"/>
  <c r="AD137" i="7"/>
  <c r="AD129" i="7"/>
  <c r="AC141" i="7"/>
  <c r="AC154" i="7"/>
  <c r="AG153" i="7"/>
  <c r="AG136" i="7"/>
  <c r="AD135" i="7"/>
  <c r="AC164" i="7"/>
  <c r="AF153" i="7"/>
  <c r="AC133" i="7"/>
  <c r="AE130" i="7"/>
  <c r="AC152" i="7"/>
  <c r="AE136" i="7"/>
  <c r="AG151" i="7"/>
  <c r="AE142" i="7"/>
  <c r="AD133" i="7"/>
  <c r="AF163" i="7"/>
  <c r="AF151" i="7"/>
  <c r="AC137" i="7"/>
  <c r="AE140" i="7"/>
  <c r="AE134" i="7"/>
  <c r="AD131" i="7"/>
  <c r="CV65" i="3"/>
  <c r="DD66" i="3"/>
  <c r="CV66" i="3"/>
  <c r="DD67" i="3"/>
  <c r="CV67" i="3"/>
  <c r="DC66" i="3"/>
  <c r="DB65" i="3"/>
  <c r="DD68" i="3"/>
  <c r="DC67" i="3"/>
  <c r="DB66" i="3"/>
  <c r="DA65" i="3"/>
  <c r="DB67" i="3"/>
  <c r="DA66" i="3"/>
  <c r="CZ65" i="3"/>
  <c r="DC65" i="3"/>
  <c r="DG65" i="3"/>
  <c r="AD154" i="7"/>
  <c r="AD153" i="7" s="1"/>
  <c r="AD152" i="7"/>
  <c r="AD151" i="7" s="1"/>
  <c r="AE163" i="7"/>
  <c r="AE153" i="7"/>
  <c r="AE151" i="7"/>
  <c r="AD164" i="7"/>
  <c r="AD163" i="7" s="1"/>
  <c r="AC150" i="7"/>
  <c r="AD150" i="7"/>
  <c r="AG101" i="7"/>
  <c r="AF103" i="7"/>
  <c r="CV37" i="3"/>
  <c r="AG45" i="7"/>
  <c r="AF79" i="7"/>
  <c r="AG91" i="7"/>
  <c r="AF73" i="7"/>
  <c r="AF77" i="7"/>
  <c r="AG53" i="7"/>
  <c r="AF71" i="7"/>
  <c r="AF37" i="7"/>
  <c r="AF75" i="7"/>
  <c r="AE53" i="7"/>
  <c r="AG49" i="7"/>
  <c r="AE119" i="7"/>
  <c r="AG21" i="7"/>
  <c r="AE117" i="7"/>
  <c r="AG121" i="7"/>
  <c r="AF21" i="7"/>
  <c r="AG119" i="7"/>
  <c r="AD116" i="7"/>
  <c r="AD115" i="7" s="1"/>
  <c r="AE121" i="7"/>
  <c r="AG117" i="7"/>
  <c r="AF115" i="7"/>
  <c r="AF113" i="7"/>
  <c r="AF111" i="7"/>
  <c r="AF109" i="7"/>
  <c r="AF107" i="7"/>
  <c r="AE115" i="7"/>
  <c r="AE113" i="7"/>
  <c r="AE111" i="7"/>
  <c r="AE109" i="7"/>
  <c r="AE107" i="7"/>
  <c r="AF105" i="7"/>
  <c r="AG69" i="7"/>
  <c r="AG65" i="7"/>
  <c r="AE95" i="7"/>
  <c r="AF83" i="7"/>
  <c r="AE81" i="7"/>
  <c r="AG79" i="7"/>
  <c r="AG77" i="7"/>
  <c r="AG75" i="7"/>
  <c r="AG73" i="7"/>
  <c r="AG71" i="7"/>
  <c r="AG63" i="7"/>
  <c r="AF53" i="7"/>
  <c r="AF51" i="7"/>
  <c r="AF35" i="7"/>
  <c r="AF33" i="7"/>
  <c r="AF87" i="7"/>
  <c r="AF85" i="7"/>
  <c r="AE83" i="7"/>
  <c r="AF39" i="7"/>
  <c r="AG25" i="7"/>
  <c r="AE85" i="7"/>
  <c r="AD78" i="7"/>
  <c r="AD77" i="7" s="1"/>
  <c r="AD76" i="7"/>
  <c r="AD75" i="7" s="1"/>
  <c r="AD74" i="7"/>
  <c r="AD73" i="7" s="1"/>
  <c r="AD72" i="7"/>
  <c r="AD71" i="7" s="1"/>
  <c r="AG27" i="7"/>
  <c r="AF23" i="7"/>
  <c r="AG99" i="7"/>
  <c r="AG83" i="7"/>
  <c r="AF81" i="7"/>
  <c r="AE45" i="7"/>
  <c r="AG89" i="7"/>
  <c r="AG85" i="7"/>
  <c r="AD70" i="7"/>
  <c r="AD69" i="7" s="1"/>
  <c r="AG51" i="7"/>
  <c r="AF27" i="7"/>
  <c r="AF25" i="7"/>
  <c r="AE105" i="7"/>
  <c r="AE103" i="7"/>
  <c r="AF67" i="7"/>
  <c r="AE49" i="7"/>
  <c r="AG33" i="7"/>
  <c r="AF29" i="7"/>
  <c r="AF97" i="7"/>
  <c r="AG81" i="7"/>
  <c r="AF61" i="7"/>
  <c r="AF45" i="7"/>
  <c r="AG39" i="7"/>
  <c r="AF31" i="7"/>
  <c r="AE59" i="7"/>
  <c r="AF121" i="7"/>
  <c r="AF119" i="7"/>
  <c r="AD118" i="7"/>
  <c r="AD117" i="7" s="1"/>
  <c r="AG115" i="7"/>
  <c r="AG113" i="7"/>
  <c r="AG111" i="7"/>
  <c r="AG109" i="7"/>
  <c r="AG107" i="7"/>
  <c r="AG105" i="7"/>
  <c r="AG103" i="7"/>
  <c r="AE97" i="7"/>
  <c r="AG93" i="7"/>
  <c r="AF91" i="7"/>
  <c r="AD122" i="7"/>
  <c r="AD121" i="7" s="1"/>
  <c r="AD120" i="7"/>
  <c r="AD119" i="7" s="1"/>
  <c r="AF101" i="7"/>
  <c r="AF99" i="7"/>
  <c r="AE91" i="7"/>
  <c r="AE101" i="7"/>
  <c r="AE99" i="7"/>
  <c r="AG97" i="7"/>
  <c r="AF95" i="7"/>
  <c r="AF89" i="7"/>
  <c r="AF117" i="7"/>
  <c r="AD114" i="7"/>
  <c r="AD113" i="7" s="1"/>
  <c r="AD112" i="7"/>
  <c r="AD111" i="7" s="1"/>
  <c r="AD110" i="7"/>
  <c r="AD109" i="7" s="1"/>
  <c r="AD108" i="7"/>
  <c r="AD107" i="7" s="1"/>
  <c r="AD106" i="7"/>
  <c r="AD105" i="7" s="1"/>
  <c r="AD104" i="7"/>
  <c r="AD103" i="7" s="1"/>
  <c r="AD102" i="7"/>
  <c r="AD101" i="7" s="1"/>
  <c r="AE89" i="7"/>
  <c r="AE87" i="7"/>
  <c r="AG95" i="7"/>
  <c r="AF93" i="7"/>
  <c r="AD100" i="7"/>
  <c r="AD99" i="7" s="1"/>
  <c r="AE93" i="7"/>
  <c r="AG87" i="7"/>
  <c r="AD98" i="7"/>
  <c r="AD97" i="7" s="1"/>
  <c r="AD96" i="7"/>
  <c r="AD95" i="7" s="1"/>
  <c r="AD94" i="7"/>
  <c r="AD93" i="7" s="1"/>
  <c r="AD92" i="7"/>
  <c r="AD91" i="7" s="1"/>
  <c r="AD90" i="7"/>
  <c r="AD89" i="7" s="1"/>
  <c r="AD88" i="7"/>
  <c r="AD87" i="7" s="1"/>
  <c r="AD86" i="7"/>
  <c r="AD85" i="7" s="1"/>
  <c r="AD84" i="7"/>
  <c r="AD83" i="7" s="1"/>
  <c r="AD82" i="7"/>
  <c r="AD81" i="7" s="1"/>
  <c r="AD80" i="7"/>
  <c r="AD79" i="7" s="1"/>
  <c r="AE69" i="7"/>
  <c r="AD68" i="7"/>
  <c r="AD67" i="7" s="1"/>
  <c r="AF65" i="7"/>
  <c r="AD60" i="7"/>
  <c r="AD59" i="7" s="1"/>
  <c r="AG57" i="7"/>
  <c r="AF55" i="7"/>
  <c r="AD50" i="7"/>
  <c r="AD49" i="7" s="1"/>
  <c r="AE65" i="7"/>
  <c r="AG61" i="7"/>
  <c r="AG47" i="7"/>
  <c r="AG41" i="7"/>
  <c r="AF69" i="7"/>
  <c r="AD64" i="7"/>
  <c r="AD63" i="7" s="1"/>
  <c r="AE57" i="7"/>
  <c r="AD52" i="7"/>
  <c r="AD51" i="7" s="1"/>
  <c r="AE67" i="7"/>
  <c r="AF63" i="7"/>
  <c r="AF59" i="7"/>
  <c r="AE51" i="7"/>
  <c r="AF47" i="7"/>
  <c r="AE79" i="7"/>
  <c r="AE77" i="7"/>
  <c r="AE75" i="7"/>
  <c r="AE73" i="7"/>
  <c r="AE71" i="7"/>
  <c r="AE63" i="7"/>
  <c r="AD48" i="7"/>
  <c r="AD47" i="7" s="1"/>
  <c r="AD44" i="7"/>
  <c r="AD43" i="7" s="1"/>
  <c r="AG67" i="7"/>
  <c r="AD66" i="7"/>
  <c r="AD65" i="7" s="1"/>
  <c r="AD62" i="7"/>
  <c r="AD61" i="7" s="1"/>
  <c r="AG59" i="7"/>
  <c r="AF57" i="7"/>
  <c r="AG55" i="7"/>
  <c r="AE61" i="7"/>
  <c r="AF49" i="7"/>
  <c r="AF41" i="7"/>
  <c r="AG35" i="7"/>
  <c r="AD34" i="7"/>
  <c r="AD33" i="7" s="1"/>
  <c r="AG29" i="7"/>
  <c r="AD28" i="7"/>
  <c r="AD27" i="7" s="1"/>
  <c r="AE25" i="7"/>
  <c r="AG23" i="7"/>
  <c r="AD42" i="7"/>
  <c r="AD41" i="7" s="1"/>
  <c r="AE41" i="7"/>
  <c r="AD38" i="7"/>
  <c r="AD37" i="7" s="1"/>
  <c r="AE31" i="7"/>
  <c r="AD56" i="7"/>
  <c r="AD55" i="7" s="1"/>
  <c r="AE47" i="7"/>
  <c r="AG43" i="7"/>
  <c r="AD26" i="7"/>
  <c r="AD25" i="7" s="1"/>
  <c r="AD54" i="7"/>
  <c r="AD53" i="7" s="1"/>
  <c r="AF43" i="7"/>
  <c r="AE35" i="7"/>
  <c r="AD32" i="7"/>
  <c r="AD31" i="7" s="1"/>
  <c r="AE29" i="7"/>
  <c r="AE23" i="7"/>
  <c r="AD58" i="7"/>
  <c r="AD57" i="7" s="1"/>
  <c r="AE43" i="7"/>
  <c r="AE39" i="7"/>
  <c r="AG37" i="7"/>
  <c r="AD36" i="7"/>
  <c r="AD35" i="7" s="1"/>
  <c r="AE27" i="7"/>
  <c r="AD24" i="7"/>
  <c r="AD23" i="7" s="1"/>
  <c r="AE55" i="7"/>
  <c r="AD40" i="7"/>
  <c r="AD39" i="7" s="1"/>
  <c r="AE33" i="7"/>
  <c r="AG31" i="7"/>
  <c r="AD30" i="7"/>
  <c r="AD29" i="7" s="1"/>
  <c r="AD46" i="7"/>
  <c r="AD45" i="7" s="1"/>
  <c r="AE37" i="7"/>
  <c r="AD22" i="7"/>
  <c r="AD21" i="7" s="1"/>
  <c r="AE21" i="7"/>
  <c r="AD20" i="7"/>
  <c r="AD19" i="7" s="1"/>
  <c r="AD18" i="7"/>
  <c r="AD17" i="7" s="1"/>
  <c r="AF19" i="7"/>
  <c r="AZ124" i="7"/>
  <c r="AC16" i="7"/>
  <c r="AF17" i="7"/>
  <c r="AG17" i="7"/>
  <c r="AG19" i="7"/>
  <c r="AE19" i="7"/>
  <c r="AE17" i="7"/>
  <c r="AN124" i="7"/>
  <c r="BI124" i="7"/>
  <c r="BH124" i="7"/>
  <c r="AI124" i="7"/>
  <c r="AJ123" i="7"/>
  <c r="BS124" i="7"/>
  <c r="BC124" i="7"/>
  <c r="AU124" i="7"/>
  <c r="AI123" i="7"/>
  <c r="BR124" i="7"/>
  <c r="BJ124" i="7"/>
  <c r="AT124" i="7"/>
  <c r="AS124" i="7"/>
  <c r="BO124" i="7"/>
  <c r="AY124" i="7"/>
  <c r="BN124" i="7"/>
  <c r="AX124" i="7"/>
  <c r="AP124" i="7"/>
  <c r="AK124" i="7"/>
  <c r="BM124" i="7"/>
  <c r="BE124" i="7"/>
  <c r="AO124" i="7"/>
  <c r="AJ124" i="7"/>
  <c r="AK123" i="7"/>
  <c r="BT124" i="7"/>
  <c r="BD124" i="7"/>
  <c r="DD23" i="3"/>
  <c r="BY110" i="3"/>
  <c r="BO110" i="3"/>
  <c r="BD110" i="3"/>
  <c r="DB31" i="3"/>
  <c r="DD16" i="3"/>
  <c r="BA110" i="3"/>
  <c r="DD42" i="3"/>
  <c r="CZ15" i="3"/>
  <c r="DD41" i="3"/>
  <c r="CY138" i="3"/>
  <c r="DC60" i="3"/>
  <c r="DE115" i="3"/>
  <c r="CA110" i="3"/>
  <c r="BP110" i="3"/>
  <c r="BE110" i="3"/>
  <c r="BZ78" i="3"/>
  <c r="CW55" i="3"/>
  <c r="DD44" i="3"/>
  <c r="DG40" i="3"/>
  <c r="BN79" i="3"/>
  <c r="DB35" i="3"/>
  <c r="BW110" i="3"/>
  <c r="BL110" i="3"/>
  <c r="AL81" i="3"/>
  <c r="BB81" i="3"/>
  <c r="BF80" i="3"/>
  <c r="AH61" i="3"/>
  <c r="CE61" i="3" s="1"/>
  <c r="CY41" i="3"/>
  <c r="DG30" i="3"/>
  <c r="DA22" i="3"/>
  <c r="DF40" i="3"/>
  <c r="DC32" i="3"/>
  <c r="CZ18" i="3"/>
  <c r="AH17" i="3"/>
  <c r="CE17" i="3" s="1"/>
  <c r="DE43" i="3"/>
  <c r="CQ145" i="3"/>
  <c r="BW148" i="3" s="1"/>
  <c r="CG245" i="7" s="1"/>
  <c r="AH63" i="3"/>
  <c r="CE63" i="3" s="1"/>
  <c r="DE61" i="3"/>
  <c r="DA43" i="3"/>
  <c r="DC27" i="3"/>
  <c r="DE16" i="3"/>
  <c r="CP122" i="3"/>
  <c r="BT110" i="3"/>
  <c r="BI110" i="3"/>
  <c r="BN75" i="3"/>
  <c r="CW140" i="3"/>
  <c r="CO116" i="3"/>
  <c r="CB110" i="3"/>
  <c r="BQ110" i="3"/>
  <c r="BG110" i="3"/>
  <c r="BZ79" i="3"/>
  <c r="AT79" i="3"/>
  <c r="AH64" i="3"/>
  <c r="CE64" i="3" s="1"/>
  <c r="CX56" i="3"/>
  <c r="AH33" i="3"/>
  <c r="CE33" i="3" s="1"/>
  <c r="DC31" i="3"/>
  <c r="CV28" i="3"/>
  <c r="DG119" i="3"/>
  <c r="AH89" i="3"/>
  <c r="CE89" i="3" s="1"/>
  <c r="DC61" i="3"/>
  <c r="DD57" i="3"/>
  <c r="DF51" i="3"/>
  <c r="DF45" i="3"/>
  <c r="DB44" i="3"/>
  <c r="DA35" i="3"/>
  <c r="AH34" i="3"/>
  <c r="CE34" i="3" s="1"/>
  <c r="CW119" i="3"/>
  <c r="DQ82" i="3"/>
  <c r="DE62" i="3"/>
  <c r="DA51" i="3"/>
  <c r="DE45" i="3"/>
  <c r="CW43" i="3"/>
  <c r="AH42" i="3"/>
  <c r="CE42" i="3" s="1"/>
  <c r="DB36" i="3"/>
  <c r="CZ32" i="3"/>
  <c r="DE24" i="3"/>
  <c r="DD128" i="3"/>
  <c r="DM133" i="3"/>
  <c r="EK118" i="3"/>
  <c r="CC110" i="3"/>
  <c r="BS110" i="3"/>
  <c r="BH110" i="3"/>
  <c r="DD63" i="3"/>
  <c r="DC52" i="3"/>
  <c r="EK50" i="3"/>
  <c r="DE37" i="3"/>
  <c r="CX36" i="3"/>
  <c r="CY33" i="3"/>
  <c r="AH31" i="3"/>
  <c r="CE31" i="3" s="1"/>
  <c r="DF125" i="3"/>
  <c r="EK122" i="3"/>
  <c r="BJ77" i="3"/>
  <c r="BX110" i="3"/>
  <c r="DD64" i="3"/>
  <c r="DC53" i="3"/>
  <c r="DW52" i="3"/>
  <c r="EK51" i="3"/>
  <c r="CZ38" i="3"/>
  <c r="DC37" i="3"/>
  <c r="DB26" i="3"/>
  <c r="DG107" i="3"/>
  <c r="AL80" i="3"/>
  <c r="BB78" i="3"/>
  <c r="EP82" i="3"/>
  <c r="AI144" i="3" s="1"/>
  <c r="DG55" i="3"/>
  <c r="DF54" i="3"/>
  <c r="DB53" i="3"/>
  <c r="DF39" i="3"/>
  <c r="DD106" i="3"/>
  <c r="EH95" i="3"/>
  <c r="BR79" i="3"/>
  <c r="AL79" i="3"/>
  <c r="CD78" i="3"/>
  <c r="AX78" i="3"/>
  <c r="AP76" i="3"/>
  <c r="BF76" i="3"/>
  <c r="BJ75" i="3"/>
  <c r="BN74" i="3"/>
  <c r="AH68" i="3"/>
  <c r="CE68" i="3" s="1"/>
  <c r="DF59" i="3"/>
  <c r="DC55" i="3"/>
  <c r="CW54" i="3"/>
  <c r="CX39" i="3"/>
  <c r="DF27" i="3"/>
  <c r="DG20" i="3"/>
  <c r="DO69" i="3"/>
  <c r="ES82" i="3"/>
  <c r="CJ149" i="3" s="1"/>
  <c r="BB76" i="3"/>
  <c r="DG43" i="3"/>
  <c r="CW125" i="3"/>
  <c r="DB106" i="3"/>
  <c r="EC95" i="3"/>
  <c r="BJ79" i="3"/>
  <c r="BV78" i="3"/>
  <c r="AP78" i="3"/>
  <c r="CD76" i="3"/>
  <c r="AX76" i="3"/>
  <c r="BF74" i="3"/>
  <c r="CY64" i="3"/>
  <c r="CV63" i="3"/>
  <c r="EK62" i="3"/>
  <c r="CW61" i="3"/>
  <c r="DB60" i="3"/>
  <c r="DE59" i="3"/>
  <c r="DG58" i="3"/>
  <c r="AH52" i="3"/>
  <c r="CE52" i="3" s="1"/>
  <c r="CY46" i="3"/>
  <c r="DA44" i="3"/>
  <c r="EK41" i="3"/>
  <c r="CW39" i="3"/>
  <c r="EK36" i="3"/>
  <c r="CY32" i="3"/>
  <c r="CY28" i="3"/>
  <c r="CW24" i="3"/>
  <c r="CV20" i="3"/>
  <c r="AH18" i="3"/>
  <c r="CE18" i="3" s="1"/>
  <c r="DG15" i="3"/>
  <c r="CH145" i="3"/>
  <c r="AM148" i="3" s="1"/>
  <c r="EK103" i="3"/>
  <c r="CD80" i="3"/>
  <c r="AX80" i="3"/>
  <c r="FL82" i="3"/>
  <c r="BS145" i="3" s="1"/>
  <c r="CB242" i="7" s="1"/>
  <c r="BV77" i="3"/>
  <c r="AP77" i="3"/>
  <c r="BZ76" i="3"/>
  <c r="AT76" i="3"/>
  <c r="BB74" i="3"/>
  <c r="CW60" i="3"/>
  <c r="CX59" i="3"/>
  <c r="DF58" i="3"/>
  <c r="AH51" i="3"/>
  <c r="CE51" i="3" s="1"/>
  <c r="EK43" i="3"/>
  <c r="EK32" i="3"/>
  <c r="DD25" i="3"/>
  <c r="DB21" i="3"/>
  <c r="CV15" i="3"/>
  <c r="DZ69" i="3"/>
  <c r="CP145" i="3"/>
  <c r="BS148" i="3" s="1"/>
  <c r="CB245" i="7" s="1"/>
  <c r="CL145" i="3"/>
  <c r="BC148" i="3" s="1"/>
  <c r="BH245" i="7" s="1"/>
  <c r="CW138" i="3"/>
  <c r="DG129" i="3"/>
  <c r="DE119" i="3"/>
  <c r="EH133" i="3"/>
  <c r="BV81" i="3"/>
  <c r="BZ80" i="3"/>
  <c r="AT80" i="3"/>
  <c r="BN78" i="3"/>
  <c r="BB77" i="3"/>
  <c r="BR77" i="3"/>
  <c r="AL77" i="3"/>
  <c r="BV76" i="3"/>
  <c r="BZ75" i="3"/>
  <c r="AT75" i="3"/>
  <c r="CD74" i="3"/>
  <c r="AX74" i="3"/>
  <c r="DS82" i="3"/>
  <c r="CW59" i="3"/>
  <c r="AH55" i="3"/>
  <c r="CE55" i="3" s="1"/>
  <c r="AH53" i="3"/>
  <c r="CE53" i="3" s="1"/>
  <c r="AH40" i="3"/>
  <c r="CE40" i="3" s="1"/>
  <c r="AH37" i="3"/>
  <c r="CE37" i="3" s="1"/>
  <c r="DC25" i="3"/>
  <c r="DD24" i="3"/>
  <c r="AH23" i="3"/>
  <c r="CE23" i="3" s="1"/>
  <c r="DD21" i="3"/>
  <c r="DE20" i="3"/>
  <c r="EH69" i="3"/>
  <c r="DW24" i="3"/>
  <c r="CM145" i="3"/>
  <c r="BG148" i="3" s="1"/>
  <c r="BM245" i="7" s="1"/>
  <c r="CO145" i="3"/>
  <c r="BO148" i="3" s="1"/>
  <c r="BW245" i="7" s="1"/>
  <c r="CN145" i="3"/>
  <c r="BK148" i="3" s="1"/>
  <c r="BR245" i="7" s="1"/>
  <c r="DE130" i="3"/>
  <c r="CJ125" i="3"/>
  <c r="DG121" i="3"/>
  <c r="DD119" i="3"/>
  <c r="DW115" i="3"/>
  <c r="DW107" i="3"/>
  <c r="BV80" i="3"/>
  <c r="AP80" i="3"/>
  <c r="BV75" i="3"/>
  <c r="AP75" i="3"/>
  <c r="BZ74" i="3"/>
  <c r="AT74" i="3"/>
  <c r="AH58" i="3"/>
  <c r="CE58" i="3" s="1"/>
  <c r="AH46" i="3"/>
  <c r="CE46" i="3" s="1"/>
  <c r="AH44" i="3"/>
  <c r="CE44" i="3" s="1"/>
  <c r="CV34" i="3"/>
  <c r="AH28" i="3"/>
  <c r="CE28" i="3" s="1"/>
  <c r="CV25" i="3"/>
  <c r="CY21" i="3"/>
  <c r="CZ20" i="3"/>
  <c r="CX17" i="3"/>
  <c r="DP69" i="3"/>
  <c r="CX130" i="3"/>
  <c r="CX119" i="3"/>
  <c r="DW117" i="3"/>
  <c r="DW97" i="3"/>
  <c r="DW95" i="3"/>
  <c r="BU110" i="3"/>
  <c r="BK110" i="3"/>
  <c r="AZ110" i="3"/>
  <c r="FN82" i="3"/>
  <c r="FF82" i="3"/>
  <c r="DO82" i="3"/>
  <c r="DW35" i="3"/>
  <c r="EG69" i="3"/>
  <c r="DY69" i="3"/>
  <c r="EK16" i="3"/>
  <c r="DW102" i="3"/>
  <c r="FB140" i="3"/>
  <c r="CO140" i="3" s="1"/>
  <c r="DF61" i="3"/>
  <c r="AH59" i="3"/>
  <c r="CE59" i="3" s="1"/>
  <c r="DF56" i="3"/>
  <c r="DD55" i="3"/>
  <c r="DG54" i="3"/>
  <c r="DE53" i="3"/>
  <c r="DC51" i="3"/>
  <c r="AH47" i="3"/>
  <c r="CE47" i="3" s="1"/>
  <c r="DG44" i="3"/>
  <c r="DW42" i="3"/>
  <c r="DW40" i="3"/>
  <c r="DG39" i="3"/>
  <c r="DF37" i="3"/>
  <c r="DF36" i="3"/>
  <c r="DE35" i="3"/>
  <c r="DW31" i="3"/>
  <c r="DD27" i="3"/>
  <c r="EF69" i="3"/>
  <c r="DA18" i="3"/>
  <c r="DW116" i="3"/>
  <c r="EK131" i="3"/>
  <c r="CI130" i="3"/>
  <c r="DW128" i="3"/>
  <c r="DG117" i="3"/>
  <c r="DF106" i="3"/>
  <c r="AH26" i="3"/>
  <c r="CE26" i="3" s="1"/>
  <c r="CK124" i="3"/>
  <c r="DW121" i="3"/>
  <c r="CL121" i="3"/>
  <c r="CN119" i="3"/>
  <c r="CX118" i="3"/>
  <c r="CW118" i="3"/>
  <c r="DW118" i="3"/>
  <c r="CQ118" i="3"/>
  <c r="CI118" i="3"/>
  <c r="EG133" i="3"/>
  <c r="CP117" i="3"/>
  <c r="CH117" i="3"/>
  <c r="DU133" i="3"/>
  <c r="DY133" i="3"/>
  <c r="DW111" i="3"/>
  <c r="CZ107" i="3"/>
  <c r="CY107" i="3"/>
  <c r="EE95" i="3"/>
  <c r="BM244" i="7"/>
  <c r="DG139" i="3"/>
  <c r="CJ127" i="3"/>
  <c r="CW127" i="3"/>
  <c r="CL127" i="3"/>
  <c r="CL124" i="3"/>
  <c r="DP133" i="3"/>
  <c r="CS143" i="3"/>
  <c r="DF139" i="3"/>
  <c r="CV131" i="3"/>
  <c r="DE131" i="3"/>
  <c r="CO131" i="3"/>
  <c r="AX244" i="7"/>
  <c r="DE139" i="3"/>
  <c r="FK82" i="3"/>
  <c r="DD139" i="3"/>
  <c r="CK132" i="3"/>
  <c r="CI131" i="3"/>
  <c r="CO130" i="3"/>
  <c r="CP129" i="3"/>
  <c r="CH129" i="3"/>
  <c r="DG128" i="3"/>
  <c r="CP125" i="3"/>
  <c r="CH125" i="3"/>
  <c r="CR121" i="3"/>
  <c r="CJ121" i="3"/>
  <c r="EK120" i="3"/>
  <c r="CK119" i="3"/>
  <c r="EK117" i="3"/>
  <c r="DF117" i="3"/>
  <c r="CN117" i="3"/>
  <c r="DZ133" i="3"/>
  <c r="DF107" i="3"/>
  <c r="DW106" i="3"/>
  <c r="DA106" i="3"/>
  <c r="DW105" i="3"/>
  <c r="DA104" i="3"/>
  <c r="CZ104" i="3"/>
  <c r="DW104" i="3"/>
  <c r="AS243" i="7"/>
  <c r="CX127" i="3"/>
  <c r="AN243" i="7"/>
  <c r="DW124" i="3"/>
  <c r="BF79" i="3"/>
  <c r="EU82" i="3"/>
  <c r="AI243" i="7"/>
  <c r="AS244" i="7"/>
  <c r="G242" i="7"/>
  <c r="G250" i="7" s="1"/>
  <c r="BR243" i="7"/>
  <c r="CR132" i="3"/>
  <c r="DW131" i="3"/>
  <c r="DF128" i="3"/>
  <c r="DW127" i="3"/>
  <c r="CQ126" i="3"/>
  <c r="CH126" i="3"/>
  <c r="DG125" i="3"/>
  <c r="CP124" i="3"/>
  <c r="CH124" i="3"/>
  <c r="DE123" i="3"/>
  <c r="CJ122" i="3"/>
  <c r="CO122" i="3"/>
  <c r="BJ122" i="3"/>
  <c r="CQ121" i="3"/>
  <c r="CI121" i="3"/>
  <c r="CJ120" i="3"/>
  <c r="CJ119" i="3"/>
  <c r="CJ118" i="3"/>
  <c r="CI116" i="3"/>
  <c r="EK115" i="3"/>
  <c r="CP115" i="3"/>
  <c r="CH115" i="3"/>
  <c r="EB133" i="3"/>
  <c r="DE114" i="3"/>
  <c r="DE107" i="3"/>
  <c r="DG104" i="3"/>
  <c r="EF95" i="3"/>
  <c r="EG95" i="3"/>
  <c r="BR81" i="3"/>
  <c r="CP131" i="3"/>
  <c r="CM128" i="3"/>
  <c r="CY127" i="3"/>
  <c r="CR116" i="3"/>
  <c r="AT114" i="3"/>
  <c r="EK130" i="3"/>
  <c r="CR129" i="3"/>
  <c r="CR124" i="3"/>
  <c r="CJ124" i="3"/>
  <c r="EJ133" i="3"/>
  <c r="AP133" i="3"/>
  <c r="CG117" i="3"/>
  <c r="CS144" i="3"/>
  <c r="CM130" i="3"/>
  <c r="CQ128" i="3"/>
  <c r="CP126" i="3"/>
  <c r="EK124" i="3"/>
  <c r="CN123" i="3"/>
  <c r="CQ123" i="3"/>
  <c r="DW122" i="3"/>
  <c r="CY121" i="3"/>
  <c r="CX121" i="3"/>
  <c r="EK121" i="3"/>
  <c r="CP121" i="3"/>
  <c r="CH121" i="3"/>
  <c r="DG120" i="3"/>
  <c r="CI120" i="3"/>
  <c r="DW119" i="3"/>
  <c r="CV117" i="3"/>
  <c r="CY117" i="3"/>
  <c r="DD117" i="3"/>
  <c r="CM116" i="3"/>
  <c r="CL115" i="3"/>
  <c r="AL133" i="3"/>
  <c r="CX114" i="3"/>
  <c r="CR114" i="3"/>
  <c r="CJ114" i="3"/>
  <c r="DW113" i="3"/>
  <c r="CR113" i="3"/>
  <c r="CJ113" i="3"/>
  <c r="DW112" i="3"/>
  <c r="EK107" i="3"/>
  <c r="DC107" i="3"/>
  <c r="BR80" i="3"/>
  <c r="EX82" i="3"/>
  <c r="CO114" i="3"/>
  <c r="CG113" i="3"/>
  <c r="BH244" i="7"/>
  <c r="BC244" i="7"/>
  <c r="CG145" i="3"/>
  <c r="AI148" i="3" s="1"/>
  <c r="EK132" i="3"/>
  <c r="CM132" i="3"/>
  <c r="EK128" i="3"/>
  <c r="CR130" i="3"/>
  <c r="DW125" i="3"/>
  <c r="DW123" i="3"/>
  <c r="CR115" i="3"/>
  <c r="CM114" i="3"/>
  <c r="FB138" i="3"/>
  <c r="CI138" i="3" s="1"/>
  <c r="EK129" i="3"/>
  <c r="DG127" i="3"/>
  <c r="BH243" i="7"/>
  <c r="AI244" i="7"/>
  <c r="CI145" i="3"/>
  <c r="AQ148" i="3" s="1"/>
  <c r="CR145" i="3"/>
  <c r="CA148" i="3" s="1"/>
  <c r="CL245" i="7" s="1"/>
  <c r="CJ145" i="3"/>
  <c r="AU148" i="3" s="1"/>
  <c r="DG140" i="3"/>
  <c r="FB139" i="3"/>
  <c r="CH139" i="3" s="1"/>
  <c r="DW132" i="3"/>
  <c r="CR131" i="3"/>
  <c r="CH130" i="3"/>
  <c r="CL130" i="3"/>
  <c r="CO128" i="3"/>
  <c r="EK127" i="3"/>
  <c r="DE127" i="3"/>
  <c r="CI127" i="3"/>
  <c r="CN127" i="3"/>
  <c r="BV127" i="3"/>
  <c r="EK126" i="3"/>
  <c r="BR126" i="3"/>
  <c r="DE125" i="3"/>
  <c r="EK123" i="3"/>
  <c r="CM123" i="3"/>
  <c r="CP123" i="3"/>
  <c r="CH123" i="3"/>
  <c r="DE122" i="3"/>
  <c r="CH122" i="3"/>
  <c r="CL122" i="3"/>
  <c r="DD120" i="3"/>
  <c r="CQ120" i="3"/>
  <c r="DR133" i="3"/>
  <c r="CO119" i="3"/>
  <c r="DF118" i="3"/>
  <c r="CW117" i="3"/>
  <c r="CL116" i="3"/>
  <c r="DV133" i="3"/>
  <c r="DN133" i="3"/>
  <c r="CK115" i="3"/>
  <c r="EK114" i="3"/>
  <c r="DG113" i="3"/>
  <c r="AT113" i="3"/>
  <c r="DA107" i="3"/>
  <c r="AD95" i="3"/>
  <c r="AC95" i="3" s="1"/>
  <c r="FO81" i="3"/>
  <c r="FB81" i="3" s="1"/>
  <c r="AX243" i="7"/>
  <c r="CH131" i="3"/>
  <c r="CK125" i="3"/>
  <c r="CO120" i="3"/>
  <c r="BF120" i="3"/>
  <c r="BF119" i="3"/>
  <c r="DT133" i="3"/>
  <c r="CO113" i="3"/>
  <c r="DW129" i="3"/>
  <c r="CK126" i="3"/>
  <c r="CM120" i="3"/>
  <c r="DQ133" i="3"/>
  <c r="CP116" i="3"/>
  <c r="CH116" i="3"/>
  <c r="FD82" i="3"/>
  <c r="FO79" i="3"/>
  <c r="FB79" i="3" s="1"/>
  <c r="BM243" i="7"/>
  <c r="AN244" i="7"/>
  <c r="CQ132" i="3"/>
  <c r="CG129" i="3"/>
  <c r="CW129" i="3"/>
  <c r="BZ129" i="3"/>
  <c r="EK125" i="3"/>
  <c r="CN125" i="3"/>
  <c r="CS154" i="3"/>
  <c r="AH146" i="3" s="1"/>
  <c r="BR244" i="7"/>
  <c r="CN131" i="3"/>
  <c r="DW130" i="3"/>
  <c r="CK130" i="3"/>
  <c r="CK129" i="3"/>
  <c r="CL129" i="3"/>
  <c r="CL128" i="3"/>
  <c r="CN128" i="3"/>
  <c r="BV128" i="3"/>
  <c r="DD127" i="3"/>
  <c r="CW126" i="3"/>
  <c r="CJ126" i="3"/>
  <c r="DW126" i="3"/>
  <c r="CV125" i="3"/>
  <c r="CG125" i="3"/>
  <c r="CY125" i="3"/>
  <c r="DD125" i="3"/>
  <c r="CM124" i="3"/>
  <c r="CL123" i="3"/>
  <c r="CO123" i="3"/>
  <c r="CG123" i="3"/>
  <c r="CX122" i="3"/>
  <c r="CK122" i="3"/>
  <c r="CR120" i="3"/>
  <c r="CG120" i="3"/>
  <c r="EA133" i="3"/>
  <c r="CM119" i="3"/>
  <c r="CR118" i="3"/>
  <c r="CK116" i="3"/>
  <c r="EI133" i="3"/>
  <c r="CM115" i="3"/>
  <c r="CG114" i="3"/>
  <c r="CX113" i="3"/>
  <c r="CP113" i="3"/>
  <c r="CH113" i="3"/>
  <c r="CX107" i="3"/>
  <c r="EJ95" i="3"/>
  <c r="EB95" i="3"/>
  <c r="EK87" i="3"/>
  <c r="CH87" i="3" s="1"/>
  <c r="AP87" i="3" s="1"/>
  <c r="DW78" i="3"/>
  <c r="AE82" i="3"/>
  <c r="FG82" i="3"/>
  <c r="AY145" i="3" s="1"/>
  <c r="FO78" i="3"/>
  <c r="FB78" i="3" s="1"/>
  <c r="DQ69" i="3"/>
  <c r="DW62" i="3"/>
  <c r="CX54" i="3"/>
  <c r="CZ46" i="3"/>
  <c r="CV45" i="3"/>
  <c r="CY39" i="3"/>
  <c r="EK35" i="3"/>
  <c r="DF35" i="3"/>
  <c r="DW33" i="3"/>
  <c r="DF32" i="3"/>
  <c r="CZ28" i="3"/>
  <c r="CY26" i="3"/>
  <c r="DF24" i="3"/>
  <c r="CW20" i="3"/>
  <c r="EK19" i="3"/>
  <c r="DB18" i="3"/>
  <c r="CV17" i="3"/>
  <c r="B233" i="7"/>
  <c r="DP82" i="3"/>
  <c r="FO76" i="3"/>
  <c r="FB76" i="3" s="1"/>
  <c r="AY110" i="3"/>
  <c r="EK55" i="3"/>
  <c r="EK44" i="3"/>
  <c r="EK37" i="3"/>
  <c r="EK31" i="3"/>
  <c r="CX26" i="3"/>
  <c r="AH19" i="3"/>
  <c r="CE19" i="3" s="1"/>
  <c r="CY16" i="3"/>
  <c r="B132" i="4"/>
  <c r="AH88" i="3"/>
  <c r="CE88" i="3" s="1"/>
  <c r="ER82" i="3"/>
  <c r="BF81" i="3"/>
  <c r="DW74" i="3"/>
  <c r="EK63" i="3"/>
  <c r="DW58" i="3"/>
  <c r="AH57" i="3"/>
  <c r="CE57" i="3" s="1"/>
  <c r="CX46" i="3"/>
  <c r="DA34" i="3"/>
  <c r="CW28" i="3"/>
  <c r="DG26" i="3"/>
  <c r="CW26" i="3"/>
  <c r="EK25" i="3"/>
  <c r="DG23" i="3"/>
  <c r="FM82" i="3"/>
  <c r="FE82" i="3"/>
  <c r="DV82" i="3"/>
  <c r="DN82" i="3"/>
  <c r="AH67" i="3"/>
  <c r="CE67" i="3" s="1"/>
  <c r="DB61" i="3"/>
  <c r="DB58" i="3"/>
  <c r="AH56" i="3"/>
  <c r="CE56" i="3" s="1"/>
  <c r="CV55" i="3"/>
  <c r="DE54" i="3"/>
  <c r="DA53" i="3"/>
  <c r="CZ51" i="3"/>
  <c r="DG49" i="3"/>
  <c r="CY47" i="3"/>
  <c r="DG46" i="3"/>
  <c r="CW46" i="3"/>
  <c r="DC45" i="3"/>
  <c r="AH45" i="3"/>
  <c r="CE45" i="3" s="1"/>
  <c r="CY44" i="3"/>
  <c r="DB40" i="3"/>
  <c r="DE39" i="3"/>
  <c r="CZ37" i="3"/>
  <c r="AH36" i="3"/>
  <c r="CE36" i="3" s="1"/>
  <c r="CX35" i="3"/>
  <c r="AH32" i="3"/>
  <c r="CE32" i="3" s="1"/>
  <c r="DG28" i="3"/>
  <c r="CV27" i="3"/>
  <c r="DF26" i="3"/>
  <c r="AH25" i="3"/>
  <c r="CE25" i="3" s="1"/>
  <c r="CX24" i="3"/>
  <c r="DB23" i="3"/>
  <c r="CX21" i="3"/>
  <c r="DC20" i="3"/>
  <c r="AH20" i="3"/>
  <c r="CE20" i="3" s="1"/>
  <c r="CV18" i="3"/>
  <c r="CY18" i="3"/>
  <c r="CP132" i="3"/>
  <c r="CH132" i="3"/>
  <c r="BZ130" i="3"/>
  <c r="CK127" i="3"/>
  <c r="CM125" i="3"/>
  <c r="CR123" i="3"/>
  <c r="CJ123" i="3"/>
  <c r="CG122" i="3"/>
  <c r="DW120" i="3"/>
  <c r="CN120" i="3"/>
  <c r="CY119" i="3"/>
  <c r="CM117" i="3"/>
  <c r="DS133" i="3"/>
  <c r="DW114" i="3"/>
  <c r="CL114" i="3"/>
  <c r="CL113" i="3"/>
  <c r="DW110" i="3"/>
  <c r="DW89" i="3"/>
  <c r="FJ82" i="3"/>
  <c r="AX81" i="3"/>
  <c r="FC82" i="3"/>
  <c r="BR78" i="3"/>
  <c r="AL78" i="3"/>
  <c r="BF77" i="3"/>
  <c r="BF75" i="3"/>
  <c r="DU69" i="3"/>
  <c r="DM69" i="3"/>
  <c r="AH66" i="3"/>
  <c r="CE66" i="3" s="1"/>
  <c r="DW64" i="3"/>
  <c r="AH62" i="3"/>
  <c r="CE62" i="3" s="1"/>
  <c r="DA61" i="3"/>
  <c r="DV69" i="3"/>
  <c r="EK58" i="3"/>
  <c r="DA58" i="3"/>
  <c r="EK57" i="3"/>
  <c r="DC54" i="3"/>
  <c r="AH54" i="3"/>
  <c r="CE54" i="3" s="1"/>
  <c r="CZ53" i="3"/>
  <c r="CY51" i="3"/>
  <c r="DF49" i="3"/>
  <c r="CW47" i="3"/>
  <c r="DF46" i="3"/>
  <c r="DA45" i="3"/>
  <c r="CX44" i="3"/>
  <c r="AH43" i="3"/>
  <c r="CE43" i="3" s="1"/>
  <c r="DC39" i="3"/>
  <c r="AH38" i="3"/>
  <c r="CE38" i="3" s="1"/>
  <c r="CY37" i="3"/>
  <c r="CW35" i="3"/>
  <c r="EK33" i="3"/>
  <c r="DW30" i="3"/>
  <c r="DE28" i="3"/>
  <c r="DE26" i="3"/>
  <c r="CV24" i="3"/>
  <c r="CV23" i="3"/>
  <c r="DB20" i="3"/>
  <c r="DG18" i="3"/>
  <c r="CX18" i="3"/>
  <c r="DC17" i="3"/>
  <c r="BJ81" i="3"/>
  <c r="BZ81" i="3"/>
  <c r="AT81" i="3"/>
  <c r="CD79" i="3"/>
  <c r="AX79" i="3"/>
  <c r="DT82" i="3"/>
  <c r="BR76" i="3"/>
  <c r="AL76" i="3"/>
  <c r="FO75" i="3"/>
  <c r="FB75" i="3" s="1"/>
  <c r="BB75" i="3"/>
  <c r="BR74" i="3"/>
  <c r="DT69" i="3"/>
  <c r="DL69" i="3"/>
  <c r="CZ61" i="3"/>
  <c r="AH60" i="3"/>
  <c r="CE60" i="3" s="1"/>
  <c r="EE69" i="3"/>
  <c r="CZ58" i="3"/>
  <c r="DG56" i="3"/>
  <c r="DB54" i="3"/>
  <c r="CX53" i="3"/>
  <c r="CX51" i="3"/>
  <c r="CV50" i="3"/>
  <c r="DW49" i="3"/>
  <c r="DD49" i="3"/>
  <c r="DG48" i="3"/>
  <c r="DE46" i="3"/>
  <c r="CZ45" i="3"/>
  <c r="DW44" i="3"/>
  <c r="CV44" i="3"/>
  <c r="AH41" i="3"/>
  <c r="CE41" i="3" s="1"/>
  <c r="DB39" i="3"/>
  <c r="AH39" i="3"/>
  <c r="CE39" i="3" s="1"/>
  <c r="CX37" i="3"/>
  <c r="EK34" i="3"/>
  <c r="DW29" i="3"/>
  <c r="DC28" i="3"/>
  <c r="DC26" i="3"/>
  <c r="DW25" i="3"/>
  <c r="AH21" i="3"/>
  <c r="CE21" i="3" s="1"/>
  <c r="DA20" i="3"/>
  <c r="DC19" i="3"/>
  <c r="DW19" i="3"/>
  <c r="DF18" i="3"/>
  <c r="CW18" i="3"/>
  <c r="DA17" i="3"/>
  <c r="FH82" i="3"/>
  <c r="DU82" i="3"/>
  <c r="DM82" i="3"/>
  <c r="BJ78" i="3"/>
  <c r="CD77" i="3"/>
  <c r="BN76" i="3"/>
  <c r="CD75" i="3"/>
  <c r="AX75" i="3"/>
  <c r="EC69" i="3"/>
  <c r="CY61" i="3"/>
  <c r="CY58" i="3"/>
  <c r="CZ54" i="3"/>
  <c r="CW53" i="3"/>
  <c r="DA49" i="3"/>
  <c r="AH48" i="3"/>
  <c r="CE48" i="3" s="1"/>
  <c r="DC46" i="3"/>
  <c r="CY45" i="3"/>
  <c r="DA39" i="3"/>
  <c r="CW37" i="3"/>
  <c r="DW32" i="3"/>
  <c r="DB28" i="3"/>
  <c r="DW27" i="3"/>
  <c r="DA26" i="3"/>
  <c r="CW19" i="3"/>
  <c r="DE18" i="3"/>
  <c r="CZ17" i="3"/>
  <c r="CF15" i="3"/>
  <c r="A15" i="7"/>
  <c r="AF95" i="3"/>
  <c r="ET82" i="3"/>
  <c r="BV79" i="3"/>
  <c r="BJ76" i="3"/>
  <c r="DR69" i="3"/>
  <c r="CZ64" i="3"/>
  <c r="DG63" i="3"/>
  <c r="DG61" i="3"/>
  <c r="CX61" i="3"/>
  <c r="DE60" i="3"/>
  <c r="CX58" i="3"/>
  <c r="DW56" i="3"/>
  <c r="CY56" i="3"/>
  <c r="DE55" i="3"/>
  <c r="CY54" i="3"/>
  <c r="DF53" i="3"/>
  <c r="DG51" i="3"/>
  <c r="DB46" i="3"/>
  <c r="CW45" i="3"/>
  <c r="DW41" i="3"/>
  <c r="CZ39" i="3"/>
  <c r="DG37" i="3"/>
  <c r="DC36" i="3"/>
  <c r="AH35" i="3"/>
  <c r="CE35" i="3" s="1"/>
  <c r="DW34" i="3"/>
  <c r="DD31" i="3"/>
  <c r="CY30" i="3"/>
  <c r="AH29" i="3"/>
  <c r="CE29" i="3" s="1"/>
  <c r="DA28" i="3"/>
  <c r="AH27" i="3"/>
  <c r="CE27" i="3" s="1"/>
  <c r="CZ26" i="3"/>
  <c r="CY20" i="3"/>
  <c r="DC18" i="3"/>
  <c r="DW15" i="3"/>
  <c r="AH15" i="3"/>
  <c r="CE15" i="3" s="1"/>
  <c r="AH103" i="3"/>
  <c r="DE103" i="3"/>
  <c r="DG103" i="3"/>
  <c r="DC103" i="3"/>
  <c r="DB103" i="3"/>
  <c r="DA103" i="3"/>
  <c r="CY103" i="3"/>
  <c r="CW103" i="3"/>
  <c r="AH147" i="3"/>
  <c r="AY146" i="3"/>
  <c r="DO133" i="3"/>
  <c r="AD133" i="3"/>
  <c r="CX132" i="3"/>
  <c r="DG131" i="3"/>
  <c r="DD130" i="3"/>
  <c r="CJ128" i="3"/>
  <c r="CV126" i="3"/>
  <c r="CX124" i="3"/>
  <c r="DG123" i="3"/>
  <c r="DD122" i="3"/>
  <c r="DF120" i="3"/>
  <c r="CV118" i="3"/>
  <c r="CX116" i="3"/>
  <c r="DG115" i="3"/>
  <c r="DD114" i="3"/>
  <c r="CW113" i="3"/>
  <c r="EK106" i="3"/>
  <c r="EI95" i="3"/>
  <c r="EA95" i="3"/>
  <c r="CV140" i="3"/>
  <c r="CX138" i="3"/>
  <c r="CW132" i="3"/>
  <c r="DF131" i="3"/>
  <c r="CJ131" i="3"/>
  <c r="CY130" i="3"/>
  <c r="CG130" i="3"/>
  <c r="CV129" i="3"/>
  <c r="DE128" i="3"/>
  <c r="CI128" i="3"/>
  <c r="DG126" i="3"/>
  <c r="CW124" i="3"/>
  <c r="DF123" i="3"/>
  <c r="CY122" i="3"/>
  <c r="CV121" i="3"/>
  <c r="DE120" i="3"/>
  <c r="DG118" i="3"/>
  <c r="CW116" i="3"/>
  <c r="DF115" i="3"/>
  <c r="CY114" i="3"/>
  <c r="CV113" i="3"/>
  <c r="DW98" i="3"/>
  <c r="DW96" i="3"/>
  <c r="EK88" i="3"/>
  <c r="AP79" i="3"/>
  <c r="EQ82" i="3"/>
  <c r="EK113" i="3"/>
  <c r="DZ95" i="3"/>
  <c r="CK145" i="3"/>
  <c r="AY148" i="3" s="1"/>
  <c r="DF140" i="3"/>
  <c r="CY139" i="3"/>
  <c r="CV138" i="3"/>
  <c r="DL133" i="3"/>
  <c r="CE133" i="3"/>
  <c r="DG132" i="3"/>
  <c r="DD131" i="3"/>
  <c r="CW130" i="3"/>
  <c r="DF129" i="3"/>
  <c r="CJ129" i="3"/>
  <c r="CY128" i="3"/>
  <c r="CG128" i="3"/>
  <c r="CV127" i="3"/>
  <c r="DE126" i="3"/>
  <c r="CI126" i="3"/>
  <c r="CX125" i="3"/>
  <c r="DG124" i="3"/>
  <c r="DD123" i="3"/>
  <c r="CW122" i="3"/>
  <c r="DF121" i="3"/>
  <c r="CY120" i="3"/>
  <c r="CV119" i="3"/>
  <c r="DE118" i="3"/>
  <c r="CX117" i="3"/>
  <c r="EK116" i="3"/>
  <c r="DG116" i="3"/>
  <c r="DD115" i="3"/>
  <c r="CW114" i="3"/>
  <c r="DF113" i="3"/>
  <c r="CX105" i="3"/>
  <c r="DF105" i="3"/>
  <c r="CY105" i="3"/>
  <c r="DG105" i="3"/>
  <c r="CZ105" i="3"/>
  <c r="DA105" i="3"/>
  <c r="DB105" i="3"/>
  <c r="DC105" i="3"/>
  <c r="AG95" i="3"/>
  <c r="CS147" i="3"/>
  <c r="DE140" i="3"/>
  <c r="CX139" i="3"/>
  <c r="DG138" i="3"/>
  <c r="DK133" i="3"/>
  <c r="CD133" i="3"/>
  <c r="DF132" i="3"/>
  <c r="CJ132" i="3"/>
  <c r="CY131" i="3"/>
  <c r="CG131" i="3"/>
  <c r="CV130" i="3"/>
  <c r="DE129" i="3"/>
  <c r="CI129" i="3"/>
  <c r="CX128" i="3"/>
  <c r="DD126" i="3"/>
  <c r="DF124" i="3"/>
  <c r="CY123" i="3"/>
  <c r="CV122" i="3"/>
  <c r="DE121" i="3"/>
  <c r="CX120" i="3"/>
  <c r="EK119" i="3"/>
  <c r="DD118" i="3"/>
  <c r="CP118" i="3"/>
  <c r="CH118" i="3"/>
  <c r="DF116" i="3"/>
  <c r="CY115" i="3"/>
  <c r="CO115" i="3"/>
  <c r="CG115" i="3"/>
  <c r="CV114" i="3"/>
  <c r="DE113" i="3"/>
  <c r="CQ113" i="3"/>
  <c r="DE105" i="3"/>
  <c r="DW99" i="3"/>
  <c r="DY95" i="3"/>
  <c r="EK89" i="3"/>
  <c r="CD81" i="3"/>
  <c r="FA82" i="3"/>
  <c r="DW81" i="3"/>
  <c r="DK82" i="3"/>
  <c r="CV132" i="3"/>
  <c r="CV124" i="3"/>
  <c r="DD140" i="3"/>
  <c r="CW139" i="3"/>
  <c r="DF138" i="3"/>
  <c r="DE132" i="3"/>
  <c r="CI132" i="3"/>
  <c r="CX131" i="3"/>
  <c r="DG130" i="3"/>
  <c r="DD129" i="3"/>
  <c r="CW128" i="3"/>
  <c r="DF127" i="3"/>
  <c r="CY126" i="3"/>
  <c r="CG126" i="3"/>
  <c r="DE124" i="3"/>
  <c r="CX123" i="3"/>
  <c r="DG122" i="3"/>
  <c r="DD121" i="3"/>
  <c r="CW120" i="3"/>
  <c r="CY118" i="3"/>
  <c r="DE116" i="3"/>
  <c r="CX115" i="3"/>
  <c r="DG114" i="3"/>
  <c r="DD113" i="3"/>
  <c r="DC106" i="3"/>
  <c r="CW106" i="3"/>
  <c r="DE106" i="3"/>
  <c r="CY106" i="3"/>
  <c r="DG106" i="3"/>
  <c r="CZ106" i="3"/>
  <c r="CX106" i="3"/>
  <c r="DD105" i="3"/>
  <c r="AE95" i="3"/>
  <c r="ED95" i="3"/>
  <c r="DW87" i="3"/>
  <c r="AH87" i="3"/>
  <c r="CY140" i="3"/>
  <c r="CV139" i="3"/>
  <c r="DE138" i="3"/>
  <c r="DD132" i="3"/>
  <c r="CW131" i="3"/>
  <c r="DF130" i="3"/>
  <c r="CY129" i="3"/>
  <c r="CX126" i="3"/>
  <c r="DD124" i="3"/>
  <c r="CW123" i="3"/>
  <c r="DD116" i="3"/>
  <c r="CW115" i="3"/>
  <c r="CW105" i="3"/>
  <c r="DW88" i="3"/>
  <c r="CV116" i="3"/>
  <c r="CX140" i="3"/>
  <c r="DD138" i="3"/>
  <c r="CY132" i="3"/>
  <c r="EK105" i="3"/>
  <c r="EK104" i="3"/>
  <c r="DW103" i="3"/>
  <c r="DF104" i="3"/>
  <c r="CX104" i="3"/>
  <c r="FI82" i="3"/>
  <c r="EZ82" i="3"/>
  <c r="AP81" i="3"/>
  <c r="DW80" i="3"/>
  <c r="AT78" i="3"/>
  <c r="FO77" i="3"/>
  <c r="FB77" i="3" s="1"/>
  <c r="DW77" i="3"/>
  <c r="DW76" i="3"/>
  <c r="DK69" i="3"/>
  <c r="DS69" i="3"/>
  <c r="EK49" i="3"/>
  <c r="DD107" i="3"/>
  <c r="CV107" i="3"/>
  <c r="DE104" i="3"/>
  <c r="CW104" i="3"/>
  <c r="CZ103" i="3"/>
  <c r="EY82" i="3"/>
  <c r="BB80" i="3"/>
  <c r="AX77" i="3"/>
  <c r="DW75" i="3"/>
  <c r="FO74" i="3"/>
  <c r="FB74" i="3" s="1"/>
  <c r="DD104" i="3"/>
  <c r="CV104" i="3"/>
  <c r="BN81" i="3"/>
  <c r="BZ77" i="3"/>
  <c r="AT77" i="3"/>
  <c r="ED69" i="3"/>
  <c r="DW59" i="3"/>
  <c r="DN69" i="3"/>
  <c r="DB107" i="3"/>
  <c r="DC104" i="3"/>
  <c r="DF103" i="3"/>
  <c r="CX103" i="3"/>
  <c r="EV82" i="3"/>
  <c r="DL82" i="3"/>
  <c r="FO80" i="3"/>
  <c r="FB80" i="3" s="1"/>
  <c r="BB79" i="3"/>
  <c r="AF82" i="3"/>
  <c r="DR82" i="3"/>
  <c r="AG82" i="3"/>
  <c r="EJ69" i="3"/>
  <c r="EK60" i="3"/>
  <c r="EB69" i="3"/>
  <c r="DB104" i="3"/>
  <c r="BN80" i="3"/>
  <c r="DW79" i="3"/>
  <c r="EI69" i="3"/>
  <c r="EA69" i="3"/>
  <c r="DD103" i="3"/>
  <c r="BJ80" i="3"/>
  <c r="BF78" i="3"/>
  <c r="EW82" i="3"/>
  <c r="BN77" i="3"/>
  <c r="BR75" i="3"/>
  <c r="BV74" i="3"/>
  <c r="AP74" i="3"/>
  <c r="AL75" i="3"/>
  <c r="CX64" i="3"/>
  <c r="DD62" i="3"/>
  <c r="DW61" i="3"/>
  <c r="EK56" i="3"/>
  <c r="EK53" i="3"/>
  <c r="AL74" i="3"/>
  <c r="AH65" i="3"/>
  <c r="EK64" i="3"/>
  <c r="DG64" i="3"/>
  <c r="CW64" i="3"/>
  <c r="DB63" i="3"/>
  <c r="CW62" i="3"/>
  <c r="EK61" i="3"/>
  <c r="EK54" i="3"/>
  <c r="DF64" i="3"/>
  <c r="CV64" i="3"/>
  <c r="CW57" i="3"/>
  <c r="DE57" i="3"/>
  <c r="CX57" i="3"/>
  <c r="DF57" i="3"/>
  <c r="CY57" i="3"/>
  <c r="DG57" i="3"/>
  <c r="CZ57" i="3"/>
  <c r="DA57" i="3"/>
  <c r="DB57" i="3"/>
  <c r="DC57" i="3"/>
  <c r="DW57" i="3"/>
  <c r="DW54" i="3"/>
  <c r="DW53" i="3"/>
  <c r="DW51" i="3"/>
  <c r="DW50" i="3"/>
  <c r="DE64" i="3"/>
  <c r="DC63" i="3"/>
  <c r="CW63" i="3"/>
  <c r="DE63" i="3"/>
  <c r="CX63" i="3"/>
  <c r="DF63" i="3"/>
  <c r="CZ63" i="3"/>
  <c r="EK59" i="3"/>
  <c r="EK45" i="3"/>
  <c r="DW63" i="3"/>
  <c r="CY63" i="3"/>
  <c r="EK46" i="3"/>
  <c r="DB64" i="3"/>
  <c r="DC64" i="3"/>
  <c r="DA64" i="3"/>
  <c r="CX62" i="3"/>
  <c r="DF62" i="3"/>
  <c r="CY62" i="3"/>
  <c r="DG62" i="3"/>
  <c r="CZ62" i="3"/>
  <c r="DA62" i="3"/>
  <c r="DB62" i="3"/>
  <c r="DC62" i="3"/>
  <c r="DW60" i="3"/>
  <c r="EK52" i="3"/>
  <c r="DW43" i="3"/>
  <c r="AH50" i="3"/>
  <c r="CE50" i="3" s="1"/>
  <c r="DA60" i="3"/>
  <c r="DD59" i="3"/>
  <c r="CV59" i="3"/>
  <c r="DE56" i="3"/>
  <c r="CW56" i="3"/>
  <c r="CY52" i="3"/>
  <c r="DG52" i="3"/>
  <c r="DA52" i="3"/>
  <c r="DB52" i="3"/>
  <c r="CV52" i="3"/>
  <c r="DD52" i="3"/>
  <c r="CX52" i="3"/>
  <c r="DD48" i="3"/>
  <c r="CX47" i="3"/>
  <c r="DF47" i="3"/>
  <c r="CZ47" i="3"/>
  <c r="DA47" i="3"/>
  <c r="DC47" i="3"/>
  <c r="DW47" i="3"/>
  <c r="CZ60" i="3"/>
  <c r="DC59" i="3"/>
  <c r="DD56" i="3"/>
  <c r="CV56" i="3"/>
  <c r="CW52" i="3"/>
  <c r="DF50" i="3"/>
  <c r="EK48" i="3"/>
  <c r="DB48" i="3"/>
  <c r="DG47" i="3"/>
  <c r="DD61" i="3"/>
  <c r="DG60" i="3"/>
  <c r="CY60" i="3"/>
  <c r="DB59" i="3"/>
  <c r="DE58" i="3"/>
  <c r="CW58" i="3"/>
  <c r="DC56" i="3"/>
  <c r="DD50" i="3"/>
  <c r="CZ49" i="3"/>
  <c r="DB49" i="3"/>
  <c r="DC49" i="3"/>
  <c r="CW49" i="3"/>
  <c r="DE49" i="3"/>
  <c r="CX49" i="3"/>
  <c r="DA48" i="3"/>
  <c r="DE47" i="3"/>
  <c r="DW46" i="3"/>
  <c r="DW45" i="3"/>
  <c r="DF60" i="3"/>
  <c r="CX60" i="3"/>
  <c r="DA59" i="3"/>
  <c r="DD58" i="3"/>
  <c r="CV58" i="3"/>
  <c r="DB56" i="3"/>
  <c r="CX55" i="3"/>
  <c r="DF55" i="3"/>
  <c r="DA55" i="3"/>
  <c r="CZ55" i="3"/>
  <c r="DC50" i="3"/>
  <c r="CV49" i="3"/>
  <c r="AH49" i="3"/>
  <c r="CE49" i="3" s="1"/>
  <c r="CY48" i="3"/>
  <c r="DD47" i="3"/>
  <c r="CZ59" i="3"/>
  <c r="DA56" i="3"/>
  <c r="DW55" i="3"/>
  <c r="CY55" i="3"/>
  <c r="DF52" i="3"/>
  <c r="EK47" i="3"/>
  <c r="DB47" i="3"/>
  <c r="DD60" i="3"/>
  <c r="DG59" i="3"/>
  <c r="DE52" i="3"/>
  <c r="CW50" i="3"/>
  <c r="DE50" i="3"/>
  <c r="CY50" i="3"/>
  <c r="DG50" i="3"/>
  <c r="CZ50" i="3"/>
  <c r="DB50" i="3"/>
  <c r="CX50" i="3"/>
  <c r="DC48" i="3"/>
  <c r="CW48" i="3"/>
  <c r="DE48" i="3"/>
  <c r="CX48" i="3"/>
  <c r="DF48" i="3"/>
  <c r="CZ48" i="3"/>
  <c r="DW48" i="3"/>
  <c r="DW39" i="3"/>
  <c r="DB43" i="3"/>
  <c r="CZ43" i="3"/>
  <c r="DC43" i="3"/>
  <c r="EK42" i="3"/>
  <c r="DF42" i="3"/>
  <c r="CZ41" i="3"/>
  <c r="DB41" i="3"/>
  <c r="CW41" i="3"/>
  <c r="DE41" i="3"/>
  <c r="CX41" i="3"/>
  <c r="DF41" i="3"/>
  <c r="CV41" i="3"/>
  <c r="EK40" i="3"/>
  <c r="DD40" i="3"/>
  <c r="DD54" i="3"/>
  <c r="CV54" i="3"/>
  <c r="DG53" i="3"/>
  <c r="CY53" i="3"/>
  <c r="DE51" i="3"/>
  <c r="CW51" i="3"/>
  <c r="DD46" i="3"/>
  <c r="CV46" i="3"/>
  <c r="DG45" i="3"/>
  <c r="CX45" i="3"/>
  <c r="CW44" i="3"/>
  <c r="DE44" i="3"/>
  <c r="DC44" i="3"/>
  <c r="CY43" i="3"/>
  <c r="DA42" i="3"/>
  <c r="CY40" i="3"/>
  <c r="DD51" i="3"/>
  <c r="CV51" i="3"/>
  <c r="CX43" i="3"/>
  <c r="DG41" i="3"/>
  <c r="EK39" i="3"/>
  <c r="DA38" i="3"/>
  <c r="DB38" i="3"/>
  <c r="DC38" i="3"/>
  <c r="CV38" i="3"/>
  <c r="DD38" i="3"/>
  <c r="CX38" i="3"/>
  <c r="DF38" i="3"/>
  <c r="CY38" i="3"/>
  <c r="DG38" i="3"/>
  <c r="DW38" i="3"/>
  <c r="DW37" i="3"/>
  <c r="CW42" i="3"/>
  <c r="DE42" i="3"/>
  <c r="CY42" i="3"/>
  <c r="DG42" i="3"/>
  <c r="DB42" i="3"/>
  <c r="DC42" i="3"/>
  <c r="CX42" i="3"/>
  <c r="DC40" i="3"/>
  <c r="CW40" i="3"/>
  <c r="DE40" i="3"/>
  <c r="CZ40" i="3"/>
  <c r="DA40" i="3"/>
  <c r="CV40" i="3"/>
  <c r="DD53" i="3"/>
  <c r="DD45" i="3"/>
  <c r="CZ44" i="3"/>
  <c r="DF43" i="3"/>
  <c r="CV43" i="3"/>
  <c r="CV42" i="3"/>
  <c r="DC41" i="3"/>
  <c r="DE38" i="3"/>
  <c r="EK38" i="3"/>
  <c r="DW36" i="3"/>
  <c r="DD39" i="3"/>
  <c r="DB37" i="3"/>
  <c r="DE36" i="3"/>
  <c r="CW36" i="3"/>
  <c r="CZ35" i="3"/>
  <c r="DC34" i="3"/>
  <c r="DF33" i="3"/>
  <c r="CX33" i="3"/>
  <c r="DF31" i="3"/>
  <c r="CW30" i="3"/>
  <c r="AH30" i="3"/>
  <c r="CE30" i="3" s="1"/>
  <c r="DW18" i="3"/>
  <c r="DA37" i="3"/>
  <c r="DD36" i="3"/>
  <c r="CV36" i="3"/>
  <c r="DG35" i="3"/>
  <c r="CY35" i="3"/>
  <c r="DB34" i="3"/>
  <c r="DE33" i="3"/>
  <c r="CW33" i="3"/>
  <c r="CV32" i="3"/>
  <c r="DD32" i="3"/>
  <c r="CW32" i="3"/>
  <c r="DE32" i="3"/>
  <c r="DB32" i="3"/>
  <c r="DA32" i="3"/>
  <c r="EK28" i="3"/>
  <c r="DW23" i="3"/>
  <c r="EK22" i="3"/>
  <c r="DW16" i="3"/>
  <c r="DD33" i="3"/>
  <c r="CV33" i="3"/>
  <c r="DC29" i="3"/>
  <c r="CV29" i="3"/>
  <c r="DE29" i="3"/>
  <c r="CW29" i="3"/>
  <c r="DF29" i="3"/>
  <c r="CX29" i="3"/>
  <c r="DG29" i="3"/>
  <c r="DA29" i="3"/>
  <c r="DB29" i="3"/>
  <c r="CZ34" i="3"/>
  <c r="DC33" i="3"/>
  <c r="EK30" i="3"/>
  <c r="DF30" i="3"/>
  <c r="DA36" i="3"/>
  <c r="DD35" i="3"/>
  <c r="CV35" i="3"/>
  <c r="DG34" i="3"/>
  <c r="CY34" i="3"/>
  <c r="DB33" i="3"/>
  <c r="CX32" i="3"/>
  <c r="CY31" i="3"/>
  <c r="DG31" i="3"/>
  <c r="CZ31" i="3"/>
  <c r="CW31" i="3"/>
  <c r="DE31" i="3"/>
  <c r="DA31" i="3"/>
  <c r="DE30" i="3"/>
  <c r="EK20" i="3"/>
  <c r="DW17" i="3"/>
  <c r="CZ36" i="3"/>
  <c r="DC35" i="3"/>
  <c r="DF34" i="3"/>
  <c r="CX34" i="3"/>
  <c r="DA33" i="3"/>
  <c r="CX31" i="3"/>
  <c r="DA30" i="3"/>
  <c r="DD29" i="3"/>
  <c r="EK26" i="3"/>
  <c r="CX22" i="3"/>
  <c r="DF22" i="3"/>
  <c r="CZ22" i="3"/>
  <c r="DD22" i="3"/>
  <c r="DE22" i="3"/>
  <c r="CV22" i="3"/>
  <c r="DG22" i="3"/>
  <c r="CW22" i="3"/>
  <c r="CY22" i="3"/>
  <c r="DB22" i="3"/>
  <c r="DC22" i="3"/>
  <c r="EK18" i="3"/>
  <c r="EK17" i="3"/>
  <c r="DD37" i="3"/>
  <c r="DG36" i="3"/>
  <c r="DE34" i="3"/>
  <c r="CW34" i="3"/>
  <c r="CZ33" i="3"/>
  <c r="DG32" i="3"/>
  <c r="CV31" i="3"/>
  <c r="EK29" i="3"/>
  <c r="CZ29" i="3"/>
  <c r="EK24" i="3"/>
  <c r="DW21" i="3"/>
  <c r="DD34" i="3"/>
  <c r="DG33" i="3"/>
  <c r="DB30" i="3"/>
  <c r="DC30" i="3"/>
  <c r="CV30" i="3"/>
  <c r="DD30" i="3"/>
  <c r="CZ30" i="3"/>
  <c r="CX30" i="3"/>
  <c r="CY29" i="3"/>
  <c r="EK27" i="3"/>
  <c r="DW26" i="3"/>
  <c r="DE27" i="3"/>
  <c r="DF25" i="3"/>
  <c r="DG24" i="3"/>
  <c r="AH24" i="3"/>
  <c r="CE24" i="3" s="1"/>
  <c r="DF23" i="3"/>
  <c r="DW20" i="3"/>
  <c r="CZ19" i="3"/>
  <c r="CW17" i="3"/>
  <c r="DE17" i="3"/>
  <c r="CY17" i="3"/>
  <c r="DG17" i="3"/>
  <c r="DB17" i="3"/>
  <c r="EQ16" i="3"/>
  <c r="CY15" i="3"/>
  <c r="DA15" i="3"/>
  <c r="CX15" i="3"/>
  <c r="DA21" i="3"/>
  <c r="DC21" i="3"/>
  <c r="CZ21" i="3"/>
  <c r="CX19" i="3"/>
  <c r="CX16" i="3"/>
  <c r="CZ16" i="3"/>
  <c r="DA16" i="3"/>
  <c r="CW15" i="3"/>
  <c r="CY27" i="3"/>
  <c r="DG27" i="3"/>
  <c r="DA27" i="3"/>
  <c r="DB27" i="3"/>
  <c r="CW25" i="3"/>
  <c r="DE25" i="3"/>
  <c r="CY25" i="3"/>
  <c r="DG25" i="3"/>
  <c r="DB25" i="3"/>
  <c r="DC23" i="3"/>
  <c r="CW23" i="3"/>
  <c r="DE23" i="3"/>
  <c r="DA23" i="3"/>
  <c r="DW22" i="3"/>
  <c r="DF19" i="3"/>
  <c r="CV19" i="3"/>
  <c r="CW16" i="3"/>
  <c r="DW28" i="3"/>
  <c r="CZ27" i="3"/>
  <c r="DA25" i="3"/>
  <c r="CZ24" i="3"/>
  <c r="DB24" i="3"/>
  <c r="DC24" i="3"/>
  <c r="CZ23" i="3"/>
  <c r="DG21" i="3"/>
  <c r="CW21" i="3"/>
  <c r="DE19" i="3"/>
  <c r="CV16" i="3"/>
  <c r="AH16" i="3"/>
  <c r="CE16" i="3" s="1"/>
  <c r="EK15" i="3"/>
  <c r="DF15" i="3"/>
  <c r="CX27" i="3"/>
  <c r="CZ25" i="3"/>
  <c r="DA24" i="3"/>
  <c r="CY23" i="3"/>
  <c r="AH22" i="3"/>
  <c r="CE22" i="3" s="1"/>
  <c r="EK21" i="3"/>
  <c r="DF21" i="3"/>
  <c r="CV21" i="3"/>
  <c r="DD19" i="3"/>
  <c r="DF17" i="3"/>
  <c r="DG16" i="3"/>
  <c r="DE15" i="3"/>
  <c r="CW27" i="3"/>
  <c r="CX25" i="3"/>
  <c r="CY24" i="3"/>
  <c r="CX23" i="3"/>
  <c r="DE21" i="3"/>
  <c r="DD17" i="3"/>
  <c r="DF16" i="3"/>
  <c r="DD15" i="3"/>
  <c r="EK23" i="3"/>
  <c r="CY19" i="3"/>
  <c r="DG19" i="3"/>
  <c r="DA19" i="3"/>
  <c r="DB19" i="3"/>
  <c r="DF28" i="3"/>
  <c r="CX28" i="3"/>
  <c r="DD26" i="3"/>
  <c r="CV26" i="3"/>
  <c r="DF20" i="3"/>
  <c r="CX20" i="3"/>
  <c r="DD18" i="3"/>
  <c r="DD28" i="3"/>
  <c r="DD20" i="3"/>
  <c r="CH168" i="3"/>
  <c r="B168" i="3" s="1"/>
  <c r="B108" i="4"/>
  <c r="B106" i="4"/>
  <c r="B71" i="4"/>
  <c r="B69" i="4"/>
  <c r="B13" i="4"/>
  <c r="B14" i="4"/>
  <c r="BE146" i="7" l="1"/>
  <c r="CN185" i="7"/>
  <c r="BH146" i="7"/>
  <c r="CD185" i="7"/>
  <c r="CB167" i="7"/>
  <c r="CD146" i="7"/>
  <c r="CN146" i="7"/>
  <c r="CP142" i="7"/>
  <c r="CO142" i="7"/>
  <c r="BZ138" i="7"/>
  <c r="CA138" i="7"/>
  <c r="CJ159" i="7"/>
  <c r="CK159" i="7"/>
  <c r="CK134" i="7"/>
  <c r="CJ134" i="7"/>
  <c r="BZ142" i="7"/>
  <c r="CA142" i="7"/>
  <c r="CF136" i="7"/>
  <c r="CE136" i="7"/>
  <c r="AJ185" i="7"/>
  <c r="CL146" i="7"/>
  <c r="BZ132" i="7"/>
  <c r="CA132" i="7"/>
  <c r="BZ134" i="7"/>
  <c r="CA134" i="7"/>
  <c r="CJ132" i="7"/>
  <c r="CK132" i="7"/>
  <c r="CE163" i="7"/>
  <c r="CF163" i="7"/>
  <c r="BW146" i="7"/>
  <c r="CF132" i="7"/>
  <c r="CE132" i="7"/>
  <c r="BZ155" i="7"/>
  <c r="CA155" i="7"/>
  <c r="CP157" i="7"/>
  <c r="CO157" i="7"/>
  <c r="CK161" i="7"/>
  <c r="CJ161" i="7"/>
  <c r="CE155" i="7"/>
  <c r="CF155" i="7"/>
  <c r="CH167" i="7"/>
  <c r="BX185" i="7"/>
  <c r="CA140" i="7"/>
  <c r="BZ140" i="7"/>
  <c r="CF134" i="7"/>
  <c r="CE134" i="7"/>
  <c r="CJ163" i="7"/>
  <c r="CK163" i="7"/>
  <c r="CF159" i="7"/>
  <c r="CE159" i="7"/>
  <c r="CE161" i="7"/>
  <c r="CF161" i="7"/>
  <c r="CL185" i="7"/>
  <c r="CF138" i="7"/>
  <c r="CE138" i="7"/>
  <c r="CO138" i="7"/>
  <c r="CP138" i="7"/>
  <c r="CF140" i="7"/>
  <c r="CE140" i="7"/>
  <c r="CJ136" i="7"/>
  <c r="CK136" i="7"/>
  <c r="BZ157" i="7"/>
  <c r="CA157" i="7"/>
  <c r="BZ161" i="7"/>
  <c r="CA161" i="7"/>
  <c r="CF157" i="7"/>
  <c r="CE157" i="7"/>
  <c r="BZ163" i="7"/>
  <c r="CA163" i="7"/>
  <c r="CA136" i="7"/>
  <c r="BZ136" i="7"/>
  <c r="CJ140" i="7"/>
  <c r="CK140" i="7"/>
  <c r="CP136" i="7"/>
  <c r="CO136" i="7"/>
  <c r="CK138" i="7"/>
  <c r="CJ138" i="7"/>
  <c r="CP159" i="7"/>
  <c r="CO159" i="7"/>
  <c r="CC146" i="7"/>
  <c r="CP134" i="7"/>
  <c r="CO134" i="7"/>
  <c r="CJ142" i="7"/>
  <c r="CK142" i="7"/>
  <c r="CF142" i="7"/>
  <c r="CE142" i="7"/>
  <c r="CO140" i="7"/>
  <c r="CP140" i="7"/>
  <c r="CP132" i="7"/>
  <c r="CO132" i="7"/>
  <c r="CJ157" i="7"/>
  <c r="CK157" i="7"/>
  <c r="CJ155" i="7"/>
  <c r="CK155" i="7"/>
  <c r="BZ159" i="7"/>
  <c r="CA159" i="7"/>
  <c r="CO161" i="7"/>
  <c r="CP161" i="7"/>
  <c r="CF220" i="7"/>
  <c r="CE220" i="7"/>
  <c r="AH220" i="7" s="1"/>
  <c r="AC220" i="7" s="1"/>
  <c r="CP230" i="7"/>
  <c r="CL248" i="7" s="1"/>
  <c r="CK224" i="7"/>
  <c r="CJ224" i="7"/>
  <c r="AH224" i="7" s="1"/>
  <c r="AC224" i="7" s="1"/>
  <c r="CK222" i="7"/>
  <c r="CJ222" i="7"/>
  <c r="AH222" i="7" s="1"/>
  <c r="AC222" i="7" s="1"/>
  <c r="BZ216" i="7"/>
  <c r="AH216" i="7" s="1"/>
  <c r="AC216" i="7" s="1"/>
  <c r="CA216" i="7"/>
  <c r="BZ214" i="7"/>
  <c r="AH214" i="7" s="1"/>
  <c r="AC214" i="7" s="1"/>
  <c r="CA214" i="7"/>
  <c r="CE218" i="7"/>
  <c r="AH218" i="7" s="1"/>
  <c r="AC218" i="7" s="1"/>
  <c r="CF218" i="7"/>
  <c r="CI146" i="7"/>
  <c r="CJ130" i="7"/>
  <c r="CK130" i="7"/>
  <c r="CK128" i="7"/>
  <c r="CJ128" i="7"/>
  <c r="CF128" i="7"/>
  <c r="CE128" i="7"/>
  <c r="CA130" i="7"/>
  <c r="BZ130" i="7"/>
  <c r="CF130" i="7"/>
  <c r="CE130" i="7"/>
  <c r="CP130" i="7"/>
  <c r="CO130" i="7"/>
  <c r="BZ128" i="7"/>
  <c r="CA128" i="7"/>
  <c r="CP128" i="7"/>
  <c r="CO128" i="7"/>
  <c r="BY167" i="7"/>
  <c r="CG185" i="7"/>
  <c r="CC185" i="7"/>
  <c r="CM167" i="7"/>
  <c r="CB146" i="7"/>
  <c r="BY185" i="7"/>
  <c r="CL167" i="7"/>
  <c r="CG146" i="7"/>
  <c r="CH185" i="7"/>
  <c r="CI185" i="7"/>
  <c r="CN167" i="7"/>
  <c r="BW167" i="7"/>
  <c r="BY146" i="7"/>
  <c r="CM185" i="7"/>
  <c r="CI167" i="7"/>
  <c r="CB185" i="7"/>
  <c r="BX167" i="7"/>
  <c r="CD167" i="7"/>
  <c r="BX146" i="7"/>
  <c r="CH146" i="7"/>
  <c r="CG167" i="7"/>
  <c r="AN185" i="7"/>
  <c r="BI185" i="7"/>
  <c r="AW157" i="7"/>
  <c r="K142" i="4"/>
  <c r="K243" i="7"/>
  <c r="K250" i="7" s="1"/>
  <c r="BL204" i="7"/>
  <c r="BK204" i="7"/>
  <c r="AH204" i="7" s="1"/>
  <c r="AC204" i="7" s="1"/>
  <c r="BU212" i="7"/>
  <c r="AH212" i="7" s="1"/>
  <c r="AC212" i="7" s="1"/>
  <c r="BV212" i="7"/>
  <c r="BF198" i="7"/>
  <c r="AH198" i="7" s="1"/>
  <c r="AC198" i="7" s="1"/>
  <c r="BG198" i="7"/>
  <c r="AH228" i="7"/>
  <c r="AC228" i="7" s="1"/>
  <c r="BF200" i="7"/>
  <c r="AH200" i="7" s="1"/>
  <c r="AC200" i="7" s="1"/>
  <c r="BG200" i="7"/>
  <c r="AZ185" i="7"/>
  <c r="BB194" i="7"/>
  <c r="BA194" i="7"/>
  <c r="AH194" i="7" s="1"/>
  <c r="AC194" i="7" s="1"/>
  <c r="K153" i="3"/>
  <c r="BP206" i="7"/>
  <c r="AH206" i="7" s="1"/>
  <c r="AC206" i="7" s="1"/>
  <c r="BQ206" i="7"/>
  <c r="BL202" i="7"/>
  <c r="BK202" i="7"/>
  <c r="AH202" i="7" s="1"/>
  <c r="AC202" i="7" s="1"/>
  <c r="BP208" i="7"/>
  <c r="AH208" i="7" s="1"/>
  <c r="AC208" i="7" s="1"/>
  <c r="BQ208" i="7"/>
  <c r="AW190" i="7"/>
  <c r="AV190" i="7"/>
  <c r="AH190" i="7" s="1"/>
  <c r="AC190" i="7" s="1"/>
  <c r="AH210" i="7"/>
  <c r="AC210" i="7" s="1"/>
  <c r="AH226" i="7"/>
  <c r="AC226" i="7" s="1"/>
  <c r="G153" i="3"/>
  <c r="BB196" i="7"/>
  <c r="BA196" i="7"/>
  <c r="AH196" i="7" s="1"/>
  <c r="AC196" i="7" s="1"/>
  <c r="AW192" i="7"/>
  <c r="AV192" i="7"/>
  <c r="AH192" i="7" s="1"/>
  <c r="AC192" i="7" s="1"/>
  <c r="AR230" i="7"/>
  <c r="AN248" i="7" s="1"/>
  <c r="AX133" i="3"/>
  <c r="AU151" i="3" s="1"/>
  <c r="CI113" i="3"/>
  <c r="CS113" i="3" s="1"/>
  <c r="BT185" i="7"/>
  <c r="BH185" i="7"/>
  <c r="CA151" i="3"/>
  <c r="BR133" i="3"/>
  <c r="AI151" i="3"/>
  <c r="BC185" i="7"/>
  <c r="BK151" i="3"/>
  <c r="AM151" i="3"/>
  <c r="CN124" i="3"/>
  <c r="CS124" i="3" s="1"/>
  <c r="CL119" i="3"/>
  <c r="CS119" i="3" s="1"/>
  <c r="BB133" i="3"/>
  <c r="AH108" i="3"/>
  <c r="CE108" i="3" s="1"/>
  <c r="BJ133" i="3"/>
  <c r="AP185" i="7"/>
  <c r="BR185" i="7"/>
  <c r="AY185" i="7"/>
  <c r="AD185" i="7"/>
  <c r="AK185" i="7"/>
  <c r="BD185" i="7"/>
  <c r="BO185" i="7"/>
  <c r="AI185" i="7"/>
  <c r="BN185" i="7"/>
  <c r="BM185" i="7"/>
  <c r="BJ185" i="7"/>
  <c r="BE185" i="7"/>
  <c r="AU185" i="7"/>
  <c r="AT185" i="7"/>
  <c r="AS185" i="7"/>
  <c r="BS185" i="7"/>
  <c r="AG185" i="7"/>
  <c r="AF185" i="7"/>
  <c r="AX185" i="7"/>
  <c r="AO185" i="7"/>
  <c r="AE185" i="7"/>
  <c r="AT87" i="4"/>
  <c r="EK108" i="3"/>
  <c r="CO108" i="3" s="1"/>
  <c r="BR87" i="4"/>
  <c r="BV87" i="4"/>
  <c r="AL86" i="4"/>
  <c r="AL155" i="7"/>
  <c r="AM155" i="7"/>
  <c r="BN86" i="4"/>
  <c r="BV155" i="7"/>
  <c r="BU155" i="7"/>
  <c r="AP86" i="4"/>
  <c r="AR155" i="7"/>
  <c r="AQ155" i="7"/>
  <c r="BQ161" i="7"/>
  <c r="BP161" i="7"/>
  <c r="AM161" i="7"/>
  <c r="AL161" i="7"/>
  <c r="BZ87" i="4"/>
  <c r="BZ86" i="4"/>
  <c r="BF87" i="4"/>
  <c r="BK157" i="7"/>
  <c r="BL157" i="7"/>
  <c r="BG161" i="7"/>
  <c r="BF161" i="7"/>
  <c r="AW159" i="7"/>
  <c r="AV159" i="7"/>
  <c r="AL87" i="4"/>
  <c r="AL157" i="7"/>
  <c r="AM157" i="7"/>
  <c r="BV159" i="7"/>
  <c r="BU159" i="7"/>
  <c r="BB87" i="4"/>
  <c r="BG157" i="7"/>
  <c r="BF157" i="7"/>
  <c r="AX86" i="4"/>
  <c r="BB155" i="7"/>
  <c r="BA155" i="7"/>
  <c r="BL161" i="7"/>
  <c r="BK161" i="7"/>
  <c r="AT86" i="4"/>
  <c r="AW155" i="7"/>
  <c r="AV155" i="7"/>
  <c r="BG159" i="7"/>
  <c r="BF159" i="7"/>
  <c r="BJ87" i="4"/>
  <c r="BP157" i="7"/>
  <c r="BQ157" i="7"/>
  <c r="AX87" i="4"/>
  <c r="BB157" i="7"/>
  <c r="BA157" i="7"/>
  <c r="BF86" i="4"/>
  <c r="BL155" i="7"/>
  <c r="BK155" i="7"/>
  <c r="BB86" i="4"/>
  <c r="BG155" i="7"/>
  <c r="BF155" i="7"/>
  <c r="BB159" i="7"/>
  <c r="BA159" i="7"/>
  <c r="AP87" i="4"/>
  <c r="AR157" i="7"/>
  <c r="AQ157" i="7"/>
  <c r="AM159" i="7"/>
  <c r="AL159" i="7"/>
  <c r="BJ86" i="4"/>
  <c r="BQ155" i="7"/>
  <c r="BP155" i="7"/>
  <c r="BL159" i="7"/>
  <c r="BK159" i="7"/>
  <c r="BR86" i="4"/>
  <c r="CD87" i="4"/>
  <c r="BV86" i="4"/>
  <c r="AW161" i="7"/>
  <c r="AV161" i="7"/>
  <c r="BV161" i="7"/>
  <c r="BU161" i="7"/>
  <c r="BQ159" i="7"/>
  <c r="BP159" i="7"/>
  <c r="AR161" i="7"/>
  <c r="AQ161" i="7"/>
  <c r="BB161" i="7"/>
  <c r="BA161" i="7"/>
  <c r="CS93" i="3"/>
  <c r="CS92" i="3"/>
  <c r="CS90" i="3"/>
  <c r="CS91" i="3"/>
  <c r="CS94" i="3"/>
  <c r="AR149" i="7"/>
  <c r="AQ149" i="7"/>
  <c r="BQ140" i="7"/>
  <c r="BP140" i="7"/>
  <c r="AW134" i="7"/>
  <c r="AV134" i="7"/>
  <c r="BG140" i="7"/>
  <c r="BF140" i="7"/>
  <c r="BQ132" i="7"/>
  <c r="BP132" i="7"/>
  <c r="BB130" i="7"/>
  <c r="BA130" i="7"/>
  <c r="BB138" i="7"/>
  <c r="BA138" i="7"/>
  <c r="BK134" i="7"/>
  <c r="BL134" i="7"/>
  <c r="AW130" i="7"/>
  <c r="AV130" i="7"/>
  <c r="BB140" i="7"/>
  <c r="BA140" i="7"/>
  <c r="BL128" i="7"/>
  <c r="BK128" i="7"/>
  <c r="BB136" i="7"/>
  <c r="BA136" i="7"/>
  <c r="BV130" i="7"/>
  <c r="BU130" i="7"/>
  <c r="BL136" i="7"/>
  <c r="BK136" i="7"/>
  <c r="BB134" i="7"/>
  <c r="BA134" i="7"/>
  <c r="AR142" i="7"/>
  <c r="AQ142" i="7"/>
  <c r="AM136" i="7"/>
  <c r="AL136" i="7"/>
  <c r="AW128" i="7"/>
  <c r="AV128" i="7"/>
  <c r="BB132" i="7"/>
  <c r="BA132" i="7"/>
  <c r="AW138" i="7"/>
  <c r="AV138" i="7"/>
  <c r="AM134" i="7"/>
  <c r="AL134" i="7"/>
  <c r="AW132" i="7"/>
  <c r="AV132" i="7"/>
  <c r="BQ128" i="7"/>
  <c r="BP128" i="7"/>
  <c r="AR128" i="7"/>
  <c r="AQ128" i="7"/>
  <c r="BV142" i="7"/>
  <c r="BU142" i="7"/>
  <c r="BQ136" i="7"/>
  <c r="BP136" i="7"/>
  <c r="BQ142" i="7"/>
  <c r="BP142" i="7"/>
  <c r="BB142" i="7"/>
  <c r="BA142" i="7"/>
  <c r="BV128" i="7"/>
  <c r="BU128" i="7"/>
  <c r="AM140" i="7"/>
  <c r="AL140" i="7"/>
  <c r="AW142" i="7"/>
  <c r="AV142" i="7"/>
  <c r="AR130" i="7"/>
  <c r="AQ130" i="7"/>
  <c r="AM128" i="7"/>
  <c r="AL128" i="7"/>
  <c r="AM132" i="7"/>
  <c r="AL132" i="7"/>
  <c r="BL138" i="7"/>
  <c r="BK138" i="7"/>
  <c r="AR140" i="7"/>
  <c r="AQ140" i="7"/>
  <c r="BG134" i="7"/>
  <c r="BF134" i="7"/>
  <c r="AR134" i="7"/>
  <c r="AQ134" i="7"/>
  <c r="BQ138" i="7"/>
  <c r="BP138" i="7"/>
  <c r="BQ130" i="7"/>
  <c r="BP130" i="7"/>
  <c r="BK140" i="7"/>
  <c r="BL140" i="7"/>
  <c r="BV138" i="7"/>
  <c r="BU138" i="7"/>
  <c r="BL142" i="7"/>
  <c r="BK142" i="7"/>
  <c r="BG128" i="7"/>
  <c r="BF128" i="7"/>
  <c r="BG136" i="7"/>
  <c r="BF136" i="7"/>
  <c r="AR138" i="7"/>
  <c r="AQ138" i="7"/>
  <c r="BB128" i="7"/>
  <c r="BA128" i="7"/>
  <c r="BV136" i="7"/>
  <c r="BU136" i="7"/>
  <c r="BL132" i="7"/>
  <c r="BK132" i="7"/>
  <c r="BG142" i="7"/>
  <c r="BF142" i="7"/>
  <c r="BV132" i="7"/>
  <c r="BU132" i="7"/>
  <c r="BG132" i="7"/>
  <c r="BF132" i="7"/>
  <c r="AM138" i="7"/>
  <c r="AL138" i="7"/>
  <c r="AM130" i="7"/>
  <c r="AL130" i="7"/>
  <c r="BG130" i="7"/>
  <c r="BF130" i="7"/>
  <c r="AR136" i="7"/>
  <c r="AQ136" i="7"/>
  <c r="BV134" i="7"/>
  <c r="BU134" i="7"/>
  <c r="BV140" i="7"/>
  <c r="BU140" i="7"/>
  <c r="BG138" i="7"/>
  <c r="BF138" i="7"/>
  <c r="AW136" i="7"/>
  <c r="AV136" i="7"/>
  <c r="BK130" i="7"/>
  <c r="BL130" i="7"/>
  <c r="AW140" i="7"/>
  <c r="AV140" i="7"/>
  <c r="AR132" i="7"/>
  <c r="AQ132" i="7"/>
  <c r="BQ134" i="7"/>
  <c r="BP134" i="7"/>
  <c r="AM142" i="7"/>
  <c r="AL142" i="7"/>
  <c r="AO146" i="7"/>
  <c r="CR104" i="3"/>
  <c r="CJ104" i="3"/>
  <c r="CQ104" i="3"/>
  <c r="CI104" i="3"/>
  <c r="CP104" i="3"/>
  <c r="CH104" i="3"/>
  <c r="CO104" i="3"/>
  <c r="CG104" i="3"/>
  <c r="CN104" i="3"/>
  <c r="CM104" i="3"/>
  <c r="CL104" i="3"/>
  <c r="CK104" i="3"/>
  <c r="CN107" i="3"/>
  <c r="CM107" i="3"/>
  <c r="CL107" i="3"/>
  <c r="CK107" i="3"/>
  <c r="CR107" i="3"/>
  <c r="CJ107" i="3"/>
  <c r="CQ107" i="3"/>
  <c r="CI107" i="3"/>
  <c r="CP107" i="3"/>
  <c r="CH107" i="3"/>
  <c r="CO107" i="3"/>
  <c r="CG107" i="3"/>
  <c r="CN105" i="3"/>
  <c r="CM105" i="3"/>
  <c r="CL105" i="3"/>
  <c r="CK105" i="3"/>
  <c r="CR105" i="3"/>
  <c r="CJ105" i="3"/>
  <c r="CQ105" i="3"/>
  <c r="CI105" i="3"/>
  <c r="CP105" i="3"/>
  <c r="CH105" i="3"/>
  <c r="CO105" i="3"/>
  <c r="CG105" i="3"/>
  <c r="CR106" i="3"/>
  <c r="CJ106" i="3"/>
  <c r="CQ106" i="3"/>
  <c r="CI106" i="3"/>
  <c r="CP106" i="3"/>
  <c r="CH106" i="3"/>
  <c r="CO106" i="3"/>
  <c r="CG106" i="3"/>
  <c r="CN106" i="3"/>
  <c r="CM106" i="3"/>
  <c r="CL106" i="3"/>
  <c r="CK106" i="3"/>
  <c r="CR103" i="3"/>
  <c r="CJ103" i="3"/>
  <c r="CQ103" i="3"/>
  <c r="CI103" i="3"/>
  <c r="CP103" i="3"/>
  <c r="CH103" i="3"/>
  <c r="CO103" i="3"/>
  <c r="CG103" i="3"/>
  <c r="CN103" i="3"/>
  <c r="CM103" i="3"/>
  <c r="CK103" i="3"/>
  <c r="CL103" i="3"/>
  <c r="AU146" i="7"/>
  <c r="AJ146" i="7"/>
  <c r="AF165" i="7"/>
  <c r="BC146" i="7"/>
  <c r="BE167" i="7"/>
  <c r="BD167" i="7"/>
  <c r="BN146" i="7"/>
  <c r="AE165" i="7"/>
  <c r="AN167" i="7"/>
  <c r="BR146" i="7"/>
  <c r="AG166" i="7"/>
  <c r="AK146" i="7"/>
  <c r="AI146" i="7"/>
  <c r="AF166" i="7"/>
  <c r="AZ146" i="7"/>
  <c r="AG165" i="7"/>
  <c r="AE144" i="7"/>
  <c r="AF144" i="7"/>
  <c r="AY146" i="7"/>
  <c r="AX146" i="7"/>
  <c r="BJ146" i="7"/>
  <c r="BD146" i="7"/>
  <c r="BI146" i="7"/>
  <c r="BJ167" i="7"/>
  <c r="AE166" i="7"/>
  <c r="BI167" i="7"/>
  <c r="AE145" i="7"/>
  <c r="AG145" i="7"/>
  <c r="AG144" i="7"/>
  <c r="BM146" i="7"/>
  <c r="AF145" i="7"/>
  <c r="AP146" i="7"/>
  <c r="BT146" i="7"/>
  <c r="AT146" i="7"/>
  <c r="AN146" i="7"/>
  <c r="AS146" i="7"/>
  <c r="AI167" i="7"/>
  <c r="AK167" i="7"/>
  <c r="AJ167" i="7"/>
  <c r="BO146" i="7"/>
  <c r="BT167" i="7"/>
  <c r="BS146" i="7"/>
  <c r="BO167" i="7"/>
  <c r="BN167" i="7"/>
  <c r="BM167" i="7"/>
  <c r="BS167" i="7"/>
  <c r="BR167" i="7"/>
  <c r="BH167" i="7"/>
  <c r="AY167" i="7"/>
  <c r="AX167" i="7"/>
  <c r="BC167" i="7"/>
  <c r="AZ167" i="7"/>
  <c r="AP167" i="7"/>
  <c r="AO167" i="7"/>
  <c r="AU167" i="7"/>
  <c r="AT167" i="7"/>
  <c r="AS167" i="7"/>
  <c r="AD149" i="7"/>
  <c r="AD166" i="7" s="1"/>
  <c r="DI68" i="3"/>
  <c r="EL87" i="3"/>
  <c r="CO87" i="3"/>
  <c r="BR87" i="3" s="1"/>
  <c r="CQ87" i="3"/>
  <c r="BZ87" i="3" s="1"/>
  <c r="AF124" i="7"/>
  <c r="AG124" i="7"/>
  <c r="AE124" i="7"/>
  <c r="DI67" i="3"/>
  <c r="DH67" i="3"/>
  <c r="DH65" i="3"/>
  <c r="DI65" i="3"/>
  <c r="DH66" i="3"/>
  <c r="DI66" i="3"/>
  <c r="DH68" i="3"/>
  <c r="AK125" i="7"/>
  <c r="AI125" i="7"/>
  <c r="AJ125" i="7"/>
  <c r="CG87" i="3"/>
  <c r="AL87" i="3" s="1"/>
  <c r="CI87" i="3"/>
  <c r="AT87" i="3" s="1"/>
  <c r="CN87" i="3"/>
  <c r="BN87" i="3" s="1"/>
  <c r="CM87" i="3"/>
  <c r="BJ87" i="3" s="1"/>
  <c r="CL87" i="3"/>
  <c r="BF87" i="3" s="1"/>
  <c r="CP87" i="3"/>
  <c r="BV87" i="3" s="1"/>
  <c r="CK87" i="3"/>
  <c r="BB87" i="3" s="1"/>
  <c r="CR87" i="3"/>
  <c r="CD87" i="3" s="1"/>
  <c r="CJ87" i="3"/>
  <c r="AX87" i="3" s="1"/>
  <c r="AE123" i="7"/>
  <c r="AF123" i="7"/>
  <c r="AD124" i="7"/>
  <c r="AD123" i="7"/>
  <c r="AG123" i="7"/>
  <c r="CE65" i="3"/>
  <c r="BC143" i="3"/>
  <c r="CR139" i="3"/>
  <c r="BW143" i="3"/>
  <c r="CK152" i="3"/>
  <c r="CW141" i="3"/>
  <c r="BG143" i="3"/>
  <c r="CQ139" i="3"/>
  <c r="CJ138" i="3"/>
  <c r="BK143" i="3"/>
  <c r="BO143" i="3"/>
  <c r="CG138" i="3"/>
  <c r="CQ138" i="3"/>
  <c r="AY143" i="3"/>
  <c r="BV133" i="3"/>
  <c r="BF133" i="3"/>
  <c r="CA143" i="3"/>
  <c r="CG139" i="3"/>
  <c r="BZ133" i="3"/>
  <c r="CJ139" i="3"/>
  <c r="CH138" i="3"/>
  <c r="CP138" i="3"/>
  <c r="CP139" i="3"/>
  <c r="CR138" i="3"/>
  <c r="CO139" i="3"/>
  <c r="CO138" i="3"/>
  <c r="CI139" i="3"/>
  <c r="AU144" i="3"/>
  <c r="CP152" i="3"/>
  <c r="DG141" i="3"/>
  <c r="AD76" i="3"/>
  <c r="AC76" i="3" s="1"/>
  <c r="EL89" i="3"/>
  <c r="AD230" i="7"/>
  <c r="AI249" i="7" s="1"/>
  <c r="AI241" i="7"/>
  <c r="DH61" i="3"/>
  <c r="BN82" i="3"/>
  <c r="DI131" i="3"/>
  <c r="BF82" i="3"/>
  <c r="CS123" i="3"/>
  <c r="CH140" i="3"/>
  <c r="CI140" i="3"/>
  <c r="CS121" i="3"/>
  <c r="BS143" i="3"/>
  <c r="CG149" i="3"/>
  <c r="CS118" i="3"/>
  <c r="DH27" i="3"/>
  <c r="AN245" i="7"/>
  <c r="CA145" i="3"/>
  <c r="CL242" i="7" s="1"/>
  <c r="CR152" i="3"/>
  <c r="DW69" i="3"/>
  <c r="DH115" i="3"/>
  <c r="CQ140" i="3"/>
  <c r="DI105" i="3"/>
  <c r="DH117" i="3"/>
  <c r="DI125" i="3"/>
  <c r="CS145" i="3"/>
  <c r="DW133" i="3"/>
  <c r="CS116" i="3"/>
  <c r="CG140" i="3"/>
  <c r="DH34" i="3"/>
  <c r="CP140" i="3"/>
  <c r="AM230" i="7"/>
  <c r="AI248" i="7" s="1"/>
  <c r="AH244" i="7"/>
  <c r="CK133" i="3"/>
  <c r="CR133" i="3"/>
  <c r="DI20" i="3"/>
  <c r="DI23" i="3"/>
  <c r="CR140" i="3"/>
  <c r="CJ140" i="3"/>
  <c r="DH28" i="3"/>
  <c r="AU145" i="3"/>
  <c r="CJ152" i="3"/>
  <c r="CO152" i="3"/>
  <c r="BO145" i="3"/>
  <c r="BW242" i="7" s="1"/>
  <c r="BZ82" i="3"/>
  <c r="AX82" i="3"/>
  <c r="DH123" i="3"/>
  <c r="DE141" i="3"/>
  <c r="CY141" i="3"/>
  <c r="CY133" i="3"/>
  <c r="CE104" i="3"/>
  <c r="CS125" i="3"/>
  <c r="B265" i="7"/>
  <c r="BR82" i="3"/>
  <c r="BB82" i="3"/>
  <c r="AQ145" i="3"/>
  <c r="CI152" i="3"/>
  <c r="AX245" i="7"/>
  <c r="AT82" i="3"/>
  <c r="CD82" i="3"/>
  <c r="DH125" i="3"/>
  <c r="CO126" i="3"/>
  <c r="CO133" i="3" s="1"/>
  <c r="CI114" i="3"/>
  <c r="CS114" i="3" s="1"/>
  <c r="DI18" i="3"/>
  <c r="DH39" i="3"/>
  <c r="DI61" i="3"/>
  <c r="CS132" i="3"/>
  <c r="DH105" i="3"/>
  <c r="DF133" i="3"/>
  <c r="DG133" i="3"/>
  <c r="CQ152" i="3"/>
  <c r="BW145" i="3"/>
  <c r="CG242" i="7" s="1"/>
  <c r="BV82" i="3"/>
  <c r="DI24" i="3"/>
  <c r="EK69" i="3"/>
  <c r="AD81" i="3"/>
  <c r="AC81" i="3" s="1"/>
  <c r="CX133" i="3"/>
  <c r="CS131" i="3"/>
  <c r="BC245" i="7"/>
  <c r="AD79" i="3"/>
  <c r="AC79" i="3" s="1"/>
  <c r="AT133" i="3"/>
  <c r="CG152" i="3"/>
  <c r="AI145" i="3"/>
  <c r="CQ130" i="3"/>
  <c r="CS130" i="3" s="1"/>
  <c r="CL120" i="3"/>
  <c r="CO149" i="3"/>
  <c r="BO144" i="3"/>
  <c r="BW241" i="7" s="1"/>
  <c r="CM122" i="3"/>
  <c r="CM133" i="3" s="1"/>
  <c r="CL149" i="3"/>
  <c r="BC144" i="3"/>
  <c r="CI149" i="3"/>
  <c r="AQ144" i="3"/>
  <c r="CP128" i="3"/>
  <c r="CS128" i="3" s="1"/>
  <c r="CE107" i="3"/>
  <c r="DI27" i="3"/>
  <c r="DI62" i="3"/>
  <c r="AD75" i="3"/>
  <c r="AC75" i="3" s="1"/>
  <c r="DH131" i="3"/>
  <c r="CJ133" i="3"/>
  <c r="AI245" i="7"/>
  <c r="BC145" i="3"/>
  <c r="CL152" i="3"/>
  <c r="CN152" i="3"/>
  <c r="BK145" i="3"/>
  <c r="CE106" i="3"/>
  <c r="CQ129" i="3"/>
  <c r="CS129" i="3" s="1"/>
  <c r="CH152" i="3"/>
  <c r="AM145" i="3"/>
  <c r="CP127" i="3"/>
  <c r="CS127" i="3" s="1"/>
  <c r="AS245" i="7"/>
  <c r="CE105" i="3"/>
  <c r="BC243" i="7"/>
  <c r="AH243" i="7" s="1"/>
  <c r="CE103" i="3"/>
  <c r="DH23" i="3"/>
  <c r="DH37" i="3"/>
  <c r="AP82" i="3"/>
  <c r="AD80" i="3"/>
  <c r="AC80" i="3" s="1"/>
  <c r="EO82" i="3"/>
  <c r="AH144" i="3" s="1"/>
  <c r="FB82" i="3"/>
  <c r="AH145" i="3" s="1"/>
  <c r="DI115" i="3"/>
  <c r="DH120" i="3"/>
  <c r="DI128" i="3"/>
  <c r="CK149" i="3"/>
  <c r="AY144" i="3"/>
  <c r="BC242" i="7"/>
  <c r="CS117" i="3"/>
  <c r="DI44" i="3"/>
  <c r="DI45" i="3"/>
  <c r="DA69" i="3"/>
  <c r="DA136" i="3" s="1"/>
  <c r="DI39" i="3"/>
  <c r="DI47" i="3"/>
  <c r="DI55" i="3"/>
  <c r="DH48" i="3"/>
  <c r="DH50" i="3"/>
  <c r="DH60" i="3"/>
  <c r="DH62" i="3"/>
  <c r="DH55" i="3"/>
  <c r="DH47" i="3"/>
  <c r="DH57" i="3"/>
  <c r="DH53" i="3"/>
  <c r="CZ69" i="3"/>
  <c r="CZ136" i="3" s="1"/>
  <c r="DH103" i="3"/>
  <c r="DH33" i="3"/>
  <c r="DI33" i="3"/>
  <c r="AD77" i="3"/>
  <c r="AD134" i="7" s="1"/>
  <c r="CG133" i="3"/>
  <c r="DH25" i="3"/>
  <c r="DI106" i="3"/>
  <c r="DH106" i="3"/>
  <c r="EK95" i="3"/>
  <c r="DH140" i="3"/>
  <c r="DI140" i="3"/>
  <c r="DI126" i="3"/>
  <c r="DH126" i="3"/>
  <c r="AH148" i="3"/>
  <c r="DD69" i="3"/>
  <c r="DE69" i="3"/>
  <c r="DH16" i="3"/>
  <c r="DI16" i="3"/>
  <c r="CV69" i="3"/>
  <c r="EQ17" i="3"/>
  <c r="A16" i="3"/>
  <c r="DH31" i="3"/>
  <c r="DI31" i="3"/>
  <c r="DH43" i="3"/>
  <c r="DI43" i="3"/>
  <c r="DH44" i="3"/>
  <c r="DH41" i="3"/>
  <c r="DI41" i="3"/>
  <c r="DI50" i="3"/>
  <c r="DI63" i="3"/>
  <c r="DH63" i="3"/>
  <c r="EL88" i="3"/>
  <c r="DH139" i="3"/>
  <c r="DI139" i="3"/>
  <c r="DE133" i="3"/>
  <c r="CV133" i="3"/>
  <c r="DH113" i="3"/>
  <c r="DI113" i="3"/>
  <c r="DI48" i="3"/>
  <c r="DI123" i="3"/>
  <c r="CR149" i="3"/>
  <c r="CA144" i="3"/>
  <c r="CL241" i="7" s="1"/>
  <c r="DH127" i="3"/>
  <c r="DI127" i="3"/>
  <c r="DH22" i="3"/>
  <c r="DI22" i="3"/>
  <c r="DG69" i="3"/>
  <c r="DB69" i="3"/>
  <c r="DB136" i="3" s="1"/>
  <c r="DH18" i="3"/>
  <c r="DH36" i="3"/>
  <c r="DI36" i="3"/>
  <c r="DH51" i="3"/>
  <c r="DI51" i="3"/>
  <c r="DH45" i="3"/>
  <c r="DI54" i="3"/>
  <c r="DH54" i="3"/>
  <c r="DI104" i="3"/>
  <c r="DH104" i="3"/>
  <c r="BW144" i="3"/>
  <c r="CG241" i="7" s="1"/>
  <c r="CQ149" i="3"/>
  <c r="DD133" i="3"/>
  <c r="CK89" i="3"/>
  <c r="BB89" i="3" s="1"/>
  <c r="CL89" i="3"/>
  <c r="BF89" i="3" s="1"/>
  <c r="CM89" i="3"/>
  <c r="BJ89" i="3" s="1"/>
  <c r="CN89" i="3"/>
  <c r="BN89" i="3" s="1"/>
  <c r="CG89" i="3"/>
  <c r="CO89" i="3"/>
  <c r="BR89" i="3" s="1"/>
  <c r="CH89" i="3"/>
  <c r="AP89" i="3" s="1"/>
  <c r="CP89" i="3"/>
  <c r="BV89" i="3" s="1"/>
  <c r="CI89" i="3"/>
  <c r="AT89" i="3" s="1"/>
  <c r="CJ89" i="3"/>
  <c r="AX89" i="3" s="1"/>
  <c r="CQ89" i="3"/>
  <c r="BZ89" i="3" s="1"/>
  <c r="CR89" i="3"/>
  <c r="CD89" i="3" s="1"/>
  <c r="DH114" i="3"/>
  <c r="DI114" i="3"/>
  <c r="CH149" i="3"/>
  <c r="AM144" i="3"/>
  <c r="CW133" i="3"/>
  <c r="DI42" i="3"/>
  <c r="DH42" i="3"/>
  <c r="DH107" i="3"/>
  <c r="DI107" i="3"/>
  <c r="DH128" i="3"/>
  <c r="DC69" i="3"/>
  <c r="DC136" i="3" s="1"/>
  <c r="DI38" i="3"/>
  <c r="DH38" i="3"/>
  <c r="DH58" i="3"/>
  <c r="DI58" i="3"/>
  <c r="DH59" i="3"/>
  <c r="DI59" i="3"/>
  <c r="DI57" i="3"/>
  <c r="CM152" i="3"/>
  <c r="BG145" i="3"/>
  <c r="DD141" i="3"/>
  <c r="DI103" i="3"/>
  <c r="DH124" i="3"/>
  <c r="DI124" i="3"/>
  <c r="CS115" i="3"/>
  <c r="CV141" i="3"/>
  <c r="DH138" i="3"/>
  <c r="DI138" i="3"/>
  <c r="EK133" i="3"/>
  <c r="DI118" i="3"/>
  <c r="DH118" i="3"/>
  <c r="DI120" i="3"/>
  <c r="CH133" i="3"/>
  <c r="DH116" i="3"/>
  <c r="DI116" i="3"/>
  <c r="DH121" i="3"/>
  <c r="DI121" i="3"/>
  <c r="DI26" i="3"/>
  <c r="DH26" i="3"/>
  <c r="CY69" i="3"/>
  <c r="DH15" i="3"/>
  <c r="DH32" i="3"/>
  <c r="DI32" i="3"/>
  <c r="DI37" i="3"/>
  <c r="DH46" i="3"/>
  <c r="DI46" i="3"/>
  <c r="DI34" i="3"/>
  <c r="DH49" i="3"/>
  <c r="DI49" i="3"/>
  <c r="DI52" i="3"/>
  <c r="DH52" i="3"/>
  <c r="CP149" i="3"/>
  <c r="BS144" i="3"/>
  <c r="CB241" i="7" s="1"/>
  <c r="AH95" i="3"/>
  <c r="CE87" i="3"/>
  <c r="DI132" i="3"/>
  <c r="DH132" i="3"/>
  <c r="DH130" i="3"/>
  <c r="DI130" i="3"/>
  <c r="DI117" i="3"/>
  <c r="DH56" i="3"/>
  <c r="DI56" i="3"/>
  <c r="DI21" i="3"/>
  <c r="DH21" i="3"/>
  <c r="DI19" i="3"/>
  <c r="DH19" i="3"/>
  <c r="CW69" i="3"/>
  <c r="DH24" i="3"/>
  <c r="DI28" i="3"/>
  <c r="DI35" i="3"/>
  <c r="DH35" i="3"/>
  <c r="DH29" i="3"/>
  <c r="DI29" i="3"/>
  <c r="DI25" i="3"/>
  <c r="DI15" i="3"/>
  <c r="DI60" i="3"/>
  <c r="BK144" i="3"/>
  <c r="CN149" i="3"/>
  <c r="CM149" i="3"/>
  <c r="BG144" i="3"/>
  <c r="FO82" i="3"/>
  <c r="DW82" i="3"/>
  <c r="DH122" i="3"/>
  <c r="DI122" i="3"/>
  <c r="CN88" i="3"/>
  <c r="BN88" i="3" s="1"/>
  <c r="CG88" i="3"/>
  <c r="CO88" i="3"/>
  <c r="BR88" i="3" s="1"/>
  <c r="CH88" i="3"/>
  <c r="AP88" i="3" s="1"/>
  <c r="CP88" i="3"/>
  <c r="BV88" i="3" s="1"/>
  <c r="CI88" i="3"/>
  <c r="AT88" i="3" s="1"/>
  <c r="CQ88" i="3"/>
  <c r="BZ88" i="3" s="1"/>
  <c r="CJ88" i="3"/>
  <c r="AX88" i="3" s="1"/>
  <c r="CR88" i="3"/>
  <c r="CD88" i="3" s="1"/>
  <c r="CK88" i="3"/>
  <c r="BB88" i="3" s="1"/>
  <c r="CL88" i="3"/>
  <c r="BF88" i="3" s="1"/>
  <c r="CM88" i="3"/>
  <c r="BJ88" i="3" s="1"/>
  <c r="AI152" i="3"/>
  <c r="DH20" i="3"/>
  <c r="DF69" i="3"/>
  <c r="CX69" i="3"/>
  <c r="DH17" i="3"/>
  <c r="DI17" i="3"/>
  <c r="DH30" i="3"/>
  <c r="DI30" i="3"/>
  <c r="DH40" i="3"/>
  <c r="DI40" i="3"/>
  <c r="DH64" i="3"/>
  <c r="DI64" i="3"/>
  <c r="AL82" i="3"/>
  <c r="AD78" i="3"/>
  <c r="AD136" i="7" s="1"/>
  <c r="DI53" i="3"/>
  <c r="DF141" i="3"/>
  <c r="DI119" i="3"/>
  <c r="DH119" i="3"/>
  <c r="DH129" i="3"/>
  <c r="DI129" i="3"/>
  <c r="CX141" i="3"/>
  <c r="CD11" i="4"/>
  <c r="BZ11" i="4"/>
  <c r="BV11" i="4"/>
  <c r="BR11" i="4"/>
  <c r="BN11" i="4"/>
  <c r="BJ11" i="4"/>
  <c r="BF11" i="4"/>
  <c r="BB11" i="4"/>
  <c r="AX11" i="4"/>
  <c r="AT11" i="4"/>
  <c r="AP11" i="4"/>
  <c r="AL11" i="4"/>
  <c r="CA11" i="4"/>
  <c r="BW11" i="4"/>
  <c r="BS11" i="4"/>
  <c r="BO11" i="4"/>
  <c r="BK11" i="4"/>
  <c r="BG11" i="4"/>
  <c r="BC11" i="4"/>
  <c r="AY11" i="4"/>
  <c r="AU11" i="4"/>
  <c r="AQ11" i="4"/>
  <c r="AM11" i="4"/>
  <c r="AI11" i="4"/>
  <c r="AD11" i="4"/>
  <c r="AE11" i="4"/>
  <c r="AF11" i="4"/>
  <c r="AG11" i="4"/>
  <c r="AH11" i="4"/>
  <c r="AC11" i="4"/>
  <c r="V11" i="4"/>
  <c r="U11" i="4"/>
  <c r="T11" i="4"/>
  <c r="H11" i="4"/>
  <c r="D11" i="4"/>
  <c r="C11" i="4"/>
  <c r="B11" i="4"/>
  <c r="A11" i="4"/>
  <c r="A108" i="4"/>
  <c r="A71" i="4"/>
  <c r="A14" i="4"/>
  <c r="A13" i="4"/>
  <c r="AI10" i="4"/>
  <c r="AI8" i="4"/>
  <c r="AI5" i="4"/>
  <c r="A3" i="4"/>
  <c r="A2" i="4"/>
  <c r="AH6" i="4"/>
  <c r="AG6" i="4"/>
  <c r="AF6" i="4"/>
  <c r="AE6" i="4"/>
  <c r="AD7" i="4"/>
  <c r="AC7" i="4"/>
  <c r="AC6" i="4"/>
  <c r="AC5" i="4"/>
  <c r="V6" i="4"/>
  <c r="U6" i="4"/>
  <c r="T6" i="4"/>
  <c r="D5" i="4"/>
  <c r="H6" i="4"/>
  <c r="D6" i="4"/>
  <c r="C5" i="4"/>
  <c r="B5" i="4"/>
  <c r="A5" i="4"/>
  <c r="B141" i="4"/>
  <c r="AD149" i="4"/>
  <c r="AD147" i="4"/>
  <c r="AA147" i="4"/>
  <c r="AE146" i="4"/>
  <c r="AE145" i="4"/>
  <c r="AA145" i="4"/>
  <c r="AA140" i="4"/>
  <c r="AA139" i="4"/>
  <c r="AI142" i="4"/>
  <c r="AM142" i="4"/>
  <c r="AQ142" i="4"/>
  <c r="AU142" i="4"/>
  <c r="AY142" i="4"/>
  <c r="BC142" i="4"/>
  <c r="BG142" i="4"/>
  <c r="BK142" i="4"/>
  <c r="BO142" i="4"/>
  <c r="BS142" i="4"/>
  <c r="BW142" i="4"/>
  <c r="CA142"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15" i="4"/>
  <c r="AD110" i="4"/>
  <c r="AD111" i="4"/>
  <c r="AD112" i="4"/>
  <c r="AD113" i="4"/>
  <c r="AD114" i="4"/>
  <c r="AD115" i="4"/>
  <c r="AD116" i="4"/>
  <c r="AD117" i="4"/>
  <c r="AD118" i="4"/>
  <c r="AD119" i="4"/>
  <c r="AD120" i="4"/>
  <c r="AD121" i="4"/>
  <c r="AD122" i="4"/>
  <c r="AD123" i="4"/>
  <c r="AD124" i="4"/>
  <c r="AD125" i="4"/>
  <c r="AD126" i="4"/>
  <c r="AD127" i="4"/>
  <c r="AD128" i="4"/>
  <c r="AD109" i="4"/>
  <c r="AD100" i="4"/>
  <c r="AE100" i="4"/>
  <c r="AF100" i="4"/>
  <c r="AG100" i="4"/>
  <c r="AD101" i="4"/>
  <c r="AE101" i="4"/>
  <c r="AF101" i="4"/>
  <c r="AG101" i="4"/>
  <c r="AH101" i="4"/>
  <c r="AD102" i="4"/>
  <c r="AE102" i="4"/>
  <c r="AF102" i="4"/>
  <c r="AG102" i="4"/>
  <c r="AD103" i="4"/>
  <c r="AE103" i="4"/>
  <c r="AF103" i="4"/>
  <c r="AG103" i="4"/>
  <c r="AE99" i="4"/>
  <c r="AF99" i="4"/>
  <c r="AG99" i="4"/>
  <c r="AH99" i="4"/>
  <c r="AD99" i="4"/>
  <c r="AC84" i="4"/>
  <c r="AC85" i="4"/>
  <c r="AC88" i="4"/>
  <c r="AC89" i="4"/>
  <c r="AC90" i="4"/>
  <c r="AD84" i="4"/>
  <c r="AD85" i="4"/>
  <c r="AD88" i="4"/>
  <c r="AD89" i="4"/>
  <c r="AD90" i="4"/>
  <c r="AD83" i="4"/>
  <c r="AD144" i="4"/>
  <c r="AD143" i="4"/>
  <c r="AD142" i="4"/>
  <c r="AD141" i="4"/>
  <c r="AD140" i="4"/>
  <c r="CF230" i="7" l="1"/>
  <c r="CB248" i="7" s="1"/>
  <c r="CA230" i="7"/>
  <c r="BW248" i="7" s="1"/>
  <c r="CP144" i="7"/>
  <c r="CP145" i="7"/>
  <c r="CA144" i="7"/>
  <c r="CA145" i="7"/>
  <c r="CE144" i="7"/>
  <c r="CE145" i="7"/>
  <c r="BZ153" i="7"/>
  <c r="CA153" i="7"/>
  <c r="BZ145" i="7"/>
  <c r="CF144" i="7"/>
  <c r="CF145" i="7"/>
  <c r="CF153" i="7"/>
  <c r="CE153" i="7"/>
  <c r="CJ144" i="7"/>
  <c r="CJ145" i="7"/>
  <c r="CP153" i="7"/>
  <c r="CO153" i="7"/>
  <c r="CK144" i="7"/>
  <c r="CK145" i="7"/>
  <c r="CK153" i="7"/>
  <c r="CJ153" i="7"/>
  <c r="CO144" i="7"/>
  <c r="CO145" i="7"/>
  <c r="CK230" i="7"/>
  <c r="CG248" i="7" s="1"/>
  <c r="CJ151" i="7"/>
  <c r="CK151" i="7"/>
  <c r="CO149" i="7"/>
  <c r="CO165" i="7" s="1"/>
  <c r="CP149" i="7"/>
  <c r="CP165" i="7" s="1"/>
  <c r="CE151" i="7"/>
  <c r="CF151" i="7"/>
  <c r="CF149" i="7"/>
  <c r="CF165" i="7" s="1"/>
  <c r="CE149" i="7"/>
  <c r="CE165" i="7" s="1"/>
  <c r="CP151" i="7"/>
  <c r="CO151" i="7"/>
  <c r="BZ151" i="7"/>
  <c r="CA151" i="7"/>
  <c r="CJ149" i="7"/>
  <c r="CJ165" i="7" s="1"/>
  <c r="CK149" i="7"/>
  <c r="CK165" i="7" s="1"/>
  <c r="BZ149" i="7"/>
  <c r="BZ165" i="7" s="1"/>
  <c r="CA149" i="7"/>
  <c r="CA165" i="7" s="1"/>
  <c r="BZ144" i="7"/>
  <c r="BG144" i="7"/>
  <c r="CN133" i="3"/>
  <c r="CK108" i="3"/>
  <c r="AP95" i="3"/>
  <c r="BV230" i="7"/>
  <c r="AW230" i="7"/>
  <c r="AS248" i="7" s="1"/>
  <c r="BG230" i="7"/>
  <c r="CI108" i="3"/>
  <c r="BB230" i="7"/>
  <c r="AX248" i="7" s="1"/>
  <c r="BV95" i="3"/>
  <c r="CP108" i="3"/>
  <c r="BF95" i="3"/>
  <c r="CJ108" i="3"/>
  <c r="CL108" i="3"/>
  <c r="CM108" i="3"/>
  <c r="CN108" i="3"/>
  <c r="CH108" i="3"/>
  <c r="AY151" i="3"/>
  <c r="AQ151" i="3"/>
  <c r="BJ95" i="3"/>
  <c r="BN95" i="3"/>
  <c r="BZ95" i="3"/>
  <c r="CQ108" i="3"/>
  <c r="BO151" i="3"/>
  <c r="AT95" i="3"/>
  <c r="BC151" i="3"/>
  <c r="AX95" i="3"/>
  <c r="CR108" i="3"/>
  <c r="BS151" i="3"/>
  <c r="CD95" i="3"/>
  <c r="BG151" i="3"/>
  <c r="BQ230" i="7"/>
  <c r="BW151" i="3"/>
  <c r="BR95" i="3"/>
  <c r="BB95" i="3"/>
  <c r="CG108" i="3"/>
  <c r="AG104" i="4"/>
  <c r="AD104" i="4"/>
  <c r="AF104" i="4"/>
  <c r="AE104" i="4"/>
  <c r="AH159" i="7"/>
  <c r="AC159" i="7" s="1"/>
  <c r="AH161" i="7"/>
  <c r="AC161" i="7" s="1"/>
  <c r="AH157" i="7"/>
  <c r="AC157" i="7" s="1"/>
  <c r="AH155" i="7"/>
  <c r="AC155" i="7" s="1"/>
  <c r="AM144" i="7"/>
  <c r="BU144" i="7"/>
  <c r="AR144" i="7"/>
  <c r="BK144" i="7"/>
  <c r="BL151" i="7"/>
  <c r="BK151" i="7"/>
  <c r="BQ153" i="7"/>
  <c r="BP153" i="7"/>
  <c r="BG151" i="7"/>
  <c r="BF151" i="7"/>
  <c r="AR163" i="7"/>
  <c r="AQ163" i="7"/>
  <c r="BL163" i="7"/>
  <c r="BK163" i="7"/>
  <c r="BB153" i="7"/>
  <c r="BA153" i="7"/>
  <c r="BL153" i="7"/>
  <c r="BK153" i="7"/>
  <c r="BB149" i="7"/>
  <c r="BA149" i="7"/>
  <c r="AM149" i="7"/>
  <c r="AL149" i="7"/>
  <c r="BQ163" i="7"/>
  <c r="BP163" i="7"/>
  <c r="BV151" i="7"/>
  <c r="BU151" i="7"/>
  <c r="BG163" i="7"/>
  <c r="BF163" i="7"/>
  <c r="AW153" i="7"/>
  <c r="AV153" i="7"/>
  <c r="BG153" i="7"/>
  <c r="BF153" i="7"/>
  <c r="AW149" i="7"/>
  <c r="AV149" i="7"/>
  <c r="BB151" i="7"/>
  <c r="BA151" i="7"/>
  <c r="BG149" i="7"/>
  <c r="BF149" i="7"/>
  <c r="AW163" i="7"/>
  <c r="AV163" i="7"/>
  <c r="AR153" i="7"/>
  <c r="AQ153" i="7"/>
  <c r="BB163" i="7"/>
  <c r="BA163" i="7"/>
  <c r="AW151" i="7"/>
  <c r="AV151" i="7"/>
  <c r="BK149" i="7"/>
  <c r="BL149" i="7"/>
  <c r="AQ144" i="7"/>
  <c r="BQ149" i="7"/>
  <c r="BP149" i="7"/>
  <c r="BQ151" i="7"/>
  <c r="BP151" i="7"/>
  <c r="AR151" i="7"/>
  <c r="AQ151" i="7"/>
  <c r="BV163" i="7"/>
  <c r="BU163" i="7"/>
  <c r="BV153" i="7"/>
  <c r="BU153" i="7"/>
  <c r="BV149" i="7"/>
  <c r="BU149" i="7"/>
  <c r="BG145" i="7"/>
  <c r="AW144" i="7"/>
  <c r="BB144" i="7"/>
  <c r="AR145" i="7"/>
  <c r="BQ144" i="7"/>
  <c r="AL144" i="7"/>
  <c r="BA145" i="7"/>
  <c r="BK145" i="7"/>
  <c r="BP144" i="7"/>
  <c r="AF167" i="7"/>
  <c r="AW145" i="7"/>
  <c r="AE167" i="7"/>
  <c r="AF146" i="7"/>
  <c r="AG167" i="7"/>
  <c r="BA144" i="7"/>
  <c r="AE146" i="7"/>
  <c r="BB145" i="7"/>
  <c r="AG146" i="7"/>
  <c r="BQ145" i="7"/>
  <c r="BV145" i="7"/>
  <c r="BL144" i="7"/>
  <c r="AV144" i="7"/>
  <c r="AL145" i="7"/>
  <c r="AI187" i="7"/>
  <c r="BF144" i="7"/>
  <c r="AH132" i="7"/>
  <c r="AC132" i="7" s="1"/>
  <c r="BF145" i="7"/>
  <c r="AJ187" i="7"/>
  <c r="AH140" i="7"/>
  <c r="AC140" i="7" s="1"/>
  <c r="AK187" i="7"/>
  <c r="AH136" i="7"/>
  <c r="AC136" i="7" s="1"/>
  <c r="AH134" i="7"/>
  <c r="AC134" i="7" s="1"/>
  <c r="AD165" i="7"/>
  <c r="AD167" i="7" s="1"/>
  <c r="AM145" i="7"/>
  <c r="AD142" i="7"/>
  <c r="AH138" i="7"/>
  <c r="AC138" i="7" s="1"/>
  <c r="BU145" i="7"/>
  <c r="AD130" i="7"/>
  <c r="AH142" i="7"/>
  <c r="AC142" i="7" s="1"/>
  <c r="BL145" i="7"/>
  <c r="AD138" i="7"/>
  <c r="AH128" i="7"/>
  <c r="AD140" i="7"/>
  <c r="BP145" i="7"/>
  <c r="BV144" i="7"/>
  <c r="AQ145" i="7"/>
  <c r="AF125" i="7"/>
  <c r="AV145" i="7"/>
  <c r="AH130" i="7"/>
  <c r="AC130" i="7" s="1"/>
  <c r="AD132" i="7"/>
  <c r="AE125" i="7"/>
  <c r="AG125" i="7"/>
  <c r="AD125" i="7"/>
  <c r="CG76" i="3"/>
  <c r="CH76" i="3" s="1"/>
  <c r="CI76" i="3" s="1"/>
  <c r="CJ76" i="3" s="1"/>
  <c r="CS87" i="3"/>
  <c r="AH76" i="3"/>
  <c r="CE76" i="3" s="1"/>
  <c r="AX241" i="7"/>
  <c r="CG81" i="3"/>
  <c r="CH81" i="3" s="1"/>
  <c r="CI81" i="3" s="1"/>
  <c r="CJ81" i="3" s="1"/>
  <c r="CI133" i="3"/>
  <c r="CH141" i="3"/>
  <c r="CI141" i="3"/>
  <c r="CG141" i="3"/>
  <c r="CJ141" i="3"/>
  <c r="CP141" i="3"/>
  <c r="CS139" i="3"/>
  <c r="CO141" i="3"/>
  <c r="CQ141" i="3"/>
  <c r="CS138" i="3"/>
  <c r="CR141" i="3"/>
  <c r="CG80" i="3"/>
  <c r="CH80" i="3" s="1"/>
  <c r="CI80" i="3" s="1"/>
  <c r="CJ80" i="3" s="1"/>
  <c r="DG136" i="3"/>
  <c r="BL230" i="7"/>
  <c r="DH141" i="3"/>
  <c r="CS140" i="3"/>
  <c r="AX242" i="7"/>
  <c r="CG15" i="3"/>
  <c r="AL15" i="3" s="1"/>
  <c r="AL15" i="7" s="1"/>
  <c r="DD136" i="3"/>
  <c r="DF136" i="3"/>
  <c r="CY136" i="3"/>
  <c r="AH75" i="3"/>
  <c r="CE75" i="3" s="1"/>
  <c r="AH79" i="3"/>
  <c r="CE79" i="3" s="1"/>
  <c r="BH242" i="7"/>
  <c r="AS241" i="7"/>
  <c r="BM241" i="7"/>
  <c r="CP133" i="3"/>
  <c r="BR242" i="7"/>
  <c r="AI242" i="7"/>
  <c r="CQ133" i="3"/>
  <c r="BH241" i="7"/>
  <c r="AH80" i="3"/>
  <c r="CE80" i="3" s="1"/>
  <c r="CX136" i="3"/>
  <c r="CL133" i="3"/>
  <c r="CS120" i="3"/>
  <c r="AH81" i="3"/>
  <c r="CE81" i="3" s="1"/>
  <c r="BR241" i="7"/>
  <c r="BM242" i="7"/>
  <c r="CG79" i="3"/>
  <c r="CH79" i="3" s="1"/>
  <c r="CI79" i="3" s="1"/>
  <c r="CJ79" i="3" s="1"/>
  <c r="CG75" i="3"/>
  <c r="CH75" i="3" s="1"/>
  <c r="CI75" i="3" s="1"/>
  <c r="CJ75" i="3" s="1"/>
  <c r="CS152" i="3"/>
  <c r="AN241" i="7"/>
  <c r="AH245" i="7"/>
  <c r="AS242" i="7"/>
  <c r="BC241" i="7"/>
  <c r="A17" i="7"/>
  <c r="AN242" i="7"/>
  <c r="CS126" i="3"/>
  <c r="CS122" i="3"/>
  <c r="DE136" i="3"/>
  <c r="AL88" i="3"/>
  <c r="CS88" i="3"/>
  <c r="CS149" i="3"/>
  <c r="CS89" i="3"/>
  <c r="AL89" i="3"/>
  <c r="DH133" i="3"/>
  <c r="AC77" i="3"/>
  <c r="CG77" i="3"/>
  <c r="AC78" i="3"/>
  <c r="CG78" i="3"/>
  <c r="DH69" i="3"/>
  <c r="CV136" i="3"/>
  <c r="CJ95" i="3"/>
  <c r="CR95" i="3"/>
  <c r="CK95" i="3"/>
  <c r="CL95" i="3"/>
  <c r="CM95" i="3"/>
  <c r="CN95" i="3"/>
  <c r="CG95" i="3"/>
  <c r="CO95" i="3"/>
  <c r="CH95" i="3"/>
  <c r="CI95" i="3"/>
  <c r="CP95" i="3"/>
  <c r="CQ95" i="3"/>
  <c r="CW136" i="3"/>
  <c r="CE95" i="3"/>
  <c r="CF16" i="3"/>
  <c r="CG16" i="3" s="1"/>
  <c r="A17" i="3"/>
  <c r="EQ18" i="3"/>
  <c r="AH100" i="4"/>
  <c r="AH102" i="4"/>
  <c r="AH103" i="4"/>
  <c r="AH142"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I88" i="4"/>
  <c r="AJ88" i="4"/>
  <c r="AK88" i="4"/>
  <c r="AM88" i="4"/>
  <c r="AN88" i="4"/>
  <c r="AO88" i="4"/>
  <c r="AQ88" i="4"/>
  <c r="AR88" i="4"/>
  <c r="AS88" i="4"/>
  <c r="AU88" i="4"/>
  <c r="AV88" i="4"/>
  <c r="AW88" i="4"/>
  <c r="AY88" i="4"/>
  <c r="AZ88" i="4"/>
  <c r="BA88" i="4"/>
  <c r="BC88" i="4"/>
  <c r="BD88" i="4"/>
  <c r="BE88" i="4"/>
  <c r="BG88" i="4"/>
  <c r="BH88" i="4"/>
  <c r="BI88" i="4"/>
  <c r="BK88" i="4"/>
  <c r="BL88" i="4"/>
  <c r="BM88" i="4"/>
  <c r="BO88" i="4"/>
  <c r="BP88" i="4"/>
  <c r="BQ88" i="4"/>
  <c r="BS88" i="4"/>
  <c r="BT88" i="4"/>
  <c r="BU88" i="4"/>
  <c r="BW88" i="4"/>
  <c r="BX88" i="4"/>
  <c r="BY88" i="4"/>
  <c r="CA88" i="4"/>
  <c r="CB88" i="4"/>
  <c r="CC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I89" i="4"/>
  <c r="AJ89" i="4"/>
  <c r="AK89" i="4"/>
  <c r="AM89" i="4"/>
  <c r="AN89" i="4"/>
  <c r="AO89" i="4"/>
  <c r="AQ89" i="4"/>
  <c r="AR89" i="4"/>
  <c r="AS89" i="4"/>
  <c r="AU89" i="4"/>
  <c r="AV89" i="4"/>
  <c r="AW89" i="4"/>
  <c r="AY89" i="4"/>
  <c r="AZ89" i="4"/>
  <c r="BA89" i="4"/>
  <c r="BC89" i="4"/>
  <c r="BD89" i="4"/>
  <c r="BE89" i="4"/>
  <c r="BG89" i="4"/>
  <c r="BH89" i="4"/>
  <c r="BI89" i="4"/>
  <c r="BK89" i="4"/>
  <c r="BL89" i="4"/>
  <c r="BM89" i="4"/>
  <c r="BO89" i="4"/>
  <c r="BP89" i="4"/>
  <c r="BQ89" i="4"/>
  <c r="BS89" i="4"/>
  <c r="BT89" i="4"/>
  <c r="BU89" i="4"/>
  <c r="BW89" i="4"/>
  <c r="BX89" i="4"/>
  <c r="BY89" i="4"/>
  <c r="CA89" i="4"/>
  <c r="CB89" i="4"/>
  <c r="CC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I90" i="4"/>
  <c r="AJ90" i="4"/>
  <c r="AK90" i="4"/>
  <c r="AM90" i="4"/>
  <c r="AN90" i="4"/>
  <c r="AO90" i="4"/>
  <c r="AQ90" i="4"/>
  <c r="AR90" i="4"/>
  <c r="AS90" i="4"/>
  <c r="AU90" i="4"/>
  <c r="AV90" i="4"/>
  <c r="AW90" i="4"/>
  <c r="AY90" i="4"/>
  <c r="AZ90" i="4"/>
  <c r="BA90" i="4"/>
  <c r="BC90" i="4"/>
  <c r="BD90" i="4"/>
  <c r="BE90" i="4"/>
  <c r="BG90" i="4"/>
  <c r="BH90" i="4"/>
  <c r="BI90" i="4"/>
  <c r="BK90" i="4"/>
  <c r="BL90" i="4"/>
  <c r="BM90" i="4"/>
  <c r="BO90" i="4"/>
  <c r="BP90" i="4"/>
  <c r="BQ90" i="4"/>
  <c r="BS90" i="4"/>
  <c r="BT90" i="4"/>
  <c r="BU90" i="4"/>
  <c r="BW90" i="4"/>
  <c r="BX90" i="4"/>
  <c r="BY90" i="4"/>
  <c r="CA90" i="4"/>
  <c r="CB90" i="4"/>
  <c r="CC90" i="4"/>
  <c r="AI85" i="4"/>
  <c r="AJ85" i="4"/>
  <c r="AK85" i="4"/>
  <c r="AM85" i="4"/>
  <c r="AN85" i="4"/>
  <c r="AO85" i="4"/>
  <c r="AQ85" i="4"/>
  <c r="AR85" i="4"/>
  <c r="AS85" i="4"/>
  <c r="AU85" i="4"/>
  <c r="AV85" i="4"/>
  <c r="AW85" i="4"/>
  <c r="AY85" i="4"/>
  <c r="AZ85" i="4"/>
  <c r="BA85" i="4"/>
  <c r="BC85" i="4"/>
  <c r="BD85" i="4"/>
  <c r="BE85" i="4"/>
  <c r="BG85" i="4"/>
  <c r="BH85" i="4"/>
  <c r="BI85" i="4"/>
  <c r="BK85" i="4"/>
  <c r="BL85" i="4"/>
  <c r="BM85" i="4"/>
  <c r="BO85" i="4"/>
  <c r="BP85" i="4"/>
  <c r="BQ85" i="4"/>
  <c r="BS85" i="4"/>
  <c r="BT85" i="4"/>
  <c r="BU85" i="4"/>
  <c r="BW85" i="4"/>
  <c r="BX85" i="4"/>
  <c r="BY85" i="4"/>
  <c r="CA85" i="4"/>
  <c r="CB85" i="4"/>
  <c r="CC85" i="4"/>
  <c r="C85" i="4"/>
  <c r="D85" i="4"/>
  <c r="E85" i="4"/>
  <c r="F85" i="4"/>
  <c r="G85" i="4"/>
  <c r="H85" i="4"/>
  <c r="I85" i="4"/>
  <c r="J85" i="4"/>
  <c r="K85" i="4"/>
  <c r="L85" i="4"/>
  <c r="M85" i="4"/>
  <c r="N85" i="4"/>
  <c r="O85" i="4"/>
  <c r="P85" i="4"/>
  <c r="Q85" i="4"/>
  <c r="R85" i="4"/>
  <c r="S85" i="4"/>
  <c r="T85" i="4"/>
  <c r="U85" i="4"/>
  <c r="V85" i="4"/>
  <c r="W85" i="4"/>
  <c r="X85" i="4"/>
  <c r="Y85" i="4"/>
  <c r="Z85" i="4"/>
  <c r="AA85" i="4"/>
  <c r="AB85" i="4"/>
  <c r="B85" i="4"/>
  <c r="BO72" i="4"/>
  <c r="BP72" i="4"/>
  <c r="BQ72" i="4"/>
  <c r="BS72" i="4"/>
  <c r="BT72" i="4"/>
  <c r="BU72" i="4"/>
  <c r="BW72" i="4"/>
  <c r="BX72" i="4"/>
  <c r="BY72" i="4"/>
  <c r="CA72" i="4"/>
  <c r="CB72" i="4"/>
  <c r="CC72" i="4"/>
  <c r="AI100" i="4"/>
  <c r="AJ100" i="4"/>
  <c r="AK100" i="4"/>
  <c r="AM100" i="4"/>
  <c r="AN100" i="4"/>
  <c r="AO100" i="4"/>
  <c r="AQ100" i="4"/>
  <c r="AR100" i="4"/>
  <c r="AS100" i="4"/>
  <c r="AU100" i="4"/>
  <c r="AV100" i="4"/>
  <c r="AW100" i="4"/>
  <c r="AY100" i="4"/>
  <c r="AZ100" i="4"/>
  <c r="BA100" i="4"/>
  <c r="BC100" i="4"/>
  <c r="BD100" i="4"/>
  <c r="BE100" i="4"/>
  <c r="BG100" i="4"/>
  <c r="BH100" i="4"/>
  <c r="BI100" i="4"/>
  <c r="BK100" i="4"/>
  <c r="BL100" i="4"/>
  <c r="BM100" i="4"/>
  <c r="BO100" i="4"/>
  <c r="BP100" i="4"/>
  <c r="BQ100" i="4"/>
  <c r="BS100" i="4"/>
  <c r="BT100" i="4"/>
  <c r="BU100" i="4"/>
  <c r="BW100" i="4"/>
  <c r="BX100" i="4"/>
  <c r="BY100" i="4"/>
  <c r="CA100" i="4"/>
  <c r="CB100" i="4"/>
  <c r="CC100" i="4"/>
  <c r="AI101" i="4"/>
  <c r="AJ101" i="4"/>
  <c r="AK101" i="4"/>
  <c r="AM101" i="4"/>
  <c r="AN101" i="4"/>
  <c r="AO101" i="4"/>
  <c r="AQ101" i="4"/>
  <c r="AR101" i="4"/>
  <c r="AS101" i="4"/>
  <c r="AU101" i="4"/>
  <c r="AV101" i="4"/>
  <c r="AW101" i="4"/>
  <c r="AY101" i="4"/>
  <c r="AZ101" i="4"/>
  <c r="BA101" i="4"/>
  <c r="BC101" i="4"/>
  <c r="BD101" i="4"/>
  <c r="BE101" i="4"/>
  <c r="BG101" i="4"/>
  <c r="BH101" i="4"/>
  <c r="BI101" i="4"/>
  <c r="BK101" i="4"/>
  <c r="BL101" i="4"/>
  <c r="BM101" i="4"/>
  <c r="BO101" i="4"/>
  <c r="BP101" i="4"/>
  <c r="BQ101" i="4"/>
  <c r="BS101" i="4"/>
  <c r="BT101" i="4"/>
  <c r="BU101" i="4"/>
  <c r="BW101" i="4"/>
  <c r="BX101" i="4"/>
  <c r="BY101" i="4"/>
  <c r="CA101" i="4"/>
  <c r="CB101" i="4"/>
  <c r="CC101" i="4"/>
  <c r="AI102" i="4"/>
  <c r="AJ102" i="4"/>
  <c r="AK102" i="4"/>
  <c r="AM102" i="4"/>
  <c r="AN102" i="4"/>
  <c r="AO102" i="4"/>
  <c r="AQ102" i="4"/>
  <c r="AR102" i="4"/>
  <c r="AS102" i="4"/>
  <c r="AU102" i="4"/>
  <c r="AV102" i="4"/>
  <c r="AW102" i="4"/>
  <c r="AY102" i="4"/>
  <c r="AZ102" i="4"/>
  <c r="BA102" i="4"/>
  <c r="BC102" i="4"/>
  <c r="BD102" i="4"/>
  <c r="BE102" i="4"/>
  <c r="BG102" i="4"/>
  <c r="BH102" i="4"/>
  <c r="BI102" i="4"/>
  <c r="BK102" i="4"/>
  <c r="BL102" i="4"/>
  <c r="BM102" i="4"/>
  <c r="BO102" i="4"/>
  <c r="BP102" i="4"/>
  <c r="BQ102" i="4"/>
  <c r="BS102" i="4"/>
  <c r="BT102" i="4"/>
  <c r="BU102" i="4"/>
  <c r="BW102" i="4"/>
  <c r="BX102" i="4"/>
  <c r="BY102" i="4"/>
  <c r="CA102" i="4"/>
  <c r="CB102" i="4"/>
  <c r="CC102" i="4"/>
  <c r="AI103" i="4"/>
  <c r="AJ103" i="4"/>
  <c r="AK103" i="4"/>
  <c r="AM103" i="4"/>
  <c r="AN103" i="4"/>
  <c r="AO103" i="4"/>
  <c r="AQ103" i="4"/>
  <c r="AR103" i="4"/>
  <c r="AS103" i="4"/>
  <c r="AU103" i="4"/>
  <c r="AV103" i="4"/>
  <c r="AW103" i="4"/>
  <c r="AY103" i="4"/>
  <c r="AZ103" i="4"/>
  <c r="BA103" i="4"/>
  <c r="BC103" i="4"/>
  <c r="BD103" i="4"/>
  <c r="BE103" i="4"/>
  <c r="BG103" i="4"/>
  <c r="BH103" i="4"/>
  <c r="BI103" i="4"/>
  <c r="BK103" i="4"/>
  <c r="BL103" i="4"/>
  <c r="BM103" i="4"/>
  <c r="BO103" i="4"/>
  <c r="BP103" i="4"/>
  <c r="BQ103" i="4"/>
  <c r="BS103" i="4"/>
  <c r="BT103" i="4"/>
  <c r="BU103" i="4"/>
  <c r="BW103" i="4"/>
  <c r="BX103" i="4"/>
  <c r="BY103" i="4"/>
  <c r="CA103" i="4"/>
  <c r="CB103" i="4"/>
  <c r="CC103" i="4"/>
  <c r="AM99" i="4"/>
  <c r="AN99" i="4"/>
  <c r="AO99" i="4"/>
  <c r="AQ99" i="4"/>
  <c r="AR99" i="4"/>
  <c r="AS99" i="4"/>
  <c r="AU99" i="4"/>
  <c r="AV99" i="4"/>
  <c r="AW99" i="4"/>
  <c r="AY99" i="4"/>
  <c r="AZ99" i="4"/>
  <c r="BA99" i="4"/>
  <c r="BC99" i="4"/>
  <c r="BD99" i="4"/>
  <c r="BE99" i="4"/>
  <c r="BG99" i="4"/>
  <c r="BH99" i="4"/>
  <c r="BI99" i="4"/>
  <c r="BK99" i="4"/>
  <c r="BL99" i="4"/>
  <c r="BM99" i="4"/>
  <c r="BO99" i="4"/>
  <c r="BP99" i="4"/>
  <c r="BQ99" i="4"/>
  <c r="BS99" i="4"/>
  <c r="BT99" i="4"/>
  <c r="BU99" i="4"/>
  <c r="BW99" i="4"/>
  <c r="BX99" i="4"/>
  <c r="BY99" i="4"/>
  <c r="CA99" i="4"/>
  <c r="CB99" i="4"/>
  <c r="CC99" i="4"/>
  <c r="AJ99" i="4"/>
  <c r="AK99" i="4"/>
  <c r="AI99" i="4"/>
  <c r="AU84" i="4"/>
  <c r="AV84" i="4"/>
  <c r="AW84" i="4"/>
  <c r="AY84" i="4"/>
  <c r="AZ84" i="4"/>
  <c r="BA84" i="4"/>
  <c r="BC84" i="4"/>
  <c r="BD84" i="4"/>
  <c r="BE84" i="4"/>
  <c r="BG84" i="4"/>
  <c r="BH84" i="4"/>
  <c r="BI84" i="4"/>
  <c r="BK84" i="4"/>
  <c r="BL84" i="4"/>
  <c r="BM84" i="4"/>
  <c r="AY83" i="4"/>
  <c r="AZ83" i="4"/>
  <c r="BA83" i="4"/>
  <c r="BC83" i="4"/>
  <c r="BD83" i="4"/>
  <c r="BE83" i="4"/>
  <c r="BG83" i="4"/>
  <c r="BH83" i="4"/>
  <c r="BI83" i="4"/>
  <c r="BK83" i="4"/>
  <c r="BL83" i="4"/>
  <c r="BM83" i="4"/>
  <c r="AU73" i="4"/>
  <c r="AV73" i="4"/>
  <c r="AW73" i="4"/>
  <c r="AY73" i="4"/>
  <c r="AZ73" i="4"/>
  <c r="BA73" i="4"/>
  <c r="BC73" i="4"/>
  <c r="BD73" i="4"/>
  <c r="BE73" i="4"/>
  <c r="BG73" i="4"/>
  <c r="BH73" i="4"/>
  <c r="BI73" i="4"/>
  <c r="BK73" i="4"/>
  <c r="BL73" i="4"/>
  <c r="BM73" i="4"/>
  <c r="AU74" i="4"/>
  <c r="AV74" i="4"/>
  <c r="AW74" i="4"/>
  <c r="AY74" i="4"/>
  <c r="AZ74" i="4"/>
  <c r="BA74" i="4"/>
  <c r="BC74" i="4"/>
  <c r="BD74" i="4"/>
  <c r="BE74" i="4"/>
  <c r="BG74" i="4"/>
  <c r="BH74" i="4"/>
  <c r="BI74" i="4"/>
  <c r="BK74" i="4"/>
  <c r="BL74" i="4"/>
  <c r="BM74" i="4"/>
  <c r="AU75" i="4"/>
  <c r="AV75" i="4"/>
  <c r="AW75" i="4"/>
  <c r="AY75" i="4"/>
  <c r="AZ75" i="4"/>
  <c r="BA75" i="4"/>
  <c r="BC75" i="4"/>
  <c r="BD75" i="4"/>
  <c r="BE75" i="4"/>
  <c r="BG75" i="4"/>
  <c r="BH75" i="4"/>
  <c r="BI75" i="4"/>
  <c r="BK75" i="4"/>
  <c r="BL75" i="4"/>
  <c r="BM75" i="4"/>
  <c r="AU76" i="4"/>
  <c r="AV76" i="4"/>
  <c r="AW76" i="4"/>
  <c r="AY76" i="4"/>
  <c r="AZ76" i="4"/>
  <c r="BA76" i="4"/>
  <c r="BC76" i="4"/>
  <c r="BD76" i="4"/>
  <c r="BE76" i="4"/>
  <c r="BG76" i="4"/>
  <c r="BH76" i="4"/>
  <c r="BI76" i="4"/>
  <c r="BK76" i="4"/>
  <c r="BL76" i="4"/>
  <c r="BM76" i="4"/>
  <c r="AU77" i="4"/>
  <c r="AV77" i="4"/>
  <c r="AW77" i="4"/>
  <c r="AY77" i="4"/>
  <c r="AZ77" i="4"/>
  <c r="BA77" i="4"/>
  <c r="BC77" i="4"/>
  <c r="BD77" i="4"/>
  <c r="BE77" i="4"/>
  <c r="BG77" i="4"/>
  <c r="BH77" i="4"/>
  <c r="BI77" i="4"/>
  <c r="BK77" i="4"/>
  <c r="BL77" i="4"/>
  <c r="BM77" i="4"/>
  <c r="AU78" i="4"/>
  <c r="AV78" i="4"/>
  <c r="AW78" i="4"/>
  <c r="AY78" i="4"/>
  <c r="AZ78" i="4"/>
  <c r="BA78" i="4"/>
  <c r="BC78" i="4"/>
  <c r="BD78" i="4"/>
  <c r="BE78" i="4"/>
  <c r="BG78" i="4"/>
  <c r="BH78" i="4"/>
  <c r="BI78" i="4"/>
  <c r="BK78" i="4"/>
  <c r="BL78" i="4"/>
  <c r="BM78" i="4"/>
  <c r="AU79" i="4"/>
  <c r="AV79" i="4"/>
  <c r="AW79" i="4"/>
  <c r="AY79" i="4"/>
  <c r="AZ79" i="4"/>
  <c r="BA79" i="4"/>
  <c r="BC79" i="4"/>
  <c r="BD79" i="4"/>
  <c r="BE79" i="4"/>
  <c r="BG79" i="4"/>
  <c r="BH79" i="4"/>
  <c r="BI79" i="4"/>
  <c r="BK79" i="4"/>
  <c r="BL79" i="4"/>
  <c r="BM79" i="4"/>
  <c r="AY72" i="4"/>
  <c r="AZ72" i="4"/>
  <c r="BA72" i="4"/>
  <c r="BC72" i="4"/>
  <c r="BD72" i="4"/>
  <c r="BE72" i="4"/>
  <c r="BG72" i="4"/>
  <c r="BH72" i="4"/>
  <c r="BI72" i="4"/>
  <c r="BK72" i="4"/>
  <c r="BL72" i="4"/>
  <c r="BM72" i="4"/>
  <c r="A144" i="4"/>
  <c r="BZ146" i="7" l="1"/>
  <c r="CO146" i="7"/>
  <c r="CJ146" i="7"/>
  <c r="CP146" i="7"/>
  <c r="CO166" i="7"/>
  <c r="CO167" i="7" s="1"/>
  <c r="CA146" i="7"/>
  <c r="CA166" i="7"/>
  <c r="CA167" i="7" s="1"/>
  <c r="CE166" i="7"/>
  <c r="CE167" i="7" s="1"/>
  <c r="BZ166" i="7"/>
  <c r="BZ167" i="7" s="1"/>
  <c r="CK166" i="7"/>
  <c r="CK167" i="7" s="1"/>
  <c r="CJ166" i="7"/>
  <c r="CJ167" i="7" s="1"/>
  <c r="CE146" i="7"/>
  <c r="CP166" i="7"/>
  <c r="CP167" i="7" s="1"/>
  <c r="CK146" i="7"/>
  <c r="CF146" i="7"/>
  <c r="CF166" i="7"/>
  <c r="CF167" i="7" s="1"/>
  <c r="BG146" i="7"/>
  <c r="AC230" i="7"/>
  <c r="AJ104" i="4"/>
  <c r="BD91" i="4"/>
  <c r="BT104" i="4"/>
  <c r="BI104" i="4"/>
  <c r="AY104" i="4"/>
  <c r="BY104" i="4"/>
  <c r="BO104" i="4"/>
  <c r="BD104" i="4"/>
  <c r="AS104" i="4"/>
  <c r="AI104" i="4"/>
  <c r="BH91" i="4"/>
  <c r="BG91" i="4"/>
  <c r="BI91" i="4"/>
  <c r="AY91" i="4"/>
  <c r="BE91" i="4"/>
  <c r="CB104" i="4"/>
  <c r="BQ104" i="4"/>
  <c r="BG104" i="4"/>
  <c r="AV104" i="4"/>
  <c r="BM91" i="4"/>
  <c r="BC91" i="4"/>
  <c r="BL91" i="4"/>
  <c r="BA91" i="4"/>
  <c r="BK91" i="4"/>
  <c r="AZ91" i="4"/>
  <c r="AH104" i="4"/>
  <c r="CC104" i="4"/>
  <c r="BS104" i="4"/>
  <c r="BH104" i="4"/>
  <c r="AW104" i="4"/>
  <c r="AM104" i="4"/>
  <c r="CA104" i="4"/>
  <c r="BP104" i="4"/>
  <c r="BE104" i="4"/>
  <c r="AU104" i="4"/>
  <c r="BX104" i="4"/>
  <c r="BM104" i="4"/>
  <c r="BC104" i="4"/>
  <c r="AR104" i="4"/>
  <c r="BW104" i="4"/>
  <c r="BL104" i="4"/>
  <c r="BA104" i="4"/>
  <c r="AQ104" i="4"/>
  <c r="AK104" i="4"/>
  <c r="BU104" i="4"/>
  <c r="BK104" i="4"/>
  <c r="AZ104" i="4"/>
  <c r="AO104" i="4"/>
  <c r="AN104" i="4"/>
  <c r="AM146" i="7"/>
  <c r="AR165" i="7"/>
  <c r="AQ165" i="7"/>
  <c r="BK146" i="7"/>
  <c r="AR146" i="7"/>
  <c r="BU146" i="7"/>
  <c r="AV165" i="7"/>
  <c r="AQ146" i="7"/>
  <c r="BQ146" i="7"/>
  <c r="AM163" i="7"/>
  <c r="AL163" i="7"/>
  <c r="AM153" i="7"/>
  <c r="AL153" i="7"/>
  <c r="AW146" i="7"/>
  <c r="AM151" i="7"/>
  <c r="AM165" i="7" s="1"/>
  <c r="AL151" i="7"/>
  <c r="AH151" i="7" s="1"/>
  <c r="AC151" i="7" s="1"/>
  <c r="BA166" i="7"/>
  <c r="AR166" i="7"/>
  <c r="AQ166" i="7"/>
  <c r="AW166" i="7"/>
  <c r="AV166" i="7"/>
  <c r="BV166" i="7"/>
  <c r="BU166" i="7"/>
  <c r="BB146" i="7"/>
  <c r="BA146" i="7"/>
  <c r="AL146" i="7"/>
  <c r="AW165" i="7"/>
  <c r="AF187" i="7"/>
  <c r="BA165" i="7"/>
  <c r="BP146" i="7"/>
  <c r="BB165" i="7"/>
  <c r="AV146" i="7"/>
  <c r="BL146" i="7"/>
  <c r="BV165" i="7"/>
  <c r="AG187" i="7"/>
  <c r="AE187" i="7"/>
  <c r="BV146" i="7"/>
  <c r="BL165" i="7"/>
  <c r="BG166" i="7"/>
  <c r="BF165" i="7"/>
  <c r="BK165" i="7"/>
  <c r="BQ165" i="7"/>
  <c r="BF146" i="7"/>
  <c r="AI240" i="7"/>
  <c r="AC128" i="7"/>
  <c r="AC144" i="7" s="1"/>
  <c r="AH144" i="7"/>
  <c r="BF166" i="7"/>
  <c r="BG165" i="7"/>
  <c r="BP165" i="7"/>
  <c r="BL166" i="7"/>
  <c r="AH145" i="7"/>
  <c r="BK166" i="7"/>
  <c r="BQ166" i="7"/>
  <c r="BU165" i="7"/>
  <c r="BP166" i="7"/>
  <c r="BB166" i="7"/>
  <c r="AH149" i="7"/>
  <c r="AM15" i="7"/>
  <c r="CS141" i="3"/>
  <c r="CH15" i="3"/>
  <c r="CI15" i="3" s="1"/>
  <c r="CS133" i="3"/>
  <c r="CF17" i="3"/>
  <c r="CG17" i="3" s="1"/>
  <c r="CH17" i="3" s="1"/>
  <c r="A19" i="7"/>
  <c r="AH78" i="3"/>
  <c r="CE78" i="3" s="1"/>
  <c r="CS95" i="3"/>
  <c r="AH241" i="7"/>
  <c r="AH242" i="7"/>
  <c r="AH77" i="3"/>
  <c r="CE77" i="3" s="1"/>
  <c r="AL95" i="3"/>
  <c r="A18" i="3"/>
  <c r="A21" i="7" s="1"/>
  <c r="EQ19" i="3"/>
  <c r="DH136" i="3"/>
  <c r="CO81" i="3"/>
  <c r="CP81" i="3" s="1"/>
  <c r="CQ81" i="3" s="1"/>
  <c r="CR81" i="3" s="1"/>
  <c r="CK81" i="3"/>
  <c r="CO80" i="3"/>
  <c r="CP80" i="3" s="1"/>
  <c r="CQ80" i="3" s="1"/>
  <c r="CR80" i="3" s="1"/>
  <c r="CK80" i="3"/>
  <c r="CH78" i="3"/>
  <c r="CI78" i="3" s="1"/>
  <c r="CJ78" i="3" s="1"/>
  <c r="CK79" i="3"/>
  <c r="CO79" i="3"/>
  <c r="CP79" i="3" s="1"/>
  <c r="CQ79" i="3" s="1"/>
  <c r="CR79" i="3" s="1"/>
  <c r="CK75" i="3"/>
  <c r="CO75" i="3"/>
  <c r="CP75" i="3" s="1"/>
  <c r="CQ75" i="3" s="1"/>
  <c r="CR75" i="3" s="1"/>
  <c r="CH77" i="3"/>
  <c r="CI77" i="3" s="1"/>
  <c r="CJ77" i="3" s="1"/>
  <c r="CK76" i="3"/>
  <c r="CL76" i="3" s="1"/>
  <c r="CM76" i="3" s="1"/>
  <c r="CN76" i="3" s="1"/>
  <c r="CO76" i="3"/>
  <c r="CP76" i="3" s="1"/>
  <c r="CQ76" i="3" s="1"/>
  <c r="CR76" i="3" s="1"/>
  <c r="CH16" i="3"/>
  <c r="AL16" i="3"/>
  <c r="AC78" i="4"/>
  <c r="AC75" i="4"/>
  <c r="AC79" i="4"/>
  <c r="AC76" i="4"/>
  <c r="AE88" i="4"/>
  <c r="AH88" i="4" s="1"/>
  <c r="AG90" i="4"/>
  <c r="AG89" i="4"/>
  <c r="AG88" i="4"/>
  <c r="AF90" i="4"/>
  <c r="AF89" i="4"/>
  <c r="AF88" i="4"/>
  <c r="AE89" i="4"/>
  <c r="AH89" i="4" s="1"/>
  <c r="AG85" i="4"/>
  <c r="AE90" i="4"/>
  <c r="AH90" i="4" s="1"/>
  <c r="AF85" i="4"/>
  <c r="AE85" i="4"/>
  <c r="AH85" i="4" s="1"/>
  <c r="CE85" i="4" s="1"/>
  <c r="H117" i="4"/>
  <c r="AU110" i="4"/>
  <c r="AV110" i="4"/>
  <c r="AW110" i="4"/>
  <c r="AY110" i="4"/>
  <c r="AZ110" i="4"/>
  <c r="BA110" i="4"/>
  <c r="BC110" i="4"/>
  <c r="BD110" i="4"/>
  <c r="BE110" i="4"/>
  <c r="BG110" i="4"/>
  <c r="BH110" i="4"/>
  <c r="BI110" i="4"/>
  <c r="BK110" i="4"/>
  <c r="BL110" i="4"/>
  <c r="BM110" i="4"/>
  <c r="AU111" i="4"/>
  <c r="AV111" i="4"/>
  <c r="AW111" i="4"/>
  <c r="AY111" i="4"/>
  <c r="AZ111" i="4"/>
  <c r="BA111" i="4"/>
  <c r="BC111" i="4"/>
  <c r="BD111" i="4"/>
  <c r="BE111" i="4"/>
  <c r="BG111" i="4"/>
  <c r="BH111" i="4"/>
  <c r="BI111" i="4"/>
  <c r="BK111" i="4"/>
  <c r="BL111" i="4"/>
  <c r="BM111" i="4"/>
  <c r="AU112" i="4"/>
  <c r="AV112" i="4"/>
  <c r="AW112" i="4"/>
  <c r="AY112" i="4"/>
  <c r="AZ112" i="4"/>
  <c r="BA112" i="4"/>
  <c r="BC112" i="4"/>
  <c r="BD112" i="4"/>
  <c r="BE112" i="4"/>
  <c r="BG112" i="4"/>
  <c r="BH112" i="4"/>
  <c r="BI112" i="4"/>
  <c r="BK112" i="4"/>
  <c r="BL112" i="4"/>
  <c r="BM112" i="4"/>
  <c r="AU113" i="4"/>
  <c r="AV113" i="4"/>
  <c r="AW113" i="4"/>
  <c r="AY113" i="4"/>
  <c r="AZ113" i="4"/>
  <c r="BA113" i="4"/>
  <c r="BC113" i="4"/>
  <c r="BD113" i="4"/>
  <c r="BE113" i="4"/>
  <c r="BG113" i="4"/>
  <c r="BH113" i="4"/>
  <c r="BI113" i="4"/>
  <c r="BK113" i="4"/>
  <c r="BL113" i="4"/>
  <c r="BM113" i="4"/>
  <c r="AU114" i="4"/>
  <c r="AV114" i="4"/>
  <c r="AW114" i="4"/>
  <c r="AY114" i="4"/>
  <c r="AZ114" i="4"/>
  <c r="BA114" i="4"/>
  <c r="BC114" i="4"/>
  <c r="BD114" i="4"/>
  <c r="BE114" i="4"/>
  <c r="BG114" i="4"/>
  <c r="BH114" i="4"/>
  <c r="BI114" i="4"/>
  <c r="BK114" i="4"/>
  <c r="BL114" i="4"/>
  <c r="BM114" i="4"/>
  <c r="AU115" i="4"/>
  <c r="AV115" i="4"/>
  <c r="AW115" i="4"/>
  <c r="AY115" i="4"/>
  <c r="AZ115" i="4"/>
  <c r="BA115" i="4"/>
  <c r="BC115" i="4"/>
  <c r="BD115" i="4"/>
  <c r="BE115" i="4"/>
  <c r="BG115" i="4"/>
  <c r="BH115" i="4"/>
  <c r="BI115" i="4"/>
  <c r="BK115" i="4"/>
  <c r="BL115" i="4"/>
  <c r="BM115" i="4"/>
  <c r="AU116" i="4"/>
  <c r="AV116" i="4"/>
  <c r="AW116" i="4"/>
  <c r="AY116" i="4"/>
  <c r="AZ116" i="4"/>
  <c r="BA116" i="4"/>
  <c r="BC116" i="4"/>
  <c r="BD116" i="4"/>
  <c r="BE116" i="4"/>
  <c r="BG116" i="4"/>
  <c r="BH116" i="4"/>
  <c r="BI116" i="4"/>
  <c r="BK116" i="4"/>
  <c r="BL116" i="4"/>
  <c r="BM116" i="4"/>
  <c r="AU117" i="4"/>
  <c r="AV117" i="4"/>
  <c r="AW117" i="4"/>
  <c r="AY117" i="4"/>
  <c r="AZ117" i="4"/>
  <c r="BA117" i="4"/>
  <c r="BC117" i="4"/>
  <c r="BD117" i="4"/>
  <c r="BE117" i="4"/>
  <c r="BG117" i="4"/>
  <c r="BH117" i="4"/>
  <c r="BI117" i="4"/>
  <c r="BK117" i="4"/>
  <c r="BL117" i="4"/>
  <c r="BM117" i="4"/>
  <c r="AU118" i="4"/>
  <c r="AV118" i="4"/>
  <c r="AW118" i="4"/>
  <c r="AY118" i="4"/>
  <c r="AZ118" i="4"/>
  <c r="BA118" i="4"/>
  <c r="BC118" i="4"/>
  <c r="BD118" i="4"/>
  <c r="BE118" i="4"/>
  <c r="BG118" i="4"/>
  <c r="BH118" i="4"/>
  <c r="BI118" i="4"/>
  <c r="BK118" i="4"/>
  <c r="BL118" i="4"/>
  <c r="BM118" i="4"/>
  <c r="AU119" i="4"/>
  <c r="AV119" i="4"/>
  <c r="AW119" i="4"/>
  <c r="AY119" i="4"/>
  <c r="AZ119" i="4"/>
  <c r="BA119" i="4"/>
  <c r="BC119" i="4"/>
  <c r="BD119" i="4"/>
  <c r="BE119" i="4"/>
  <c r="BG119" i="4"/>
  <c r="BH119" i="4"/>
  <c r="BI119" i="4"/>
  <c r="BK119" i="4"/>
  <c r="BL119" i="4"/>
  <c r="BM119" i="4"/>
  <c r="AU120" i="4"/>
  <c r="AV120" i="4"/>
  <c r="AW120" i="4"/>
  <c r="AY120" i="4"/>
  <c r="AZ120" i="4"/>
  <c r="BA120" i="4"/>
  <c r="BC120" i="4"/>
  <c r="BD120" i="4"/>
  <c r="BE120" i="4"/>
  <c r="BG120" i="4"/>
  <c r="BH120" i="4"/>
  <c r="BI120" i="4"/>
  <c r="BK120" i="4"/>
  <c r="BL120" i="4"/>
  <c r="BM120" i="4"/>
  <c r="AU121" i="4"/>
  <c r="AV121" i="4"/>
  <c r="AW121" i="4"/>
  <c r="AY121" i="4"/>
  <c r="AZ121" i="4"/>
  <c r="BA121" i="4"/>
  <c r="BC121" i="4"/>
  <c r="BD121" i="4"/>
  <c r="BE121" i="4"/>
  <c r="BG121" i="4"/>
  <c r="BH121" i="4"/>
  <c r="BI121" i="4"/>
  <c r="BK121" i="4"/>
  <c r="BL121" i="4"/>
  <c r="BM121" i="4"/>
  <c r="AU122" i="4"/>
  <c r="AV122" i="4"/>
  <c r="AW122" i="4"/>
  <c r="AY122" i="4"/>
  <c r="AZ122" i="4"/>
  <c r="BA122" i="4"/>
  <c r="BC122" i="4"/>
  <c r="BD122" i="4"/>
  <c r="BE122" i="4"/>
  <c r="BG122" i="4"/>
  <c r="BH122" i="4"/>
  <c r="BI122" i="4"/>
  <c r="BK122" i="4"/>
  <c r="BL122" i="4"/>
  <c r="BM122" i="4"/>
  <c r="AU123" i="4"/>
  <c r="AV123" i="4"/>
  <c r="AW123" i="4"/>
  <c r="AY123" i="4"/>
  <c r="AZ123" i="4"/>
  <c r="BA123" i="4"/>
  <c r="BC123" i="4"/>
  <c r="BD123" i="4"/>
  <c r="BE123" i="4"/>
  <c r="BG123" i="4"/>
  <c r="BH123" i="4"/>
  <c r="BI123" i="4"/>
  <c r="BK123" i="4"/>
  <c r="BL123" i="4"/>
  <c r="BM123" i="4"/>
  <c r="AU124" i="4"/>
  <c r="AV124" i="4"/>
  <c r="AW124" i="4"/>
  <c r="AY124" i="4"/>
  <c r="AZ124" i="4"/>
  <c r="BA124" i="4"/>
  <c r="BC124" i="4"/>
  <c r="BD124" i="4"/>
  <c r="BE124" i="4"/>
  <c r="BG124" i="4"/>
  <c r="BH124" i="4"/>
  <c r="BI124" i="4"/>
  <c r="BK124" i="4"/>
  <c r="BL124" i="4"/>
  <c r="BM124" i="4"/>
  <c r="AU125" i="4"/>
  <c r="AV125" i="4"/>
  <c r="AW125" i="4"/>
  <c r="AY125" i="4"/>
  <c r="AZ125" i="4"/>
  <c r="BA125" i="4"/>
  <c r="BC125" i="4"/>
  <c r="BD125" i="4"/>
  <c r="BE125" i="4"/>
  <c r="BG125" i="4"/>
  <c r="BH125" i="4"/>
  <c r="BI125" i="4"/>
  <c r="BK125" i="4"/>
  <c r="BL125" i="4"/>
  <c r="BM125" i="4"/>
  <c r="AU126" i="4"/>
  <c r="AV126" i="4"/>
  <c r="AW126" i="4"/>
  <c r="AY126" i="4"/>
  <c r="AZ126" i="4"/>
  <c r="BA126" i="4"/>
  <c r="BC126" i="4"/>
  <c r="BD126" i="4"/>
  <c r="BE126" i="4"/>
  <c r="BG126" i="4"/>
  <c r="BH126" i="4"/>
  <c r="BI126" i="4"/>
  <c r="BK126" i="4"/>
  <c r="BL126" i="4"/>
  <c r="BM126" i="4"/>
  <c r="AU127" i="4"/>
  <c r="AV127" i="4"/>
  <c r="AW127" i="4"/>
  <c r="AY127" i="4"/>
  <c r="AZ127" i="4"/>
  <c r="BA127" i="4"/>
  <c r="BC127" i="4"/>
  <c r="BD127" i="4"/>
  <c r="BE127" i="4"/>
  <c r="BG127" i="4"/>
  <c r="BH127" i="4"/>
  <c r="BI127" i="4"/>
  <c r="BK127" i="4"/>
  <c r="BL127" i="4"/>
  <c r="BM127" i="4"/>
  <c r="AU128" i="4"/>
  <c r="AV128" i="4"/>
  <c r="AW128" i="4"/>
  <c r="AY128" i="4"/>
  <c r="AZ128" i="4"/>
  <c r="BA128" i="4"/>
  <c r="BC128" i="4"/>
  <c r="BD128" i="4"/>
  <c r="BE128" i="4"/>
  <c r="BG128" i="4"/>
  <c r="BH128" i="4"/>
  <c r="BI128" i="4"/>
  <c r="BK128" i="4"/>
  <c r="BL128" i="4"/>
  <c r="BM128" i="4"/>
  <c r="AY109" i="4"/>
  <c r="AZ109" i="4"/>
  <c r="BA109" i="4"/>
  <c r="BC109" i="4"/>
  <c r="BD109" i="4"/>
  <c r="BE109" i="4"/>
  <c r="BG109" i="4"/>
  <c r="BH109" i="4"/>
  <c r="BI109" i="4"/>
  <c r="BK109" i="4"/>
  <c r="BL109" i="4"/>
  <c r="BM109" i="4"/>
  <c r="K100" i="4"/>
  <c r="L100" i="4"/>
  <c r="M100" i="4"/>
  <c r="N100" i="4"/>
  <c r="O100" i="4"/>
  <c r="P100" i="4"/>
  <c r="K101" i="4"/>
  <c r="L101" i="4"/>
  <c r="M101" i="4"/>
  <c r="N101" i="4"/>
  <c r="O101" i="4"/>
  <c r="P101" i="4"/>
  <c r="K102" i="4"/>
  <c r="L102" i="4"/>
  <c r="M102" i="4"/>
  <c r="N102" i="4"/>
  <c r="O102" i="4"/>
  <c r="P102" i="4"/>
  <c r="K103" i="4"/>
  <c r="L103" i="4"/>
  <c r="M103" i="4"/>
  <c r="N103" i="4"/>
  <c r="O103" i="4"/>
  <c r="P103" i="4"/>
  <c r="L99" i="4"/>
  <c r="M99" i="4"/>
  <c r="N99" i="4"/>
  <c r="O99" i="4"/>
  <c r="P99" i="4"/>
  <c r="K84" i="4"/>
  <c r="L84" i="4"/>
  <c r="M84" i="4"/>
  <c r="N84" i="4"/>
  <c r="O84" i="4"/>
  <c r="P84" i="4"/>
  <c r="L83" i="4"/>
  <c r="M83" i="4"/>
  <c r="N83" i="4"/>
  <c r="O83" i="4"/>
  <c r="I73" i="4"/>
  <c r="J73" i="4"/>
  <c r="K73" i="4"/>
  <c r="L73" i="4"/>
  <c r="M73" i="4"/>
  <c r="N73" i="4"/>
  <c r="O73" i="4"/>
  <c r="P73" i="4"/>
  <c r="Q73" i="4"/>
  <c r="R73" i="4"/>
  <c r="I74" i="4"/>
  <c r="J74" i="4"/>
  <c r="K74" i="4"/>
  <c r="L74" i="4"/>
  <c r="M74" i="4"/>
  <c r="N74" i="4"/>
  <c r="O74" i="4"/>
  <c r="P74" i="4"/>
  <c r="Q74" i="4"/>
  <c r="R74" i="4"/>
  <c r="I75" i="4"/>
  <c r="J75" i="4"/>
  <c r="K75" i="4"/>
  <c r="L75" i="4"/>
  <c r="M75" i="4"/>
  <c r="N75" i="4"/>
  <c r="O75" i="4"/>
  <c r="P75" i="4"/>
  <c r="Q75" i="4"/>
  <c r="R75" i="4"/>
  <c r="I76" i="4"/>
  <c r="J76" i="4"/>
  <c r="K76" i="4"/>
  <c r="L76" i="4"/>
  <c r="M76" i="4"/>
  <c r="N76" i="4"/>
  <c r="O76" i="4"/>
  <c r="P76" i="4"/>
  <c r="Q76" i="4"/>
  <c r="R76" i="4"/>
  <c r="I77" i="4"/>
  <c r="J77" i="4"/>
  <c r="K77" i="4"/>
  <c r="L77" i="4"/>
  <c r="M77" i="4"/>
  <c r="N77" i="4"/>
  <c r="O77" i="4"/>
  <c r="P77" i="4"/>
  <c r="Q77" i="4"/>
  <c r="R77" i="4"/>
  <c r="I78" i="4"/>
  <c r="J78" i="4"/>
  <c r="K78" i="4"/>
  <c r="L78" i="4"/>
  <c r="M78" i="4"/>
  <c r="N78" i="4"/>
  <c r="O78" i="4"/>
  <c r="P78" i="4"/>
  <c r="Q78" i="4"/>
  <c r="R78" i="4"/>
  <c r="I79" i="4"/>
  <c r="J79" i="4"/>
  <c r="K79" i="4"/>
  <c r="L79" i="4"/>
  <c r="M79" i="4"/>
  <c r="N79" i="4"/>
  <c r="O79" i="4"/>
  <c r="P79" i="4"/>
  <c r="Q79" i="4"/>
  <c r="R79" i="4"/>
  <c r="J72" i="4"/>
  <c r="K72" i="4"/>
  <c r="L72" i="4"/>
  <c r="M72" i="4"/>
  <c r="N72" i="4"/>
  <c r="O72" i="4"/>
  <c r="P72" i="4"/>
  <c r="Q72" i="4"/>
  <c r="R72" i="4"/>
  <c r="L16" i="4"/>
  <c r="M16" i="4"/>
  <c r="N16" i="4"/>
  <c r="O16" i="4"/>
  <c r="L17" i="4"/>
  <c r="M17" i="4"/>
  <c r="N17" i="4"/>
  <c r="O17" i="4"/>
  <c r="L18" i="4"/>
  <c r="M18" i="4"/>
  <c r="N18" i="4"/>
  <c r="O18" i="4"/>
  <c r="L19" i="4"/>
  <c r="M19" i="4"/>
  <c r="N19" i="4"/>
  <c r="O19" i="4"/>
  <c r="L20" i="4"/>
  <c r="M20" i="4"/>
  <c r="N20" i="4"/>
  <c r="O20" i="4"/>
  <c r="L21" i="4"/>
  <c r="M21" i="4"/>
  <c r="N21" i="4"/>
  <c r="O21" i="4"/>
  <c r="L22" i="4"/>
  <c r="M22" i="4"/>
  <c r="N22" i="4"/>
  <c r="O22" i="4"/>
  <c r="L23" i="4"/>
  <c r="M23" i="4"/>
  <c r="N23" i="4"/>
  <c r="O23" i="4"/>
  <c r="L24" i="4"/>
  <c r="M24" i="4"/>
  <c r="N24" i="4"/>
  <c r="O24" i="4"/>
  <c r="L25" i="4"/>
  <c r="M25" i="4"/>
  <c r="N25" i="4"/>
  <c r="O25" i="4"/>
  <c r="L26" i="4"/>
  <c r="M26" i="4"/>
  <c r="N26" i="4"/>
  <c r="O26" i="4"/>
  <c r="L27" i="4"/>
  <c r="M27" i="4"/>
  <c r="N27" i="4"/>
  <c r="O27" i="4"/>
  <c r="L28" i="4"/>
  <c r="M28" i="4"/>
  <c r="N28" i="4"/>
  <c r="O28" i="4"/>
  <c r="L29" i="4"/>
  <c r="M29" i="4"/>
  <c r="N29" i="4"/>
  <c r="O29" i="4"/>
  <c r="L30" i="4"/>
  <c r="M30" i="4"/>
  <c r="N30" i="4"/>
  <c r="O30" i="4"/>
  <c r="L31" i="4"/>
  <c r="M31" i="4"/>
  <c r="N31" i="4"/>
  <c r="O31" i="4"/>
  <c r="L32" i="4"/>
  <c r="M32" i="4"/>
  <c r="N32" i="4"/>
  <c r="O32" i="4"/>
  <c r="L33" i="4"/>
  <c r="M33" i="4"/>
  <c r="N33" i="4"/>
  <c r="O33" i="4"/>
  <c r="L34" i="4"/>
  <c r="M34" i="4"/>
  <c r="N34" i="4"/>
  <c r="O34" i="4"/>
  <c r="L35" i="4"/>
  <c r="M35" i="4"/>
  <c r="N35" i="4"/>
  <c r="O35" i="4"/>
  <c r="L36" i="4"/>
  <c r="M36" i="4"/>
  <c r="N36" i="4"/>
  <c r="O36" i="4"/>
  <c r="L37" i="4"/>
  <c r="M37" i="4"/>
  <c r="N37" i="4"/>
  <c r="O37" i="4"/>
  <c r="L38" i="4"/>
  <c r="M38" i="4"/>
  <c r="N38" i="4"/>
  <c r="O38" i="4"/>
  <c r="L39" i="4"/>
  <c r="M39" i="4"/>
  <c r="N39" i="4"/>
  <c r="O39" i="4"/>
  <c r="L40" i="4"/>
  <c r="M40" i="4"/>
  <c r="N40" i="4"/>
  <c r="O40" i="4"/>
  <c r="L41" i="4"/>
  <c r="M41" i="4"/>
  <c r="N41" i="4"/>
  <c r="O41" i="4"/>
  <c r="L42" i="4"/>
  <c r="M42" i="4"/>
  <c r="N42" i="4"/>
  <c r="O42" i="4"/>
  <c r="L43" i="4"/>
  <c r="M43" i="4"/>
  <c r="N43" i="4"/>
  <c r="O43" i="4"/>
  <c r="L44" i="4"/>
  <c r="M44" i="4"/>
  <c r="N44" i="4"/>
  <c r="O44" i="4"/>
  <c r="L45" i="4"/>
  <c r="M45" i="4"/>
  <c r="N45" i="4"/>
  <c r="O45" i="4"/>
  <c r="L46" i="4"/>
  <c r="M46" i="4"/>
  <c r="N46" i="4"/>
  <c r="O46" i="4"/>
  <c r="L47" i="4"/>
  <c r="M47" i="4"/>
  <c r="N47" i="4"/>
  <c r="O47" i="4"/>
  <c r="L48" i="4"/>
  <c r="M48" i="4"/>
  <c r="N48" i="4"/>
  <c r="O48" i="4"/>
  <c r="L49" i="4"/>
  <c r="M49" i="4"/>
  <c r="N49" i="4"/>
  <c r="O49" i="4"/>
  <c r="L50" i="4"/>
  <c r="M50" i="4"/>
  <c r="N50" i="4"/>
  <c r="O50" i="4"/>
  <c r="L51" i="4"/>
  <c r="M51" i="4"/>
  <c r="N51" i="4"/>
  <c r="O51" i="4"/>
  <c r="L52" i="4"/>
  <c r="M52" i="4"/>
  <c r="N52" i="4"/>
  <c r="O52" i="4"/>
  <c r="L53" i="4"/>
  <c r="M53" i="4"/>
  <c r="N53" i="4"/>
  <c r="O53" i="4"/>
  <c r="L54" i="4"/>
  <c r="M54" i="4"/>
  <c r="N54" i="4"/>
  <c r="O54" i="4"/>
  <c r="L55" i="4"/>
  <c r="M55" i="4"/>
  <c r="N55" i="4"/>
  <c r="O55" i="4"/>
  <c r="L56" i="4"/>
  <c r="M56" i="4"/>
  <c r="N56" i="4"/>
  <c r="O56" i="4"/>
  <c r="L57" i="4"/>
  <c r="M57" i="4"/>
  <c r="N57" i="4"/>
  <c r="O57" i="4"/>
  <c r="L58" i="4"/>
  <c r="M58" i="4"/>
  <c r="N58" i="4"/>
  <c r="O58" i="4"/>
  <c r="L59" i="4"/>
  <c r="M59" i="4"/>
  <c r="N59" i="4"/>
  <c r="O59" i="4"/>
  <c r="L60" i="4"/>
  <c r="M60" i="4"/>
  <c r="N60" i="4"/>
  <c r="O60" i="4"/>
  <c r="L61" i="4"/>
  <c r="M61" i="4"/>
  <c r="N61" i="4"/>
  <c r="O61" i="4"/>
  <c r="L62" i="4"/>
  <c r="M62" i="4"/>
  <c r="N62" i="4"/>
  <c r="O62" i="4"/>
  <c r="L63" i="4"/>
  <c r="M63" i="4"/>
  <c r="N63" i="4"/>
  <c r="O63" i="4"/>
  <c r="L64" i="4"/>
  <c r="M64" i="4"/>
  <c r="N64" i="4"/>
  <c r="O64" i="4"/>
  <c r="L65" i="4"/>
  <c r="M65" i="4"/>
  <c r="N65" i="4"/>
  <c r="O65" i="4"/>
  <c r="L66" i="4"/>
  <c r="M66" i="4"/>
  <c r="N66" i="4"/>
  <c r="O66" i="4"/>
  <c r="L67" i="4"/>
  <c r="M67" i="4"/>
  <c r="N67" i="4"/>
  <c r="O67" i="4"/>
  <c r="L68" i="4"/>
  <c r="M68" i="4"/>
  <c r="N68" i="4"/>
  <c r="O68" i="4"/>
  <c r="L15" i="4"/>
  <c r="M15" i="4"/>
  <c r="N15" i="4"/>
  <c r="O15" i="4"/>
  <c r="AY16" i="4"/>
  <c r="AZ16" i="4"/>
  <c r="BA16" i="4"/>
  <c r="BC16" i="4"/>
  <c r="BD16" i="4"/>
  <c r="BE16" i="4"/>
  <c r="BG16" i="4"/>
  <c r="BH16" i="4"/>
  <c r="BI16" i="4"/>
  <c r="BK16" i="4"/>
  <c r="BL16" i="4"/>
  <c r="BM16" i="4"/>
  <c r="AY17" i="4"/>
  <c r="AZ17" i="4"/>
  <c r="BA17" i="4"/>
  <c r="BC17" i="4"/>
  <c r="BD17" i="4"/>
  <c r="BE17" i="4"/>
  <c r="BG17" i="4"/>
  <c r="BH17" i="4"/>
  <c r="BI17" i="4"/>
  <c r="BK17" i="4"/>
  <c r="BL17" i="4"/>
  <c r="BM17" i="4"/>
  <c r="AY18" i="4"/>
  <c r="AZ18" i="4"/>
  <c r="BA18" i="4"/>
  <c r="BC18" i="4"/>
  <c r="BD18" i="4"/>
  <c r="BE18" i="4"/>
  <c r="BG18" i="4"/>
  <c r="BH18" i="4"/>
  <c r="BI18" i="4"/>
  <c r="BK18" i="4"/>
  <c r="BL18" i="4"/>
  <c r="BM18" i="4"/>
  <c r="AY19" i="4"/>
  <c r="AZ19" i="4"/>
  <c r="BA19" i="4"/>
  <c r="BC19" i="4"/>
  <c r="BD19" i="4"/>
  <c r="BE19" i="4"/>
  <c r="BG19" i="4"/>
  <c r="BH19" i="4"/>
  <c r="BI19" i="4"/>
  <c r="BK19" i="4"/>
  <c r="BL19" i="4"/>
  <c r="BM19" i="4"/>
  <c r="AY20" i="4"/>
  <c r="AZ20" i="4"/>
  <c r="BA20" i="4"/>
  <c r="BC20" i="4"/>
  <c r="BD20" i="4"/>
  <c r="BE20" i="4"/>
  <c r="BG20" i="4"/>
  <c r="BH20" i="4"/>
  <c r="BI20" i="4"/>
  <c r="BK20" i="4"/>
  <c r="BL20" i="4"/>
  <c r="BM20" i="4"/>
  <c r="AY21" i="4"/>
  <c r="AZ21" i="4"/>
  <c r="BA21" i="4"/>
  <c r="BC21" i="4"/>
  <c r="BD21" i="4"/>
  <c r="BE21" i="4"/>
  <c r="BG21" i="4"/>
  <c r="BH21" i="4"/>
  <c r="BI21" i="4"/>
  <c r="BK21" i="4"/>
  <c r="BL21" i="4"/>
  <c r="BM21" i="4"/>
  <c r="AY22" i="4"/>
  <c r="AZ22" i="4"/>
  <c r="BA22" i="4"/>
  <c r="BC22" i="4"/>
  <c r="BD22" i="4"/>
  <c r="BE22" i="4"/>
  <c r="BG22" i="4"/>
  <c r="BH22" i="4"/>
  <c r="BI22" i="4"/>
  <c r="BK22" i="4"/>
  <c r="BL22" i="4"/>
  <c r="BM22" i="4"/>
  <c r="AY23" i="4"/>
  <c r="AZ23" i="4"/>
  <c r="BA23" i="4"/>
  <c r="BC23" i="4"/>
  <c r="BD23" i="4"/>
  <c r="BE23" i="4"/>
  <c r="BG23" i="4"/>
  <c r="BH23" i="4"/>
  <c r="BI23" i="4"/>
  <c r="BK23" i="4"/>
  <c r="BL23" i="4"/>
  <c r="BM23" i="4"/>
  <c r="AY24" i="4"/>
  <c r="AZ24" i="4"/>
  <c r="BA24" i="4"/>
  <c r="BC24" i="4"/>
  <c r="BD24" i="4"/>
  <c r="BE24" i="4"/>
  <c r="BG24" i="4"/>
  <c r="BH24" i="4"/>
  <c r="BI24" i="4"/>
  <c r="BK24" i="4"/>
  <c r="BL24" i="4"/>
  <c r="BM24" i="4"/>
  <c r="AY25" i="4"/>
  <c r="AZ25" i="4"/>
  <c r="BA25" i="4"/>
  <c r="BC25" i="4"/>
  <c r="BD25" i="4"/>
  <c r="BE25" i="4"/>
  <c r="BG25" i="4"/>
  <c r="BH25" i="4"/>
  <c r="BI25" i="4"/>
  <c r="BK25" i="4"/>
  <c r="BL25" i="4"/>
  <c r="BM25" i="4"/>
  <c r="AY26" i="4"/>
  <c r="AZ26" i="4"/>
  <c r="BA26" i="4"/>
  <c r="BC26" i="4"/>
  <c r="BD26" i="4"/>
  <c r="BE26" i="4"/>
  <c r="BG26" i="4"/>
  <c r="BH26" i="4"/>
  <c r="BI26" i="4"/>
  <c r="BK26" i="4"/>
  <c r="BL26" i="4"/>
  <c r="BM26" i="4"/>
  <c r="AY27" i="4"/>
  <c r="AZ27" i="4"/>
  <c r="BA27" i="4"/>
  <c r="BC27" i="4"/>
  <c r="BD27" i="4"/>
  <c r="BE27" i="4"/>
  <c r="BG27" i="4"/>
  <c r="BH27" i="4"/>
  <c r="BI27" i="4"/>
  <c r="BK27" i="4"/>
  <c r="BL27" i="4"/>
  <c r="BM27" i="4"/>
  <c r="AY28" i="4"/>
  <c r="AZ28" i="4"/>
  <c r="BA28" i="4"/>
  <c r="BC28" i="4"/>
  <c r="BD28" i="4"/>
  <c r="BE28" i="4"/>
  <c r="BG28" i="4"/>
  <c r="BH28" i="4"/>
  <c r="BI28" i="4"/>
  <c r="BK28" i="4"/>
  <c r="BL28" i="4"/>
  <c r="BM28" i="4"/>
  <c r="AY29" i="4"/>
  <c r="AZ29" i="4"/>
  <c r="BA29" i="4"/>
  <c r="BC29" i="4"/>
  <c r="BD29" i="4"/>
  <c r="BE29" i="4"/>
  <c r="BG29" i="4"/>
  <c r="BH29" i="4"/>
  <c r="BI29" i="4"/>
  <c r="BK29" i="4"/>
  <c r="BL29" i="4"/>
  <c r="BM29" i="4"/>
  <c r="AY30" i="4"/>
  <c r="AZ30" i="4"/>
  <c r="BA30" i="4"/>
  <c r="BC30" i="4"/>
  <c r="BD30" i="4"/>
  <c r="BE30" i="4"/>
  <c r="BG30" i="4"/>
  <c r="BH30" i="4"/>
  <c r="BI30" i="4"/>
  <c r="BK30" i="4"/>
  <c r="BL30" i="4"/>
  <c r="BM30" i="4"/>
  <c r="AY31" i="4"/>
  <c r="AZ31" i="4"/>
  <c r="BA31" i="4"/>
  <c r="BC31" i="4"/>
  <c r="BD31" i="4"/>
  <c r="BE31" i="4"/>
  <c r="BG31" i="4"/>
  <c r="BH31" i="4"/>
  <c r="BI31" i="4"/>
  <c r="BK31" i="4"/>
  <c r="BL31" i="4"/>
  <c r="BM31" i="4"/>
  <c r="AY32" i="4"/>
  <c r="AZ32" i="4"/>
  <c r="BA32" i="4"/>
  <c r="BC32" i="4"/>
  <c r="BD32" i="4"/>
  <c r="BE32" i="4"/>
  <c r="BG32" i="4"/>
  <c r="BH32" i="4"/>
  <c r="BI32" i="4"/>
  <c r="BK32" i="4"/>
  <c r="BL32" i="4"/>
  <c r="BM32" i="4"/>
  <c r="AY33" i="4"/>
  <c r="AZ33" i="4"/>
  <c r="BA33" i="4"/>
  <c r="BC33" i="4"/>
  <c r="BD33" i="4"/>
  <c r="BE33" i="4"/>
  <c r="BG33" i="4"/>
  <c r="BH33" i="4"/>
  <c r="BI33" i="4"/>
  <c r="BK33" i="4"/>
  <c r="BL33" i="4"/>
  <c r="BM33" i="4"/>
  <c r="AY34" i="4"/>
  <c r="AZ34" i="4"/>
  <c r="BA34" i="4"/>
  <c r="BC34" i="4"/>
  <c r="BD34" i="4"/>
  <c r="BE34" i="4"/>
  <c r="BG34" i="4"/>
  <c r="BH34" i="4"/>
  <c r="BI34" i="4"/>
  <c r="BK34" i="4"/>
  <c r="BL34" i="4"/>
  <c r="BM34" i="4"/>
  <c r="AY35" i="4"/>
  <c r="AZ35" i="4"/>
  <c r="BA35" i="4"/>
  <c r="BC35" i="4"/>
  <c r="BD35" i="4"/>
  <c r="BE35" i="4"/>
  <c r="BG35" i="4"/>
  <c r="BH35" i="4"/>
  <c r="BI35" i="4"/>
  <c r="BK35" i="4"/>
  <c r="BL35" i="4"/>
  <c r="BM35" i="4"/>
  <c r="AY36" i="4"/>
  <c r="AZ36" i="4"/>
  <c r="BA36" i="4"/>
  <c r="BC36" i="4"/>
  <c r="BD36" i="4"/>
  <c r="BE36" i="4"/>
  <c r="BG36" i="4"/>
  <c r="BH36" i="4"/>
  <c r="BI36" i="4"/>
  <c r="BK36" i="4"/>
  <c r="BL36" i="4"/>
  <c r="BM36" i="4"/>
  <c r="AY37" i="4"/>
  <c r="AZ37" i="4"/>
  <c r="BA37" i="4"/>
  <c r="BC37" i="4"/>
  <c r="BD37" i="4"/>
  <c r="BE37" i="4"/>
  <c r="BG37" i="4"/>
  <c r="BH37" i="4"/>
  <c r="BI37" i="4"/>
  <c r="BK37" i="4"/>
  <c r="BL37" i="4"/>
  <c r="BM37" i="4"/>
  <c r="AY38" i="4"/>
  <c r="AZ38" i="4"/>
  <c r="BA38" i="4"/>
  <c r="BC38" i="4"/>
  <c r="BD38" i="4"/>
  <c r="BE38" i="4"/>
  <c r="BG38" i="4"/>
  <c r="BH38" i="4"/>
  <c r="BI38" i="4"/>
  <c r="BK38" i="4"/>
  <c r="BL38" i="4"/>
  <c r="BM38" i="4"/>
  <c r="AY39" i="4"/>
  <c r="AZ39" i="4"/>
  <c r="BA39" i="4"/>
  <c r="BC39" i="4"/>
  <c r="BD39" i="4"/>
  <c r="BE39" i="4"/>
  <c r="BG39" i="4"/>
  <c r="BH39" i="4"/>
  <c r="BI39" i="4"/>
  <c r="BK39" i="4"/>
  <c r="BL39" i="4"/>
  <c r="BM39" i="4"/>
  <c r="AY40" i="4"/>
  <c r="AZ40" i="4"/>
  <c r="BA40" i="4"/>
  <c r="BC40" i="4"/>
  <c r="BD40" i="4"/>
  <c r="BE40" i="4"/>
  <c r="BG40" i="4"/>
  <c r="BH40" i="4"/>
  <c r="BI40" i="4"/>
  <c r="BK40" i="4"/>
  <c r="BL40" i="4"/>
  <c r="BM40" i="4"/>
  <c r="AY41" i="4"/>
  <c r="AZ41" i="4"/>
  <c r="BA41" i="4"/>
  <c r="BC41" i="4"/>
  <c r="BD41" i="4"/>
  <c r="BE41" i="4"/>
  <c r="BG41" i="4"/>
  <c r="BH41" i="4"/>
  <c r="BI41" i="4"/>
  <c r="BK41" i="4"/>
  <c r="BL41" i="4"/>
  <c r="BM41" i="4"/>
  <c r="AY42" i="4"/>
  <c r="AZ42" i="4"/>
  <c r="BA42" i="4"/>
  <c r="BC42" i="4"/>
  <c r="BD42" i="4"/>
  <c r="BE42" i="4"/>
  <c r="BG42" i="4"/>
  <c r="BH42" i="4"/>
  <c r="BI42" i="4"/>
  <c r="BK42" i="4"/>
  <c r="BL42" i="4"/>
  <c r="BM42" i="4"/>
  <c r="AY43" i="4"/>
  <c r="AZ43" i="4"/>
  <c r="BA43" i="4"/>
  <c r="BC43" i="4"/>
  <c r="BD43" i="4"/>
  <c r="BE43" i="4"/>
  <c r="BG43" i="4"/>
  <c r="BH43" i="4"/>
  <c r="BI43" i="4"/>
  <c r="BK43" i="4"/>
  <c r="BL43" i="4"/>
  <c r="BM43" i="4"/>
  <c r="AY44" i="4"/>
  <c r="AZ44" i="4"/>
  <c r="BA44" i="4"/>
  <c r="BC44" i="4"/>
  <c r="BD44" i="4"/>
  <c r="BE44" i="4"/>
  <c r="BG44" i="4"/>
  <c r="BH44" i="4"/>
  <c r="BI44" i="4"/>
  <c r="BK44" i="4"/>
  <c r="BL44" i="4"/>
  <c r="BM44" i="4"/>
  <c r="AY45" i="4"/>
  <c r="AZ45" i="4"/>
  <c r="BA45" i="4"/>
  <c r="BC45" i="4"/>
  <c r="BD45" i="4"/>
  <c r="BE45" i="4"/>
  <c r="BG45" i="4"/>
  <c r="BH45" i="4"/>
  <c r="BI45" i="4"/>
  <c r="BK45" i="4"/>
  <c r="BL45" i="4"/>
  <c r="BM45" i="4"/>
  <c r="AY46" i="4"/>
  <c r="AZ46" i="4"/>
  <c r="BA46" i="4"/>
  <c r="BC46" i="4"/>
  <c r="BD46" i="4"/>
  <c r="BE46" i="4"/>
  <c r="BG46" i="4"/>
  <c r="BH46" i="4"/>
  <c r="BI46" i="4"/>
  <c r="BK46" i="4"/>
  <c r="BL46" i="4"/>
  <c r="BM46" i="4"/>
  <c r="AY47" i="4"/>
  <c r="AZ47" i="4"/>
  <c r="BA47" i="4"/>
  <c r="BC47" i="4"/>
  <c r="BD47" i="4"/>
  <c r="BE47" i="4"/>
  <c r="BG47" i="4"/>
  <c r="BH47" i="4"/>
  <c r="BI47" i="4"/>
  <c r="BK47" i="4"/>
  <c r="BL47" i="4"/>
  <c r="BM47" i="4"/>
  <c r="AY48" i="4"/>
  <c r="AZ48" i="4"/>
  <c r="BA48" i="4"/>
  <c r="BC48" i="4"/>
  <c r="BD48" i="4"/>
  <c r="BE48" i="4"/>
  <c r="BG48" i="4"/>
  <c r="BH48" i="4"/>
  <c r="BI48" i="4"/>
  <c r="BK48" i="4"/>
  <c r="BL48" i="4"/>
  <c r="BM48" i="4"/>
  <c r="AY49" i="4"/>
  <c r="AZ49" i="4"/>
  <c r="BA49" i="4"/>
  <c r="BC49" i="4"/>
  <c r="BD49" i="4"/>
  <c r="BE49" i="4"/>
  <c r="BG49" i="4"/>
  <c r="BH49" i="4"/>
  <c r="BI49" i="4"/>
  <c r="BK49" i="4"/>
  <c r="BL49" i="4"/>
  <c r="BM49" i="4"/>
  <c r="AY50" i="4"/>
  <c r="AZ50" i="4"/>
  <c r="BA50" i="4"/>
  <c r="BC50" i="4"/>
  <c r="BD50" i="4"/>
  <c r="BE50" i="4"/>
  <c r="BG50" i="4"/>
  <c r="BH50" i="4"/>
  <c r="BI50" i="4"/>
  <c r="BK50" i="4"/>
  <c r="BL50" i="4"/>
  <c r="BM50" i="4"/>
  <c r="AY51" i="4"/>
  <c r="AZ51" i="4"/>
  <c r="BA51" i="4"/>
  <c r="BC51" i="4"/>
  <c r="BD51" i="4"/>
  <c r="BE51" i="4"/>
  <c r="BG51" i="4"/>
  <c r="BH51" i="4"/>
  <c r="BI51" i="4"/>
  <c r="BK51" i="4"/>
  <c r="BL51" i="4"/>
  <c r="BM51" i="4"/>
  <c r="AY52" i="4"/>
  <c r="AZ52" i="4"/>
  <c r="BA52" i="4"/>
  <c r="BC52" i="4"/>
  <c r="BD52" i="4"/>
  <c r="BE52" i="4"/>
  <c r="BG52" i="4"/>
  <c r="BH52" i="4"/>
  <c r="BI52" i="4"/>
  <c r="BK52" i="4"/>
  <c r="BL52" i="4"/>
  <c r="BM52" i="4"/>
  <c r="AY53" i="4"/>
  <c r="AZ53" i="4"/>
  <c r="BA53" i="4"/>
  <c r="BC53" i="4"/>
  <c r="BD53" i="4"/>
  <c r="BE53" i="4"/>
  <c r="BG53" i="4"/>
  <c r="BH53" i="4"/>
  <c r="BI53" i="4"/>
  <c r="BK53" i="4"/>
  <c r="BL53" i="4"/>
  <c r="BM53" i="4"/>
  <c r="AY54" i="4"/>
  <c r="AZ54" i="4"/>
  <c r="BA54" i="4"/>
  <c r="BC54" i="4"/>
  <c r="BD54" i="4"/>
  <c r="BE54" i="4"/>
  <c r="BG54" i="4"/>
  <c r="BH54" i="4"/>
  <c r="BI54" i="4"/>
  <c r="BK54" i="4"/>
  <c r="BL54" i="4"/>
  <c r="BM54" i="4"/>
  <c r="AY55" i="4"/>
  <c r="AZ55" i="4"/>
  <c r="BA55" i="4"/>
  <c r="BC55" i="4"/>
  <c r="BD55" i="4"/>
  <c r="BE55" i="4"/>
  <c r="BG55" i="4"/>
  <c r="BH55" i="4"/>
  <c r="BI55" i="4"/>
  <c r="BK55" i="4"/>
  <c r="BL55" i="4"/>
  <c r="BM55" i="4"/>
  <c r="AY56" i="4"/>
  <c r="AZ56" i="4"/>
  <c r="BA56" i="4"/>
  <c r="BC56" i="4"/>
  <c r="BD56" i="4"/>
  <c r="BE56" i="4"/>
  <c r="BG56" i="4"/>
  <c r="BH56" i="4"/>
  <c r="BI56" i="4"/>
  <c r="BK56" i="4"/>
  <c r="BL56" i="4"/>
  <c r="BM56" i="4"/>
  <c r="AY57" i="4"/>
  <c r="AZ57" i="4"/>
  <c r="BA57" i="4"/>
  <c r="BC57" i="4"/>
  <c r="BD57" i="4"/>
  <c r="BE57" i="4"/>
  <c r="BG57" i="4"/>
  <c r="BH57" i="4"/>
  <c r="BI57" i="4"/>
  <c r="BK57" i="4"/>
  <c r="BL57" i="4"/>
  <c r="BM57" i="4"/>
  <c r="AY58" i="4"/>
  <c r="AZ58" i="4"/>
  <c r="BA58" i="4"/>
  <c r="BC58" i="4"/>
  <c r="BD58" i="4"/>
  <c r="BE58" i="4"/>
  <c r="BG58" i="4"/>
  <c r="BH58" i="4"/>
  <c r="BI58" i="4"/>
  <c r="BK58" i="4"/>
  <c r="BL58" i="4"/>
  <c r="BM58" i="4"/>
  <c r="AY59" i="4"/>
  <c r="AZ59" i="4"/>
  <c r="BA59" i="4"/>
  <c r="BC59" i="4"/>
  <c r="BD59" i="4"/>
  <c r="BE59" i="4"/>
  <c r="BG59" i="4"/>
  <c r="BH59" i="4"/>
  <c r="BI59" i="4"/>
  <c r="BK59" i="4"/>
  <c r="BL59" i="4"/>
  <c r="BM59" i="4"/>
  <c r="AY60" i="4"/>
  <c r="AZ60" i="4"/>
  <c r="BA60" i="4"/>
  <c r="BC60" i="4"/>
  <c r="BD60" i="4"/>
  <c r="BE60" i="4"/>
  <c r="BG60" i="4"/>
  <c r="BH60" i="4"/>
  <c r="BI60" i="4"/>
  <c r="BK60" i="4"/>
  <c r="BL60" i="4"/>
  <c r="BM60" i="4"/>
  <c r="AY61" i="4"/>
  <c r="AZ61" i="4"/>
  <c r="BA61" i="4"/>
  <c r="BC61" i="4"/>
  <c r="BD61" i="4"/>
  <c r="BE61" i="4"/>
  <c r="BG61" i="4"/>
  <c r="BH61" i="4"/>
  <c r="BI61" i="4"/>
  <c r="BK61" i="4"/>
  <c r="BL61" i="4"/>
  <c r="BM61" i="4"/>
  <c r="AY62" i="4"/>
  <c r="AZ62" i="4"/>
  <c r="BA62" i="4"/>
  <c r="BC62" i="4"/>
  <c r="BD62" i="4"/>
  <c r="BE62" i="4"/>
  <c r="BG62" i="4"/>
  <c r="BH62" i="4"/>
  <c r="BI62" i="4"/>
  <c r="BK62" i="4"/>
  <c r="BL62" i="4"/>
  <c r="BM62" i="4"/>
  <c r="AY63" i="4"/>
  <c r="AZ63" i="4"/>
  <c r="BA63" i="4"/>
  <c r="BC63" i="4"/>
  <c r="BD63" i="4"/>
  <c r="BE63" i="4"/>
  <c r="BG63" i="4"/>
  <c r="BH63" i="4"/>
  <c r="BI63" i="4"/>
  <c r="BK63" i="4"/>
  <c r="BL63" i="4"/>
  <c r="BM63" i="4"/>
  <c r="AY64" i="4"/>
  <c r="AZ64" i="4"/>
  <c r="BA64" i="4"/>
  <c r="BC64" i="4"/>
  <c r="BD64" i="4"/>
  <c r="BE64" i="4"/>
  <c r="BG64" i="4"/>
  <c r="BH64" i="4"/>
  <c r="BI64" i="4"/>
  <c r="BK64" i="4"/>
  <c r="BL64" i="4"/>
  <c r="BM64" i="4"/>
  <c r="AY65" i="4"/>
  <c r="AZ65" i="4"/>
  <c r="BA65" i="4"/>
  <c r="BC65" i="4"/>
  <c r="BD65" i="4"/>
  <c r="BE65" i="4"/>
  <c r="BG65" i="4"/>
  <c r="BH65" i="4"/>
  <c r="BI65" i="4"/>
  <c r="BK65" i="4"/>
  <c r="BL65" i="4"/>
  <c r="BM65" i="4"/>
  <c r="AY66" i="4"/>
  <c r="AZ66" i="4"/>
  <c r="BA66" i="4"/>
  <c r="BC66" i="4"/>
  <c r="BD66" i="4"/>
  <c r="BE66" i="4"/>
  <c r="BG66" i="4"/>
  <c r="BH66" i="4"/>
  <c r="BI66" i="4"/>
  <c r="BK66" i="4"/>
  <c r="BL66" i="4"/>
  <c r="BM66" i="4"/>
  <c r="AY67" i="4"/>
  <c r="AZ67" i="4"/>
  <c r="BA67" i="4"/>
  <c r="BC67" i="4"/>
  <c r="BD67" i="4"/>
  <c r="BE67" i="4"/>
  <c r="BG67" i="4"/>
  <c r="BH67" i="4"/>
  <c r="BI67" i="4"/>
  <c r="BK67" i="4"/>
  <c r="BL67" i="4"/>
  <c r="BM67" i="4"/>
  <c r="AY68" i="4"/>
  <c r="AZ68" i="4"/>
  <c r="BA68" i="4"/>
  <c r="BC68" i="4"/>
  <c r="BD68" i="4"/>
  <c r="BE68" i="4"/>
  <c r="BG68" i="4"/>
  <c r="BH68" i="4"/>
  <c r="BI68" i="4"/>
  <c r="BK68" i="4"/>
  <c r="BL68" i="4"/>
  <c r="BM68" i="4"/>
  <c r="AY15" i="4"/>
  <c r="AZ15" i="4"/>
  <c r="BA15" i="4"/>
  <c r="BC15" i="4"/>
  <c r="BD15" i="4"/>
  <c r="BE15" i="4"/>
  <c r="BG15" i="4"/>
  <c r="BH15" i="4"/>
  <c r="BI15" i="4"/>
  <c r="BK15" i="4"/>
  <c r="BL15" i="4"/>
  <c r="BM15" i="4"/>
  <c r="BO6" i="4"/>
  <c r="BW6" i="4"/>
  <c r="AY6" i="4"/>
  <c r="BG6" i="4"/>
  <c r="AQ6" i="4"/>
  <c r="AI6" i="4"/>
  <c r="BO7" i="4"/>
  <c r="BS7" i="4"/>
  <c r="BW7" i="4"/>
  <c r="CA7" i="4"/>
  <c r="AY7" i="4"/>
  <c r="BC7" i="4"/>
  <c r="BG7" i="4"/>
  <c r="BK7" i="4"/>
  <c r="AM7" i="4"/>
  <c r="AQ7" i="4"/>
  <c r="AU7" i="4"/>
  <c r="AI7" i="4"/>
  <c r="AK156" i="4"/>
  <c r="G143" i="4"/>
  <c r="G145" i="4"/>
  <c r="G148" i="4"/>
  <c r="B144" i="4"/>
  <c r="AC145" i="7" l="1"/>
  <c r="AC146" i="7" s="1"/>
  <c r="BI69" i="4"/>
  <c r="BI106" i="4" s="1"/>
  <c r="AY69" i="4"/>
  <c r="AY106" i="4" s="1"/>
  <c r="BL69" i="4"/>
  <c r="BL106" i="4" s="1"/>
  <c r="BA69" i="4"/>
  <c r="BA106" i="4" s="1"/>
  <c r="BK69" i="4"/>
  <c r="BK106" i="4" s="1"/>
  <c r="BH69" i="4"/>
  <c r="BH106" i="4" s="1"/>
  <c r="AZ69" i="4"/>
  <c r="AZ106" i="4" s="1"/>
  <c r="BD69" i="4"/>
  <c r="BD106" i="4" s="1"/>
  <c r="BM69" i="4"/>
  <c r="BM106" i="4" s="1"/>
  <c r="BC69" i="4"/>
  <c r="BC106" i="4" s="1"/>
  <c r="BG69" i="4"/>
  <c r="BG106" i="4" s="1"/>
  <c r="BE69" i="4"/>
  <c r="BE106" i="4" s="1"/>
  <c r="AR167" i="7"/>
  <c r="AL17" i="7"/>
  <c r="AM17" i="7"/>
  <c r="AQ167" i="7"/>
  <c r="AV167" i="7"/>
  <c r="BA167" i="7"/>
  <c r="BV167" i="7"/>
  <c r="BB167" i="7"/>
  <c r="AH163" i="7"/>
  <c r="AC163" i="7" s="1"/>
  <c r="AW167" i="7"/>
  <c r="BL167" i="7"/>
  <c r="BQ167" i="7"/>
  <c r="BK167" i="7"/>
  <c r="BG167" i="7"/>
  <c r="BF167" i="7"/>
  <c r="BU167" i="7"/>
  <c r="AH153" i="7"/>
  <c r="AH165" i="7" s="1"/>
  <c r="AL166" i="7"/>
  <c r="AH146" i="7"/>
  <c r="AM166" i="7"/>
  <c r="AM167" i="7" s="1"/>
  <c r="BP167" i="7"/>
  <c r="AL165" i="7"/>
  <c r="AC149" i="7"/>
  <c r="AP15" i="3"/>
  <c r="AQ15" i="7" s="1"/>
  <c r="AL17" i="3"/>
  <c r="CK77" i="3"/>
  <c r="CL77" i="3" s="1"/>
  <c r="CM77" i="3" s="1"/>
  <c r="CN77" i="3" s="1"/>
  <c r="CO77" i="3"/>
  <c r="CP77" i="3" s="1"/>
  <c r="CQ77" i="3" s="1"/>
  <c r="CR77" i="3" s="1"/>
  <c r="CL75" i="3"/>
  <c r="CM75" i="3" s="1"/>
  <c r="CN75" i="3" s="1"/>
  <c r="AT15" i="3"/>
  <c r="AV15" i="7" s="1"/>
  <c r="CJ15" i="3"/>
  <c r="CL81" i="3"/>
  <c r="CM81" i="3" s="1"/>
  <c r="CN81" i="3" s="1"/>
  <c r="EQ20" i="3"/>
  <c r="A19" i="3"/>
  <c r="A23" i="7" s="1"/>
  <c r="CK78" i="3"/>
  <c r="CL78" i="3" s="1"/>
  <c r="CM78" i="3" s="1"/>
  <c r="CN78" i="3" s="1"/>
  <c r="CO78" i="3"/>
  <c r="CP78" i="3" s="1"/>
  <c r="CQ78" i="3" s="1"/>
  <c r="CR78" i="3" s="1"/>
  <c r="CI16" i="3"/>
  <c r="AP16" i="3"/>
  <c r="CL79" i="3"/>
  <c r="CM79" i="3" s="1"/>
  <c r="CN79" i="3" s="1"/>
  <c r="CS76" i="3"/>
  <c r="CL80" i="3"/>
  <c r="CM80" i="3" s="1"/>
  <c r="CN80" i="3" s="1"/>
  <c r="CI17" i="3"/>
  <c r="AP17" i="3"/>
  <c r="CF18" i="3"/>
  <c r="CG18" i="3" s="1"/>
  <c r="AC73" i="4"/>
  <c r="AC74" i="4"/>
  <c r="AC77" i="4"/>
  <c r="AF66" i="4"/>
  <c r="AF68" i="4"/>
  <c r="AE65" i="4"/>
  <c r="AG67" i="4"/>
  <c r="AF67" i="4"/>
  <c r="AE67" i="4"/>
  <c r="AG65" i="4"/>
  <c r="AF65" i="4"/>
  <c r="AG68" i="4"/>
  <c r="AG66" i="4"/>
  <c r="AE68" i="4"/>
  <c r="AE66" i="4"/>
  <c r="BG143" i="4"/>
  <c r="BK143" i="4"/>
  <c r="AI143" i="4"/>
  <c r="BC143" i="4"/>
  <c r="AY143" i="4"/>
  <c r="AQ19" i="7" l="1"/>
  <c r="AR19" i="7"/>
  <c r="AM19" i="7"/>
  <c r="AL19" i="7"/>
  <c r="AQ17" i="7"/>
  <c r="AR17" i="7"/>
  <c r="AR15" i="7"/>
  <c r="AW15" i="7"/>
  <c r="AC153" i="7"/>
  <c r="AC166" i="7" s="1"/>
  <c r="AH166" i="7"/>
  <c r="AH167" i="7" s="1"/>
  <c r="AL167" i="7"/>
  <c r="AC165" i="7"/>
  <c r="CS75" i="3"/>
  <c r="CH18" i="3"/>
  <c r="AL18" i="3"/>
  <c r="CS78" i="3"/>
  <c r="A20" i="3"/>
  <c r="A25" i="7" s="1"/>
  <c r="EQ21" i="3"/>
  <c r="AT17" i="3"/>
  <c r="CJ17" i="3"/>
  <c r="CS81" i="3"/>
  <c r="CS77" i="3"/>
  <c r="CF19" i="3"/>
  <c r="CG19" i="3" s="1"/>
  <c r="CS80" i="3"/>
  <c r="AT16" i="3"/>
  <c r="CJ16" i="3"/>
  <c r="AX15" i="3"/>
  <c r="BA15" i="7" s="1"/>
  <c r="CO15" i="3"/>
  <c r="CK15" i="3"/>
  <c r="CS79" i="3"/>
  <c r="BC139" i="4"/>
  <c r="BN128" i="4"/>
  <c r="BN127" i="4"/>
  <c r="BN126" i="4"/>
  <c r="BN125" i="4"/>
  <c r="BN124" i="4"/>
  <c r="BN123" i="4"/>
  <c r="BN122" i="4"/>
  <c r="BN121" i="4"/>
  <c r="BN118" i="4"/>
  <c r="AY144" i="4"/>
  <c r="AY139" i="4"/>
  <c r="BG139" i="4"/>
  <c r="BK139" i="4"/>
  <c r="BN117" i="4"/>
  <c r="BK144" i="4"/>
  <c r="BC144" i="4"/>
  <c r="BG144" i="4"/>
  <c r="AX73" i="4"/>
  <c r="BB73" i="4"/>
  <c r="BF73" i="4"/>
  <c r="BJ73" i="4"/>
  <c r="BN73" i="4"/>
  <c r="AX74" i="4"/>
  <c r="BB74" i="4"/>
  <c r="BF74" i="4"/>
  <c r="BJ74" i="4"/>
  <c r="BN74" i="4"/>
  <c r="AX75" i="4"/>
  <c r="BB75" i="4"/>
  <c r="BF75" i="4"/>
  <c r="BJ75" i="4"/>
  <c r="BN75" i="4"/>
  <c r="AX76" i="4"/>
  <c r="BB76" i="4"/>
  <c r="BF76" i="4"/>
  <c r="BJ76" i="4"/>
  <c r="BN76" i="4"/>
  <c r="BN77" i="4"/>
  <c r="AX78" i="4"/>
  <c r="BB78" i="4"/>
  <c r="BF78" i="4"/>
  <c r="BJ78" i="4"/>
  <c r="BN78" i="4"/>
  <c r="AX79" i="4"/>
  <c r="BB79" i="4"/>
  <c r="BF79" i="4"/>
  <c r="BJ79" i="4"/>
  <c r="BN79" i="4"/>
  <c r="AW19" i="7" l="1"/>
  <c r="AV19" i="7"/>
  <c r="AL21" i="7"/>
  <c r="AM21" i="7"/>
  <c r="AV17" i="7"/>
  <c r="AW17" i="7"/>
  <c r="BB15" i="7"/>
  <c r="AC167" i="7"/>
  <c r="AL19" i="3"/>
  <c r="CH19" i="3"/>
  <c r="CO17" i="3"/>
  <c r="AX17" i="3"/>
  <c r="CK17" i="3"/>
  <c r="AX16" i="3"/>
  <c r="CK16" i="3"/>
  <c r="CO16" i="3"/>
  <c r="AP18" i="3"/>
  <c r="CI18" i="3"/>
  <c r="CF20" i="3"/>
  <c r="CG20" i="3" s="1"/>
  <c r="BB15" i="3"/>
  <c r="BF15" i="7" s="1"/>
  <c r="CL15" i="3"/>
  <c r="BR15" i="3"/>
  <c r="CP15" i="3"/>
  <c r="A21" i="3"/>
  <c r="A27" i="7" s="1"/>
  <c r="EQ22" i="3"/>
  <c r="BB85" i="4"/>
  <c r="AL85" i="4"/>
  <c r="BJ85" i="4"/>
  <c r="AP85" i="4"/>
  <c r="BN85" i="4"/>
  <c r="AT85" i="4"/>
  <c r="BZ85" i="4"/>
  <c r="AX85" i="4"/>
  <c r="CD85" i="4"/>
  <c r="BV85" i="4"/>
  <c r="BR85" i="4"/>
  <c r="BR72" i="4"/>
  <c r="BF85" i="4"/>
  <c r="BB72" i="4"/>
  <c r="BF72" i="4"/>
  <c r="BN72" i="4"/>
  <c r="BN80" i="4" s="1"/>
  <c r="BC141" i="4"/>
  <c r="BB77" i="4"/>
  <c r="AX77" i="4"/>
  <c r="BV72" i="4"/>
  <c r="BF77" i="4"/>
  <c r="BZ15" i="7" l="1"/>
  <c r="CA15" i="7"/>
  <c r="BA19" i="7"/>
  <c r="BB19" i="7"/>
  <c r="AQ21" i="7"/>
  <c r="AR21" i="7"/>
  <c r="AL23" i="7"/>
  <c r="AM23" i="7"/>
  <c r="BA17" i="7"/>
  <c r="BB17" i="7"/>
  <c r="BG15" i="7"/>
  <c r="CF21" i="3"/>
  <c r="CG21" i="3" s="1"/>
  <c r="AL21" i="3" s="1"/>
  <c r="BB17" i="3"/>
  <c r="CL17" i="3"/>
  <c r="CJ18" i="3"/>
  <c r="AT18" i="3"/>
  <c r="BF15" i="3"/>
  <c r="BK15" i="7" s="1"/>
  <c r="CM15" i="3"/>
  <c r="AL20" i="3"/>
  <c r="CH20" i="3"/>
  <c r="BR17" i="3"/>
  <c r="CP17" i="3"/>
  <c r="CP16" i="3"/>
  <c r="BR16" i="3"/>
  <c r="CI19" i="3"/>
  <c r="AP19" i="3"/>
  <c r="EQ23" i="3"/>
  <c r="A22" i="3"/>
  <c r="A29" i="7" s="1"/>
  <c r="BB16" i="3"/>
  <c r="CL16" i="3"/>
  <c r="CQ15" i="3"/>
  <c r="BV15" i="3"/>
  <c r="BJ77" i="4"/>
  <c r="BF80" i="4"/>
  <c r="BB80" i="4"/>
  <c r="BK141" i="4"/>
  <c r="BG141" i="4"/>
  <c r="AY141" i="4"/>
  <c r="BC140" i="4"/>
  <c r="BG140" i="4"/>
  <c r="AY140" i="4"/>
  <c r="BK140" i="4"/>
  <c r="BZ17" i="7" l="1"/>
  <c r="CA17" i="7"/>
  <c r="CF15" i="7"/>
  <c r="CE15" i="7"/>
  <c r="BZ19" i="7"/>
  <c r="CA19" i="7"/>
  <c r="AV21" i="7"/>
  <c r="AW21" i="7"/>
  <c r="AM27" i="7"/>
  <c r="AL27" i="7"/>
  <c r="AM25" i="7"/>
  <c r="AL25" i="7"/>
  <c r="BG19" i="7"/>
  <c r="BF19" i="7"/>
  <c r="AQ23" i="7"/>
  <c r="AR23" i="7"/>
  <c r="BF17" i="7"/>
  <c r="BG17" i="7"/>
  <c r="BL15" i="7"/>
  <c r="CH21" i="3"/>
  <c r="AP21" i="3" s="1"/>
  <c r="CF22" i="3"/>
  <c r="CG22" i="3" s="1"/>
  <c r="AX18" i="3"/>
  <c r="CK18" i="3"/>
  <c r="CO18" i="3"/>
  <c r="A23" i="3"/>
  <c r="A31" i="7" s="1"/>
  <c r="EQ24" i="3"/>
  <c r="BZ15" i="3"/>
  <c r="CR15" i="3"/>
  <c r="CQ17" i="3"/>
  <c r="BV17" i="3"/>
  <c r="BF16" i="3"/>
  <c r="CM16" i="3"/>
  <c r="BJ15" i="3"/>
  <c r="BP15" i="7" s="1"/>
  <c r="CN15" i="3"/>
  <c r="AT19" i="3"/>
  <c r="CJ19" i="3"/>
  <c r="CQ16" i="3"/>
  <c r="BV16" i="3"/>
  <c r="AP20" i="3"/>
  <c r="CI20" i="3"/>
  <c r="CM17" i="3"/>
  <c r="BF17" i="3"/>
  <c r="BN109" i="4"/>
  <c r="BJ109" i="4"/>
  <c r="BF109" i="4"/>
  <c r="BB109" i="4"/>
  <c r="CE17" i="7" l="1"/>
  <c r="CF17" i="7"/>
  <c r="CJ15" i="7"/>
  <c r="CK15" i="7"/>
  <c r="CF19" i="7"/>
  <c r="CE19" i="7"/>
  <c r="AR25" i="7"/>
  <c r="AQ25" i="7"/>
  <c r="BB21" i="7"/>
  <c r="BA21" i="7"/>
  <c r="AR27" i="7"/>
  <c r="AQ27" i="7"/>
  <c r="AW23" i="7"/>
  <c r="AV23" i="7"/>
  <c r="BL19" i="7"/>
  <c r="BK19" i="7"/>
  <c r="BK17" i="7"/>
  <c r="BL17" i="7"/>
  <c r="BQ15" i="7"/>
  <c r="CS15" i="3"/>
  <c r="CI21" i="3"/>
  <c r="AT21" i="3" s="1"/>
  <c r="CF23" i="3"/>
  <c r="CG23" i="3" s="1"/>
  <c r="AL23" i="3" s="1"/>
  <c r="CO19" i="3"/>
  <c r="AX19" i="3"/>
  <c r="CK19" i="3"/>
  <c r="EQ25" i="3"/>
  <c r="A24" i="3"/>
  <c r="A33" i="7" s="1"/>
  <c r="CR17" i="3"/>
  <c r="BZ17" i="3"/>
  <c r="CH22" i="3"/>
  <c r="AL22" i="3"/>
  <c r="BJ17" i="3"/>
  <c r="CN17" i="3"/>
  <c r="BN17" i="3" s="1"/>
  <c r="CD15" i="3"/>
  <c r="BR18" i="3"/>
  <c r="CP18" i="3"/>
  <c r="CR16" i="3"/>
  <c r="CD16" i="3" s="1"/>
  <c r="BZ16" i="3"/>
  <c r="CL18" i="3"/>
  <c r="BB18" i="3"/>
  <c r="AT20" i="3"/>
  <c r="CJ20" i="3"/>
  <c r="BN15" i="3"/>
  <c r="BU15" i="7" s="1"/>
  <c r="CN16" i="3"/>
  <c r="BJ16" i="3"/>
  <c r="BJ128" i="4"/>
  <c r="BF128" i="4"/>
  <c r="BB128" i="4"/>
  <c r="BJ127" i="4"/>
  <c r="BF127" i="4"/>
  <c r="BB127" i="4"/>
  <c r="BJ126" i="4"/>
  <c r="BF126" i="4"/>
  <c r="BB126" i="4"/>
  <c r="BJ125" i="4"/>
  <c r="BF125" i="4"/>
  <c r="BB125" i="4"/>
  <c r="BJ124" i="4"/>
  <c r="BF124" i="4"/>
  <c r="BB124" i="4"/>
  <c r="BJ123" i="4"/>
  <c r="BF123" i="4"/>
  <c r="BB123" i="4"/>
  <c r="BJ122" i="4"/>
  <c r="BF122" i="4"/>
  <c r="BB122" i="4"/>
  <c r="BJ121" i="4"/>
  <c r="BF121" i="4"/>
  <c r="BB121" i="4"/>
  <c r="BJ120" i="4"/>
  <c r="BF120" i="4"/>
  <c r="BB120" i="4"/>
  <c r="BJ119" i="4"/>
  <c r="BF119" i="4"/>
  <c r="BB119" i="4"/>
  <c r="BF118" i="4"/>
  <c r="BB118" i="4"/>
  <c r="BN116" i="4"/>
  <c r="BJ116" i="4"/>
  <c r="BB116" i="4"/>
  <c r="BN115" i="4"/>
  <c r="BJ115" i="4"/>
  <c r="BB115" i="4"/>
  <c r="BN114" i="4"/>
  <c r="BJ114" i="4"/>
  <c r="BF114" i="4"/>
  <c r="BN113" i="4"/>
  <c r="BJ113" i="4"/>
  <c r="BF113" i="4"/>
  <c r="BN112" i="4"/>
  <c r="BJ112" i="4"/>
  <c r="BF112" i="4"/>
  <c r="BB112" i="4"/>
  <c r="BN111" i="4"/>
  <c r="BJ111" i="4"/>
  <c r="BF111" i="4"/>
  <c r="BB111" i="4"/>
  <c r="BN110" i="4"/>
  <c r="BJ110" i="4"/>
  <c r="BF110" i="4"/>
  <c r="BB110" i="4"/>
  <c r="BB117" i="4"/>
  <c r="BF117" i="4"/>
  <c r="BZ21" i="7" l="1"/>
  <c r="CA21" i="7"/>
  <c r="CJ17" i="7"/>
  <c r="CK17" i="7"/>
  <c r="CP17" i="7"/>
  <c r="CO17" i="7"/>
  <c r="CP15" i="7"/>
  <c r="CO15" i="7"/>
  <c r="AH15" i="7" s="1"/>
  <c r="CJ19" i="7"/>
  <c r="CK19" i="7"/>
  <c r="AM29" i="7"/>
  <c r="AL29" i="7"/>
  <c r="AL31" i="7"/>
  <c r="AM31" i="7"/>
  <c r="AW27" i="7"/>
  <c r="AV27" i="7"/>
  <c r="BB23" i="7"/>
  <c r="BA23" i="7"/>
  <c r="AW25" i="7"/>
  <c r="AV25" i="7"/>
  <c r="BV19" i="7"/>
  <c r="BU19" i="7"/>
  <c r="BG21" i="7"/>
  <c r="BF21" i="7"/>
  <c r="BQ19" i="7"/>
  <c r="BP19" i="7"/>
  <c r="BP17" i="7"/>
  <c r="BQ17" i="7"/>
  <c r="BV15" i="7"/>
  <c r="CJ21" i="3"/>
  <c r="CK21" i="3" s="1"/>
  <c r="CH23" i="3"/>
  <c r="CI23" i="3" s="1"/>
  <c r="CF24" i="3"/>
  <c r="CG24" i="3" s="1"/>
  <c r="CH24" i="3" s="1"/>
  <c r="BB19" i="3"/>
  <c r="CL19" i="3"/>
  <c r="CI22" i="3"/>
  <c r="AP22" i="3"/>
  <c r="BF18" i="3"/>
  <c r="CM18" i="3"/>
  <c r="A25" i="3"/>
  <c r="A35" i="7" s="1"/>
  <c r="EQ26" i="3"/>
  <c r="BR19" i="3"/>
  <c r="CP19" i="3"/>
  <c r="CD17" i="3"/>
  <c r="CS17" i="3"/>
  <c r="BV18" i="3"/>
  <c r="CQ18" i="3"/>
  <c r="AX20" i="3"/>
  <c r="CO20" i="3"/>
  <c r="CK20" i="3"/>
  <c r="BN16" i="3"/>
  <c r="CS16" i="3"/>
  <c r="Y16" i="4"/>
  <c r="Z40" i="4"/>
  <c r="BZ23" i="7" l="1"/>
  <c r="CA23" i="7"/>
  <c r="CE21" i="7"/>
  <c r="CF21" i="7"/>
  <c r="CO19" i="7"/>
  <c r="AH19" i="7" s="1"/>
  <c r="AC19" i="7" s="1"/>
  <c r="CP19" i="7"/>
  <c r="BL21" i="7"/>
  <c r="BK21" i="7"/>
  <c r="BB25" i="7"/>
  <c r="BA25" i="7"/>
  <c r="AQ29" i="7"/>
  <c r="AR29" i="7"/>
  <c r="BG23" i="7"/>
  <c r="BF23" i="7"/>
  <c r="BU17" i="7"/>
  <c r="AH17" i="7" s="1"/>
  <c r="BV17" i="7"/>
  <c r="AP23" i="3"/>
  <c r="CO21" i="3"/>
  <c r="BR21" i="3" s="1"/>
  <c r="AX21" i="3"/>
  <c r="AL24" i="3"/>
  <c r="CF25" i="3"/>
  <c r="CG25" i="3" s="1"/>
  <c r="AL25" i="3" s="1"/>
  <c r="BF19" i="3"/>
  <c r="CM19" i="3"/>
  <c r="BB21" i="3"/>
  <c r="CL21" i="3"/>
  <c r="CR18" i="3"/>
  <c r="BZ18" i="3"/>
  <c r="CJ22" i="3"/>
  <c r="AT22" i="3"/>
  <c r="A26" i="3"/>
  <c r="A37" i="7" s="1"/>
  <c r="EQ27" i="3"/>
  <c r="BJ18" i="3"/>
  <c r="CN18" i="3"/>
  <c r="CL20" i="3"/>
  <c r="BB20" i="3"/>
  <c r="CQ19" i="3"/>
  <c r="BV19" i="3"/>
  <c r="AT23" i="3"/>
  <c r="CJ23" i="3"/>
  <c r="CP20" i="3"/>
  <c r="BR20" i="3"/>
  <c r="AP24" i="3"/>
  <c r="CI24" i="3"/>
  <c r="AI19" i="4"/>
  <c r="AJ121" i="4"/>
  <c r="R4" i="2"/>
  <c r="R4" i="5" s="1"/>
  <c r="CE23" i="7" l="1"/>
  <c r="CF23" i="7"/>
  <c r="CJ21" i="7"/>
  <c r="CK21" i="7"/>
  <c r="BZ25" i="7"/>
  <c r="CA25" i="7"/>
  <c r="BZ27" i="7"/>
  <c r="CA27" i="7"/>
  <c r="AW31" i="7"/>
  <c r="AV31" i="7"/>
  <c r="BL23" i="7"/>
  <c r="BK23" i="7"/>
  <c r="AM33" i="7"/>
  <c r="AL33" i="7"/>
  <c r="AQ31" i="7"/>
  <c r="AR31" i="7"/>
  <c r="AL35" i="7"/>
  <c r="AM35" i="7"/>
  <c r="BP21" i="7"/>
  <c r="BQ21" i="7"/>
  <c r="BF27" i="7"/>
  <c r="BG27" i="7"/>
  <c r="AW29" i="7"/>
  <c r="AV29" i="7"/>
  <c r="BG25" i="7"/>
  <c r="BF25" i="7"/>
  <c r="BB27" i="7"/>
  <c r="BA27" i="7"/>
  <c r="AR33" i="7"/>
  <c r="AQ33" i="7"/>
  <c r="CQ19" i="7"/>
  <c r="AC17" i="7"/>
  <c r="CQ17" i="7" s="1"/>
  <c r="AC15" i="7"/>
  <c r="CQ15" i="7" s="1"/>
  <c r="CP21" i="3"/>
  <c r="CQ21" i="3" s="1"/>
  <c r="CH25" i="3"/>
  <c r="AP25" i="3" s="1"/>
  <c r="CF26" i="3"/>
  <c r="CG26" i="3" s="1"/>
  <c r="CH26" i="3" s="1"/>
  <c r="BJ19" i="3"/>
  <c r="CN19" i="3"/>
  <c r="BN19" i="3" s="1"/>
  <c r="CR19" i="3"/>
  <c r="BZ19" i="3"/>
  <c r="A27" i="3"/>
  <c r="A39" i="7" s="1"/>
  <c r="EQ28" i="3"/>
  <c r="CD18" i="3"/>
  <c r="CS18" i="3"/>
  <c r="CQ20" i="3"/>
  <c r="BV20" i="3"/>
  <c r="BF20" i="3"/>
  <c r="CM20" i="3"/>
  <c r="BN18" i="3"/>
  <c r="CK23" i="3"/>
  <c r="CO23" i="3"/>
  <c r="AX23" i="3"/>
  <c r="CJ24" i="3"/>
  <c r="AT24" i="3"/>
  <c r="AX22" i="3"/>
  <c r="CK22" i="3"/>
  <c r="CO22" i="3"/>
  <c r="BF21" i="3"/>
  <c r="CM21" i="3"/>
  <c r="B83" i="4"/>
  <c r="H83" i="4"/>
  <c r="AC83" i="4"/>
  <c r="AC91" i="4" s="1"/>
  <c r="X15" i="4"/>
  <c r="CJ23" i="7" l="1"/>
  <c r="CK23" i="7"/>
  <c r="CO21" i="7"/>
  <c r="CP21" i="7"/>
  <c r="CF25" i="7"/>
  <c r="CE25" i="7"/>
  <c r="BB29" i="7"/>
  <c r="BA29" i="7"/>
  <c r="BL25" i="7"/>
  <c r="BK25" i="7"/>
  <c r="AW33" i="7"/>
  <c r="AV33" i="7"/>
  <c r="AQ35" i="7"/>
  <c r="AR35" i="7"/>
  <c r="BL27" i="7"/>
  <c r="BK27" i="7"/>
  <c r="BV23" i="7"/>
  <c r="BU23" i="7"/>
  <c r="BQ23" i="7"/>
  <c r="BP23" i="7"/>
  <c r="BB31" i="7"/>
  <c r="BA31" i="7"/>
  <c r="BV21" i="7"/>
  <c r="BU21" i="7"/>
  <c r="BV21" i="3"/>
  <c r="AL26" i="3"/>
  <c r="CI25" i="3"/>
  <c r="AT25" i="3" s="1"/>
  <c r="CF27" i="3"/>
  <c r="CG27" i="3" s="1"/>
  <c r="CH27" i="3" s="1"/>
  <c r="AP26" i="3"/>
  <c r="CI26" i="3"/>
  <c r="CD19" i="3"/>
  <c r="CS19" i="3"/>
  <c r="BR23" i="3"/>
  <c r="CP23" i="3"/>
  <c r="BB23" i="3"/>
  <c r="CL23" i="3"/>
  <c r="BZ20" i="3"/>
  <c r="CR20" i="3"/>
  <c r="BJ21" i="3"/>
  <c r="CN21" i="3"/>
  <c r="BN21" i="3" s="1"/>
  <c r="CO24" i="3"/>
  <c r="AX24" i="3"/>
  <c r="CK24" i="3"/>
  <c r="CN20" i="3"/>
  <c r="BJ20" i="3"/>
  <c r="CP22" i="3"/>
  <c r="BR22" i="3"/>
  <c r="EQ29" i="3"/>
  <c r="A28" i="3"/>
  <c r="A41" i="7" s="1"/>
  <c r="BB22" i="3"/>
  <c r="CL22" i="3"/>
  <c r="BZ21" i="3"/>
  <c r="CR21" i="3"/>
  <c r="A16" i="4"/>
  <c r="CP23" i="7" l="1"/>
  <c r="CO23" i="7"/>
  <c r="AH23" i="7" s="1"/>
  <c r="CJ25" i="7"/>
  <c r="CK25" i="7"/>
  <c r="BZ31" i="7"/>
  <c r="CA31" i="7"/>
  <c r="BZ29" i="7"/>
  <c r="CA29" i="7"/>
  <c r="CE27" i="7"/>
  <c r="CF27" i="7"/>
  <c r="CJ27" i="7"/>
  <c r="CK27" i="7"/>
  <c r="BG31" i="7"/>
  <c r="BF31" i="7"/>
  <c r="AW35" i="7"/>
  <c r="AV35" i="7"/>
  <c r="BG29" i="7"/>
  <c r="BF29" i="7"/>
  <c r="BB33" i="7"/>
  <c r="BA33" i="7"/>
  <c r="AM37" i="7"/>
  <c r="AL37" i="7"/>
  <c r="BV27" i="7"/>
  <c r="BU27" i="7"/>
  <c r="BQ27" i="7"/>
  <c r="BP27" i="7"/>
  <c r="BQ25" i="7"/>
  <c r="BP25" i="7"/>
  <c r="AR37" i="7"/>
  <c r="AQ37" i="7"/>
  <c r="AH21" i="7"/>
  <c r="CJ25" i="3"/>
  <c r="CO25" i="3" s="1"/>
  <c r="CF28" i="3"/>
  <c r="CG28" i="3" s="1"/>
  <c r="CH28" i="3" s="1"/>
  <c r="AL27" i="3"/>
  <c r="CD20" i="3"/>
  <c r="CS20" i="3"/>
  <c r="CJ26" i="3"/>
  <c r="AT26" i="3"/>
  <c r="CM23" i="3"/>
  <c r="BF23" i="3"/>
  <c r="A29" i="3"/>
  <c r="A43" i="7" s="1"/>
  <c r="EQ30" i="3"/>
  <c r="CP24" i="3"/>
  <c r="BR24" i="3"/>
  <c r="BV23" i="3"/>
  <c r="CQ23" i="3"/>
  <c r="CD21" i="3"/>
  <c r="CS21" i="3"/>
  <c r="CL24" i="3"/>
  <c r="BB24" i="3"/>
  <c r="BV22" i="3"/>
  <c r="CQ22" i="3"/>
  <c r="BF22" i="3"/>
  <c r="CM22" i="3"/>
  <c r="CI27" i="3"/>
  <c r="AP27" i="3"/>
  <c r="BN20" i="3"/>
  <c r="A17" i="4"/>
  <c r="P110" i="4"/>
  <c r="P111" i="4"/>
  <c r="P112" i="4"/>
  <c r="P113" i="4"/>
  <c r="P114" i="4"/>
  <c r="P115" i="4"/>
  <c r="P116" i="4"/>
  <c r="P117" i="4"/>
  <c r="P118" i="4"/>
  <c r="P119" i="4"/>
  <c r="P120" i="4"/>
  <c r="P121" i="4"/>
  <c r="P122" i="4"/>
  <c r="P123" i="4"/>
  <c r="P124" i="4"/>
  <c r="P125" i="4"/>
  <c r="P126" i="4"/>
  <c r="P127" i="4"/>
  <c r="P128" i="4"/>
  <c r="P129" i="4"/>
  <c r="P109" i="4"/>
  <c r="P91" i="4"/>
  <c r="P83"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15" i="4"/>
  <c r="CP25" i="7" l="1"/>
  <c r="CO25" i="7"/>
  <c r="CF29" i="7"/>
  <c r="CE29" i="7"/>
  <c r="CE31" i="7"/>
  <c r="CF31" i="7"/>
  <c r="BZ33" i="7"/>
  <c r="CA33" i="7"/>
  <c r="CO27" i="7"/>
  <c r="AH27" i="7" s="1"/>
  <c r="CP27" i="7"/>
  <c r="AW37" i="7"/>
  <c r="AV37" i="7"/>
  <c r="BG33" i="7"/>
  <c r="BF33" i="7"/>
  <c r="AM39" i="7"/>
  <c r="AL39" i="7"/>
  <c r="BV25" i="7"/>
  <c r="BU25" i="7"/>
  <c r="BL29" i="7"/>
  <c r="BK29" i="7"/>
  <c r="AQ39" i="7"/>
  <c r="AR39" i="7"/>
  <c r="BK31" i="7"/>
  <c r="BL31" i="7"/>
  <c r="AC23" i="7"/>
  <c r="CQ23" i="7" s="1"/>
  <c r="AC21" i="7"/>
  <c r="CQ21" i="7" s="1"/>
  <c r="AX25" i="3"/>
  <c r="AL28" i="3"/>
  <c r="CK25" i="3"/>
  <c r="CL25" i="3" s="1"/>
  <c r="CF29" i="3"/>
  <c r="CG29" i="3" s="1"/>
  <c r="AL29" i="3" s="1"/>
  <c r="AT27" i="3"/>
  <c r="CJ27" i="3"/>
  <c r="CN22" i="3"/>
  <c r="BN22" i="3" s="1"/>
  <c r="BJ22" i="3"/>
  <c r="BV24" i="3"/>
  <c r="CQ24" i="3"/>
  <c r="BJ23" i="3"/>
  <c r="CN23" i="3"/>
  <c r="BN23" i="3" s="1"/>
  <c r="CM24" i="3"/>
  <c r="BF24" i="3"/>
  <c r="A30" i="3"/>
  <c r="A45" i="7" s="1"/>
  <c r="EQ31" i="3"/>
  <c r="AX26" i="3"/>
  <c r="CO26" i="3"/>
  <c r="CK26" i="3"/>
  <c r="BR25" i="3"/>
  <c r="CP25" i="3"/>
  <c r="CR22" i="3"/>
  <c r="BZ22" i="3"/>
  <c r="BZ23" i="3"/>
  <c r="CR23" i="3"/>
  <c r="AP28" i="3"/>
  <c r="CI28" i="3"/>
  <c r="A18" i="4"/>
  <c r="AB160" i="4"/>
  <c r="V161" i="4"/>
  <c r="B160" i="4"/>
  <c r="BZ35" i="7" l="1"/>
  <c r="CA35" i="7"/>
  <c r="CJ31" i="7"/>
  <c r="CK31" i="7"/>
  <c r="CE33" i="7"/>
  <c r="CF33" i="7"/>
  <c r="CJ29" i="7"/>
  <c r="CK29" i="7"/>
  <c r="BA37" i="7"/>
  <c r="BB37" i="7"/>
  <c r="BB35" i="7"/>
  <c r="BA35" i="7"/>
  <c r="AM43" i="7"/>
  <c r="AL43" i="7"/>
  <c r="BQ31" i="7"/>
  <c r="BP31" i="7"/>
  <c r="BQ29" i="7"/>
  <c r="BP29" i="7"/>
  <c r="AW39" i="7"/>
  <c r="AV39" i="7"/>
  <c r="AR41" i="7"/>
  <c r="AQ41" i="7"/>
  <c r="AM41" i="7"/>
  <c r="AL41" i="7"/>
  <c r="BV29" i="7"/>
  <c r="BU29" i="7"/>
  <c r="BV31" i="7"/>
  <c r="BU31" i="7"/>
  <c r="BK33" i="7"/>
  <c r="BL33" i="7"/>
  <c r="AC27" i="7"/>
  <c r="CQ27" i="7" s="1"/>
  <c r="AH25" i="7"/>
  <c r="BB25" i="3"/>
  <c r="CF30" i="3"/>
  <c r="CG30" i="3" s="1"/>
  <c r="CH30" i="3" s="1"/>
  <c r="CH29" i="3"/>
  <c r="AP29" i="3" s="1"/>
  <c r="CJ28" i="3"/>
  <c r="AT28" i="3"/>
  <c r="EQ32" i="3"/>
  <c r="A31" i="3"/>
  <c r="A47" i="7" s="1"/>
  <c r="CO27" i="3"/>
  <c r="CK27" i="3"/>
  <c r="AX27" i="3"/>
  <c r="CD22" i="3"/>
  <c r="CS22" i="3"/>
  <c r="CD23" i="3"/>
  <c r="CS23" i="3"/>
  <c r="CR24" i="3"/>
  <c r="BZ24" i="3"/>
  <c r="BV25" i="3"/>
  <c r="CQ25" i="3"/>
  <c r="CN24" i="3"/>
  <c r="BN24" i="3" s="1"/>
  <c r="BJ24" i="3"/>
  <c r="CL26" i="3"/>
  <c r="BB26" i="3"/>
  <c r="CM25" i="3"/>
  <c r="BF25" i="3"/>
  <c r="BR26" i="3"/>
  <c r="CP26" i="3"/>
  <c r="A19" i="4"/>
  <c r="BB113" i="4"/>
  <c r="BF115" i="4"/>
  <c r="BJ117" i="4"/>
  <c r="BN119" i="4"/>
  <c r="BZ37" i="7" l="1"/>
  <c r="CA37" i="7"/>
  <c r="CE35" i="7"/>
  <c r="CF35" i="7"/>
  <c r="CJ33" i="7"/>
  <c r="CK33" i="7"/>
  <c r="CP29" i="7"/>
  <c r="CO29" i="7"/>
  <c r="AH29" i="7" s="1"/>
  <c r="CP31" i="7"/>
  <c r="CO31" i="7"/>
  <c r="AH31" i="7" s="1"/>
  <c r="BL35" i="7"/>
  <c r="BK35" i="7"/>
  <c r="AW41" i="7"/>
  <c r="AV41" i="7"/>
  <c r="BQ33" i="7"/>
  <c r="BP33" i="7"/>
  <c r="AQ43" i="7"/>
  <c r="AR43" i="7"/>
  <c r="BV33" i="7"/>
  <c r="BU33" i="7"/>
  <c r="BB39" i="7"/>
  <c r="BA39" i="7"/>
  <c r="BG37" i="7"/>
  <c r="BF37" i="7"/>
  <c r="BG35" i="7"/>
  <c r="BF35" i="7"/>
  <c r="AC25" i="7"/>
  <c r="CQ25" i="7" s="1"/>
  <c r="CI29" i="3"/>
  <c r="AT29" i="3" s="1"/>
  <c r="AL30" i="3"/>
  <c r="CF31" i="3"/>
  <c r="CG31" i="3" s="1"/>
  <c r="CH31" i="3" s="1"/>
  <c r="BV26" i="3"/>
  <c r="CQ26" i="3"/>
  <c r="BJ25" i="3"/>
  <c r="CN25" i="3"/>
  <c r="BN25" i="3" s="1"/>
  <c r="BZ25" i="3"/>
  <c r="CR25" i="3"/>
  <c r="CD25" i="3" s="1"/>
  <c r="A32" i="3"/>
  <c r="A49" i="7" s="1"/>
  <c r="EQ33" i="3"/>
  <c r="AP30" i="3"/>
  <c r="CI30" i="3"/>
  <c r="CM26" i="3"/>
  <c r="BF26" i="3"/>
  <c r="CD24" i="3"/>
  <c r="CS24" i="3"/>
  <c r="BR27" i="3"/>
  <c r="CP27" i="3"/>
  <c r="CL27" i="3"/>
  <c r="BB27" i="3"/>
  <c r="AX28" i="3"/>
  <c r="CK28" i="3"/>
  <c r="CO28" i="3"/>
  <c r="G142" i="4"/>
  <c r="BN120" i="4"/>
  <c r="BN129" i="4" s="1"/>
  <c r="BJ118" i="4"/>
  <c r="BJ129" i="4" s="1"/>
  <c r="BF116" i="4"/>
  <c r="BF129" i="4" s="1"/>
  <c r="BB114" i="4"/>
  <c r="BB129" i="4" s="1"/>
  <c r="G144" i="4"/>
  <c r="A20" i="4"/>
  <c r="O16" i="2"/>
  <c r="O16" i="5" s="1"/>
  <c r="O15" i="5"/>
  <c r="O14" i="5"/>
  <c r="Q16" i="5"/>
  <c r="CE37" i="7" l="1"/>
  <c r="CF37" i="7"/>
  <c r="BZ39" i="7"/>
  <c r="CA39" i="7"/>
  <c r="CP35" i="7"/>
  <c r="CO35" i="7"/>
  <c r="CP33" i="7"/>
  <c r="CO33" i="7"/>
  <c r="AH33" i="7" s="1"/>
  <c r="CJ35" i="7"/>
  <c r="CK35" i="7"/>
  <c r="BL37" i="7"/>
  <c r="BK37" i="7"/>
  <c r="BV35" i="7"/>
  <c r="BU35" i="7"/>
  <c r="AW43" i="7"/>
  <c r="AV43" i="7"/>
  <c r="BB41" i="7"/>
  <c r="BA41" i="7"/>
  <c r="BP35" i="7"/>
  <c r="BQ35" i="7"/>
  <c r="BF39" i="7"/>
  <c r="BG39" i="7"/>
  <c r="AM45" i="7"/>
  <c r="AL45" i="7"/>
  <c r="AQ45" i="7"/>
  <c r="AR45" i="7"/>
  <c r="AC31" i="7"/>
  <c r="CQ31" i="7" s="1"/>
  <c r="AC29" i="7"/>
  <c r="CQ29" i="7" s="1"/>
  <c r="CJ29" i="3"/>
  <c r="CO29" i="3" s="1"/>
  <c r="AL31" i="3"/>
  <c r="CF32" i="3"/>
  <c r="CG32" i="3" s="1"/>
  <c r="AL32" i="3" s="1"/>
  <c r="CJ30" i="3"/>
  <c r="AT30" i="3"/>
  <c r="CM27" i="3"/>
  <c r="BF27" i="3"/>
  <c r="CL28" i="3"/>
  <c r="BB28" i="3"/>
  <c r="CR26" i="3"/>
  <c r="BZ26" i="3"/>
  <c r="CS25" i="3"/>
  <c r="CN26" i="3"/>
  <c r="BN26" i="3" s="1"/>
  <c r="BJ26" i="3"/>
  <c r="CQ27" i="3"/>
  <c r="BV27" i="3"/>
  <c r="EQ34" i="3"/>
  <c r="A33" i="3"/>
  <c r="A51" i="7" s="1"/>
  <c r="BR28" i="3"/>
  <c r="CP28" i="3"/>
  <c r="AP31" i="3"/>
  <c r="CI31" i="3"/>
  <c r="A21" i="4"/>
  <c r="B15" i="4"/>
  <c r="C15" i="4"/>
  <c r="B16" i="4"/>
  <c r="C16" i="4"/>
  <c r="B17" i="4"/>
  <c r="C17" i="4"/>
  <c r="B18" i="4"/>
  <c r="C18" i="4"/>
  <c r="B19" i="4"/>
  <c r="C19" i="4"/>
  <c r="B20" i="4"/>
  <c r="C20" i="4"/>
  <c r="B21" i="4"/>
  <c r="C21" i="4"/>
  <c r="B22" i="4"/>
  <c r="C22" i="4"/>
  <c r="C23" i="4"/>
  <c r="BZ41" i="7" l="1"/>
  <c r="CA41" i="7"/>
  <c r="CJ37" i="7"/>
  <c r="CK37" i="7"/>
  <c r="CF39" i="7"/>
  <c r="CE39" i="7"/>
  <c r="AM49" i="7"/>
  <c r="AL49" i="7"/>
  <c r="BG41" i="7"/>
  <c r="BF41" i="7"/>
  <c r="BL39" i="7"/>
  <c r="BK39" i="7"/>
  <c r="AM47" i="7"/>
  <c r="AL47" i="7"/>
  <c r="BQ37" i="7"/>
  <c r="BP37" i="7"/>
  <c r="AR47" i="7"/>
  <c r="AQ47" i="7"/>
  <c r="BV37" i="7"/>
  <c r="BU37" i="7"/>
  <c r="AV45" i="7"/>
  <c r="AW45" i="7"/>
  <c r="AC33" i="7"/>
  <c r="CQ33" i="7" s="1"/>
  <c r="AH35" i="7"/>
  <c r="AX29" i="3"/>
  <c r="CK29" i="3"/>
  <c r="BB29" i="3" s="1"/>
  <c r="CH32" i="3"/>
  <c r="CI32" i="3" s="1"/>
  <c r="CF33" i="3"/>
  <c r="CG33" i="3" s="1"/>
  <c r="CH33" i="3" s="1"/>
  <c r="CD26" i="3"/>
  <c r="CS26" i="3"/>
  <c r="EQ35" i="3"/>
  <c r="A34" i="3"/>
  <c r="A53" i="7" s="1"/>
  <c r="BZ27" i="3"/>
  <c r="CR27" i="3"/>
  <c r="BF28" i="3"/>
  <c r="CM28" i="3"/>
  <c r="BR29" i="3"/>
  <c r="CP29" i="3"/>
  <c r="AT31" i="3"/>
  <c r="CJ31" i="3"/>
  <c r="BJ27" i="3"/>
  <c r="CN27" i="3"/>
  <c r="BN27" i="3" s="1"/>
  <c r="BV28" i="3"/>
  <c r="CQ28" i="3"/>
  <c r="CK30" i="3"/>
  <c r="AX30" i="3"/>
  <c r="CO30" i="3"/>
  <c r="A22" i="4"/>
  <c r="BE20" i="5"/>
  <c r="BZ43" i="7" l="1"/>
  <c r="CA43" i="7"/>
  <c r="CJ39" i="7"/>
  <c r="CK39" i="7"/>
  <c r="CP37" i="7"/>
  <c r="CO37" i="7"/>
  <c r="CF41" i="7"/>
  <c r="CE41" i="7"/>
  <c r="AW47" i="7"/>
  <c r="AV47" i="7"/>
  <c r="BA45" i="7"/>
  <c r="BB45" i="7"/>
  <c r="BL41" i="7"/>
  <c r="BK41" i="7"/>
  <c r="BV39" i="7"/>
  <c r="BU39" i="7"/>
  <c r="BG43" i="7"/>
  <c r="BF43" i="7"/>
  <c r="BP39" i="7"/>
  <c r="BQ39" i="7"/>
  <c r="BA43" i="7"/>
  <c r="BB43" i="7"/>
  <c r="AC35" i="7"/>
  <c r="CQ35" i="7" s="1"/>
  <c r="CL29" i="3"/>
  <c r="CM29" i="3" s="1"/>
  <c r="AP32" i="3"/>
  <c r="AL33" i="3"/>
  <c r="CF34" i="3"/>
  <c r="CG34" i="3" s="1"/>
  <c r="CH34" i="3" s="1"/>
  <c r="A35" i="3"/>
  <c r="A55" i="7" s="1"/>
  <c r="EQ36" i="3"/>
  <c r="CP30" i="3"/>
  <c r="BR30" i="3"/>
  <c r="CO31" i="3"/>
  <c r="AX31" i="3"/>
  <c r="CK31" i="3"/>
  <c r="BV29" i="3"/>
  <c r="CQ29" i="3"/>
  <c r="CL30" i="3"/>
  <c r="BB30" i="3"/>
  <c r="CN28" i="3"/>
  <c r="BN28" i="3" s="1"/>
  <c r="BJ28" i="3"/>
  <c r="CJ32" i="3"/>
  <c r="AT32" i="3"/>
  <c r="CR28" i="3"/>
  <c r="BZ28" i="3"/>
  <c r="CD27" i="3"/>
  <c r="CS27" i="3"/>
  <c r="AP33" i="3"/>
  <c r="CI33" i="3"/>
  <c r="A23" i="4"/>
  <c r="AD15" i="5"/>
  <c r="AD16" i="5"/>
  <c r="AD17" i="5"/>
  <c r="AD14" i="5"/>
  <c r="Q15" i="5"/>
  <c r="Q14" i="5"/>
  <c r="CJ41" i="7" l="1"/>
  <c r="CK41" i="7"/>
  <c r="CE43" i="7"/>
  <c r="CF43" i="7"/>
  <c r="AH37" i="7"/>
  <c r="AC37" i="7" s="1"/>
  <c r="CQ37" i="7" s="1"/>
  <c r="CP39" i="7"/>
  <c r="CO39" i="7"/>
  <c r="AH39" i="7" s="1"/>
  <c r="BZ45" i="7"/>
  <c r="CA45" i="7"/>
  <c r="AR51" i="7"/>
  <c r="AQ51" i="7"/>
  <c r="BG45" i="7"/>
  <c r="BF45" i="7"/>
  <c r="AW49" i="7"/>
  <c r="AV49" i="7"/>
  <c r="AM51" i="7"/>
  <c r="AL51" i="7"/>
  <c r="BB47" i="7"/>
  <c r="BA47" i="7"/>
  <c r="AR49" i="7"/>
  <c r="AQ49" i="7"/>
  <c r="BV41" i="7"/>
  <c r="BU41" i="7"/>
  <c r="BP41" i="7"/>
  <c r="BQ41" i="7"/>
  <c r="BF29" i="3"/>
  <c r="AL34" i="3"/>
  <c r="CF35" i="3"/>
  <c r="CG35" i="3" s="1"/>
  <c r="AL35" i="3" s="1"/>
  <c r="BZ29" i="3"/>
  <c r="CR29" i="3"/>
  <c r="CD29" i="3" s="1"/>
  <c r="BB31" i="3"/>
  <c r="CL31" i="3"/>
  <c r="AX32" i="3"/>
  <c r="CK32" i="3"/>
  <c r="CO32" i="3"/>
  <c r="CI34" i="3"/>
  <c r="AP34" i="3"/>
  <c r="CP31" i="3"/>
  <c r="BR31" i="3"/>
  <c r="CJ33" i="3"/>
  <c r="AT33" i="3"/>
  <c r="BJ29" i="3"/>
  <c r="CN29" i="3"/>
  <c r="BN29" i="3" s="1"/>
  <c r="BV30" i="3"/>
  <c r="CQ30" i="3"/>
  <c r="CD28" i="3"/>
  <c r="CS28" i="3"/>
  <c r="CM30" i="3"/>
  <c r="BF30" i="3"/>
  <c r="EQ37" i="3"/>
  <c r="A36" i="3"/>
  <c r="A57" i="7" s="1"/>
  <c r="A24" i="4"/>
  <c r="BC20" i="5"/>
  <c r="BD20" i="5"/>
  <c r="BF20" i="5"/>
  <c r="BG20" i="5"/>
  <c r="BH20" i="5"/>
  <c r="BI20" i="5"/>
  <c r="BB20" i="5"/>
  <c r="CE45" i="7" l="1"/>
  <c r="CF45" i="7"/>
  <c r="BZ47" i="7"/>
  <c r="CA47" i="7"/>
  <c r="CP43" i="7"/>
  <c r="CO43" i="7"/>
  <c r="CP41" i="7"/>
  <c r="CO41" i="7"/>
  <c r="AH41" i="7" s="1"/>
  <c r="CJ43" i="7"/>
  <c r="CK43" i="7"/>
  <c r="BV43" i="7"/>
  <c r="BU43" i="7"/>
  <c r="AL55" i="7"/>
  <c r="AM55" i="7"/>
  <c r="AL53" i="7"/>
  <c r="AM53" i="7"/>
  <c r="BL45" i="7"/>
  <c r="BK45" i="7"/>
  <c r="AW51" i="7"/>
  <c r="AV51" i="7"/>
  <c r="BB49" i="7"/>
  <c r="BA49" i="7"/>
  <c r="BL43" i="7"/>
  <c r="BK43" i="7"/>
  <c r="BG47" i="7"/>
  <c r="BF47" i="7"/>
  <c r="AR53" i="7"/>
  <c r="AQ53" i="7"/>
  <c r="BQ43" i="7"/>
  <c r="BP43" i="7"/>
  <c r="AC39" i="7"/>
  <c r="CQ39" i="7" s="1"/>
  <c r="CS29" i="3"/>
  <c r="CH35" i="3"/>
  <c r="CI35" i="3" s="1"/>
  <c r="CF36" i="3"/>
  <c r="CG36" i="3" s="1"/>
  <c r="CH36" i="3" s="1"/>
  <c r="CL32" i="3"/>
  <c r="BB32" i="3"/>
  <c r="CR30" i="3"/>
  <c r="BZ30" i="3"/>
  <c r="BV31" i="3"/>
  <c r="CQ31" i="3"/>
  <c r="CM31" i="3"/>
  <c r="BF31" i="3"/>
  <c r="CN30" i="3"/>
  <c r="BN30" i="3" s="1"/>
  <c r="BJ30" i="3"/>
  <c r="CP32" i="3"/>
  <c r="BR32" i="3"/>
  <c r="CO33" i="3"/>
  <c r="CK33" i="3"/>
  <c r="AX33" i="3"/>
  <c r="A37" i="3"/>
  <c r="A59" i="7" s="1"/>
  <c r="EQ38" i="3"/>
  <c r="CJ34" i="3"/>
  <c r="AT34" i="3"/>
  <c r="A25" i="4"/>
  <c r="A29" i="5"/>
  <c r="CE47" i="7" l="1"/>
  <c r="CF47" i="7"/>
  <c r="BZ49" i="7"/>
  <c r="CA49" i="7"/>
  <c r="CJ45" i="7"/>
  <c r="CK45" i="7"/>
  <c r="BQ45" i="7"/>
  <c r="BP45" i="7"/>
  <c r="BG49" i="7"/>
  <c r="BF49" i="7"/>
  <c r="BV45" i="7"/>
  <c r="BU45" i="7"/>
  <c r="AW53" i="7"/>
  <c r="AV53" i="7"/>
  <c r="BL47" i="7"/>
  <c r="BK47" i="7"/>
  <c r="BB51" i="7"/>
  <c r="BA51" i="7"/>
  <c r="AC41" i="7"/>
  <c r="CQ41" i="7" s="1"/>
  <c r="AH43" i="7"/>
  <c r="AP35" i="3"/>
  <c r="CF37" i="3"/>
  <c r="CG37" i="3" s="1"/>
  <c r="AL37" i="3" s="1"/>
  <c r="AL36" i="3"/>
  <c r="BJ31" i="3"/>
  <c r="CN31" i="3"/>
  <c r="BN31" i="3" s="1"/>
  <c r="BV32" i="3"/>
  <c r="CQ32" i="3"/>
  <c r="A38" i="3"/>
  <c r="A61" i="7" s="1"/>
  <c r="EQ39" i="3"/>
  <c r="EQ69" i="3"/>
  <c r="BZ31" i="3"/>
  <c r="CR31" i="3"/>
  <c r="CD31" i="3" s="1"/>
  <c r="CD30" i="3"/>
  <c r="CS30" i="3"/>
  <c r="BB33" i="3"/>
  <c r="CL33" i="3"/>
  <c r="CI36" i="3"/>
  <c r="AP36" i="3"/>
  <c r="CM32" i="3"/>
  <c r="BF32" i="3"/>
  <c r="AX34" i="3"/>
  <c r="CO34" i="3"/>
  <c r="CK34" i="3"/>
  <c r="CJ35" i="3"/>
  <c r="AT35" i="3"/>
  <c r="CP33" i="3"/>
  <c r="BR33" i="3"/>
  <c r="A26" i="4"/>
  <c r="C159" i="4"/>
  <c r="C157" i="4"/>
  <c r="AK26" i="4"/>
  <c r="AK27" i="4"/>
  <c r="AK28" i="4"/>
  <c r="AK29" i="4"/>
  <c r="CP47" i="7" l="1"/>
  <c r="CO47" i="7"/>
  <c r="BZ51" i="7"/>
  <c r="CA51" i="7"/>
  <c r="CJ47" i="7"/>
  <c r="CK47" i="7"/>
  <c r="CE49" i="7"/>
  <c r="CF49" i="7"/>
  <c r="CP45" i="7"/>
  <c r="CO45" i="7"/>
  <c r="AH45" i="7" s="1"/>
  <c r="BQ47" i="7"/>
  <c r="BP47" i="7"/>
  <c r="AR57" i="7"/>
  <c r="AQ57" i="7"/>
  <c r="AW55" i="7"/>
  <c r="AV55" i="7"/>
  <c r="BG51" i="7"/>
  <c r="BF51" i="7"/>
  <c r="BL49" i="7"/>
  <c r="BK49" i="7"/>
  <c r="AM57" i="7"/>
  <c r="AL57" i="7"/>
  <c r="AM59" i="7"/>
  <c r="AL59" i="7"/>
  <c r="AR55" i="7"/>
  <c r="AQ55" i="7"/>
  <c r="BB53" i="7"/>
  <c r="BA53" i="7"/>
  <c r="BV47" i="7"/>
  <c r="BU47" i="7"/>
  <c r="AC43" i="7"/>
  <c r="CQ43" i="7" s="1"/>
  <c r="CF38" i="3"/>
  <c r="CG38" i="3" s="1"/>
  <c r="AL38" i="3" s="1"/>
  <c r="CH37" i="3"/>
  <c r="CI37" i="3" s="1"/>
  <c r="BV33" i="3"/>
  <c r="CQ33" i="3"/>
  <c r="EQ40" i="3"/>
  <c r="A39" i="3"/>
  <c r="A63" i="7" s="1"/>
  <c r="BJ32" i="3"/>
  <c r="CN32" i="3"/>
  <c r="BN32" i="3" s="1"/>
  <c r="CR32" i="3"/>
  <c r="CD32" i="3" s="1"/>
  <c r="BZ32" i="3"/>
  <c r="CJ36" i="3"/>
  <c r="AT36" i="3"/>
  <c r="CS31" i="3"/>
  <c r="CK35" i="3"/>
  <c r="AX35" i="3"/>
  <c r="CO35" i="3"/>
  <c r="CP34" i="3"/>
  <c r="BR34" i="3"/>
  <c r="CL34" i="3"/>
  <c r="BB34" i="3"/>
  <c r="BF33" i="3"/>
  <c r="CM33" i="3"/>
  <c r="A27" i="4"/>
  <c r="AI22" i="4"/>
  <c r="CA51" i="4"/>
  <c r="CC64" i="4"/>
  <c r="CB64" i="4"/>
  <c r="CA64" i="4"/>
  <c r="CC63" i="4"/>
  <c r="CB63" i="4"/>
  <c r="CA63" i="4"/>
  <c r="CC62" i="4"/>
  <c r="CB62" i="4"/>
  <c r="CA62" i="4"/>
  <c r="CC61" i="4"/>
  <c r="CB61" i="4"/>
  <c r="CA61" i="4"/>
  <c r="CC60" i="4"/>
  <c r="CB60" i="4"/>
  <c r="CA60" i="4"/>
  <c r="CC59" i="4"/>
  <c r="CB59" i="4"/>
  <c r="CA59" i="4"/>
  <c r="CC58" i="4"/>
  <c r="CB58" i="4"/>
  <c r="CA58" i="4"/>
  <c r="CC57" i="4"/>
  <c r="CB57" i="4"/>
  <c r="CA57" i="4"/>
  <c r="CC56" i="4"/>
  <c r="CB56" i="4"/>
  <c r="CA56" i="4"/>
  <c r="CC55" i="4"/>
  <c r="CB55" i="4"/>
  <c r="CA55" i="4"/>
  <c r="CC54" i="4"/>
  <c r="CB54" i="4"/>
  <c r="CA54" i="4"/>
  <c r="CC53" i="4"/>
  <c r="CB53" i="4"/>
  <c r="CA53" i="4"/>
  <c r="CC52" i="4"/>
  <c r="CB52" i="4"/>
  <c r="CA52" i="4"/>
  <c r="CC51" i="4"/>
  <c r="CB51" i="4"/>
  <c r="CC50" i="4"/>
  <c r="CB50" i="4"/>
  <c r="CA50" i="4"/>
  <c r="CC49" i="4"/>
  <c r="CB49" i="4"/>
  <c r="CA49" i="4"/>
  <c r="CC48" i="4"/>
  <c r="CB48" i="4"/>
  <c r="CA48" i="4"/>
  <c r="CC47" i="4"/>
  <c r="CB47" i="4"/>
  <c r="CA47" i="4"/>
  <c r="CC46" i="4"/>
  <c r="CB46" i="4"/>
  <c r="CA46" i="4"/>
  <c r="CC45" i="4"/>
  <c r="CB45" i="4"/>
  <c r="CA45" i="4"/>
  <c r="CC44" i="4"/>
  <c r="CB44" i="4"/>
  <c r="CA44" i="4"/>
  <c r="CC43" i="4"/>
  <c r="CB43" i="4"/>
  <c r="CA43" i="4"/>
  <c r="CC42" i="4"/>
  <c r="CB42" i="4"/>
  <c r="CA42" i="4"/>
  <c r="CC41" i="4"/>
  <c r="CB41" i="4"/>
  <c r="CA41" i="4"/>
  <c r="CC40" i="4"/>
  <c r="CB40" i="4"/>
  <c r="CA40" i="4"/>
  <c r="CC39" i="4"/>
  <c r="CB39" i="4"/>
  <c r="CA39" i="4"/>
  <c r="CC38" i="4"/>
  <c r="CB38" i="4"/>
  <c r="CA38" i="4"/>
  <c r="CC37" i="4"/>
  <c r="CB37" i="4"/>
  <c r="CA37" i="4"/>
  <c r="CC36" i="4"/>
  <c r="CB36" i="4"/>
  <c r="CA36" i="4"/>
  <c r="CC35" i="4"/>
  <c r="CB35" i="4"/>
  <c r="CA35" i="4"/>
  <c r="CC34" i="4"/>
  <c r="CB34" i="4"/>
  <c r="CA34" i="4"/>
  <c r="CC33" i="4"/>
  <c r="CB33" i="4"/>
  <c r="CA33" i="4"/>
  <c r="CC32" i="4"/>
  <c r="CB32" i="4"/>
  <c r="CA32" i="4"/>
  <c r="CC31" i="4"/>
  <c r="CB31" i="4"/>
  <c r="CA31" i="4"/>
  <c r="CC30" i="4"/>
  <c r="CB30" i="4"/>
  <c r="CA30" i="4"/>
  <c r="CC29" i="4"/>
  <c r="CB29" i="4"/>
  <c r="CA29" i="4"/>
  <c r="CC28" i="4"/>
  <c r="CB28" i="4"/>
  <c r="CA28" i="4"/>
  <c r="CC27" i="4"/>
  <c r="CB27" i="4"/>
  <c r="CA27" i="4"/>
  <c r="CC26" i="4"/>
  <c r="CB26" i="4"/>
  <c r="CA26" i="4"/>
  <c r="CC25" i="4"/>
  <c r="CB25" i="4"/>
  <c r="CA25" i="4"/>
  <c r="CC24" i="4"/>
  <c r="CB24" i="4"/>
  <c r="CA24" i="4"/>
  <c r="CC23" i="4"/>
  <c r="CB23" i="4"/>
  <c r="CA23" i="4"/>
  <c r="CC22" i="4"/>
  <c r="CB22" i="4"/>
  <c r="CA22" i="4"/>
  <c r="CC21" i="4"/>
  <c r="CB21" i="4"/>
  <c r="CA21" i="4"/>
  <c r="CC20" i="4"/>
  <c r="CB20" i="4"/>
  <c r="CA20" i="4"/>
  <c r="CC19" i="4"/>
  <c r="CB19" i="4"/>
  <c r="CA19" i="4"/>
  <c r="CC18" i="4"/>
  <c r="CB18" i="4"/>
  <c r="CA18" i="4"/>
  <c r="CC17" i="4"/>
  <c r="CB17" i="4"/>
  <c r="CA17" i="4"/>
  <c r="CC16" i="4"/>
  <c r="CB16" i="4"/>
  <c r="CA16" i="4"/>
  <c r="CC15" i="4"/>
  <c r="CB15" i="4"/>
  <c r="CA15" i="4"/>
  <c r="BY64" i="4"/>
  <c r="BX64" i="4"/>
  <c r="BW64" i="4"/>
  <c r="BY63" i="4"/>
  <c r="BX63" i="4"/>
  <c r="BW63" i="4"/>
  <c r="BY62" i="4"/>
  <c r="BX62" i="4"/>
  <c r="BW62" i="4"/>
  <c r="BY61" i="4"/>
  <c r="BX61" i="4"/>
  <c r="BW61" i="4"/>
  <c r="BY60" i="4"/>
  <c r="BX60" i="4"/>
  <c r="BW60" i="4"/>
  <c r="BY59" i="4"/>
  <c r="BX59" i="4"/>
  <c r="BW59" i="4"/>
  <c r="BY58" i="4"/>
  <c r="BX58" i="4"/>
  <c r="BW58" i="4"/>
  <c r="BY57" i="4"/>
  <c r="BX57" i="4"/>
  <c r="BW57" i="4"/>
  <c r="BY56" i="4"/>
  <c r="BX56" i="4"/>
  <c r="BW56" i="4"/>
  <c r="BY55" i="4"/>
  <c r="BX55" i="4"/>
  <c r="BW55" i="4"/>
  <c r="BY54" i="4"/>
  <c r="BX54" i="4"/>
  <c r="BW54" i="4"/>
  <c r="BY53" i="4"/>
  <c r="BX53" i="4"/>
  <c r="BW53" i="4"/>
  <c r="BY52" i="4"/>
  <c r="BX52" i="4"/>
  <c r="BW52" i="4"/>
  <c r="BY51" i="4"/>
  <c r="BX51" i="4"/>
  <c r="BW51" i="4"/>
  <c r="BY50" i="4"/>
  <c r="BX50" i="4"/>
  <c r="BW50" i="4"/>
  <c r="BY49" i="4"/>
  <c r="BX49" i="4"/>
  <c r="BW49" i="4"/>
  <c r="BY48" i="4"/>
  <c r="BX48" i="4"/>
  <c r="BW48" i="4"/>
  <c r="BY47" i="4"/>
  <c r="BX47" i="4"/>
  <c r="BW47" i="4"/>
  <c r="BY46" i="4"/>
  <c r="BX46" i="4"/>
  <c r="BW46" i="4"/>
  <c r="BY45" i="4"/>
  <c r="BX45" i="4"/>
  <c r="BW45" i="4"/>
  <c r="BY44" i="4"/>
  <c r="BX44" i="4"/>
  <c r="BW44" i="4"/>
  <c r="BY43" i="4"/>
  <c r="BX43" i="4"/>
  <c r="BW43" i="4"/>
  <c r="BY42" i="4"/>
  <c r="BX42" i="4"/>
  <c r="BW42" i="4"/>
  <c r="BY41" i="4"/>
  <c r="BX41" i="4"/>
  <c r="BW41" i="4"/>
  <c r="BY40" i="4"/>
  <c r="BX40" i="4"/>
  <c r="BW40" i="4"/>
  <c r="BY39" i="4"/>
  <c r="BX39" i="4"/>
  <c r="BW39" i="4"/>
  <c r="BY38" i="4"/>
  <c r="BX38" i="4"/>
  <c r="BW38" i="4"/>
  <c r="BY37" i="4"/>
  <c r="BX37" i="4"/>
  <c r="BW37" i="4"/>
  <c r="BY36" i="4"/>
  <c r="BX36" i="4"/>
  <c r="BW36" i="4"/>
  <c r="BY35" i="4"/>
  <c r="BX35" i="4"/>
  <c r="BW35" i="4"/>
  <c r="BY34" i="4"/>
  <c r="BX34" i="4"/>
  <c r="BW34" i="4"/>
  <c r="BY33" i="4"/>
  <c r="BX33" i="4"/>
  <c r="BW33" i="4"/>
  <c r="BY32" i="4"/>
  <c r="BX32" i="4"/>
  <c r="BW32" i="4"/>
  <c r="BY31" i="4"/>
  <c r="BX31" i="4"/>
  <c r="BW31" i="4"/>
  <c r="BY30" i="4"/>
  <c r="BX30" i="4"/>
  <c r="BW30" i="4"/>
  <c r="BY29" i="4"/>
  <c r="BX29" i="4"/>
  <c r="BW29" i="4"/>
  <c r="BY28" i="4"/>
  <c r="BX28" i="4"/>
  <c r="BW28" i="4"/>
  <c r="BY27" i="4"/>
  <c r="BX27" i="4"/>
  <c r="BW27" i="4"/>
  <c r="BY26" i="4"/>
  <c r="BX26" i="4"/>
  <c r="BW26" i="4"/>
  <c r="BY25" i="4"/>
  <c r="BX25" i="4"/>
  <c r="BW25" i="4"/>
  <c r="BY24" i="4"/>
  <c r="BX24" i="4"/>
  <c r="BW24" i="4"/>
  <c r="BY23" i="4"/>
  <c r="BX23" i="4"/>
  <c r="BW23" i="4"/>
  <c r="BY22" i="4"/>
  <c r="BX22" i="4"/>
  <c r="BW22" i="4"/>
  <c r="BY21" i="4"/>
  <c r="BX21" i="4"/>
  <c r="BW21" i="4"/>
  <c r="BY20" i="4"/>
  <c r="BX20" i="4"/>
  <c r="BW20" i="4"/>
  <c r="BY19" i="4"/>
  <c r="BX19" i="4"/>
  <c r="BW19" i="4"/>
  <c r="BY18" i="4"/>
  <c r="BX18" i="4"/>
  <c r="BW18" i="4"/>
  <c r="BY17" i="4"/>
  <c r="BX17" i="4"/>
  <c r="BW17" i="4"/>
  <c r="BY16" i="4"/>
  <c r="BX16" i="4"/>
  <c r="BW16" i="4"/>
  <c r="BY15" i="4"/>
  <c r="BX15" i="4"/>
  <c r="BW15" i="4"/>
  <c r="BU64" i="4"/>
  <c r="BT64" i="4"/>
  <c r="BS64" i="4"/>
  <c r="BU63" i="4"/>
  <c r="BT63" i="4"/>
  <c r="BS63" i="4"/>
  <c r="BU62" i="4"/>
  <c r="BT62" i="4"/>
  <c r="BS62" i="4"/>
  <c r="BU61" i="4"/>
  <c r="BT61" i="4"/>
  <c r="BS61" i="4"/>
  <c r="BU60" i="4"/>
  <c r="BT60" i="4"/>
  <c r="BS60" i="4"/>
  <c r="BU59" i="4"/>
  <c r="BT59" i="4"/>
  <c r="BS59" i="4"/>
  <c r="BU58" i="4"/>
  <c r="BT58" i="4"/>
  <c r="BS58" i="4"/>
  <c r="BU57" i="4"/>
  <c r="BT57" i="4"/>
  <c r="BS57" i="4"/>
  <c r="BU56" i="4"/>
  <c r="BT56" i="4"/>
  <c r="BS56" i="4"/>
  <c r="BU55" i="4"/>
  <c r="BT55" i="4"/>
  <c r="BS55" i="4"/>
  <c r="BU54" i="4"/>
  <c r="BT54" i="4"/>
  <c r="BS54" i="4"/>
  <c r="BU53" i="4"/>
  <c r="BT53" i="4"/>
  <c r="BS53" i="4"/>
  <c r="BU52" i="4"/>
  <c r="BT52" i="4"/>
  <c r="BS52" i="4"/>
  <c r="BU51" i="4"/>
  <c r="BT51" i="4"/>
  <c r="BS51" i="4"/>
  <c r="BU50" i="4"/>
  <c r="BT50" i="4"/>
  <c r="BS50" i="4"/>
  <c r="BU49" i="4"/>
  <c r="BT49" i="4"/>
  <c r="BS49" i="4"/>
  <c r="BU48" i="4"/>
  <c r="BT48" i="4"/>
  <c r="BS48" i="4"/>
  <c r="BU47" i="4"/>
  <c r="BT47" i="4"/>
  <c r="BS47" i="4"/>
  <c r="BU46" i="4"/>
  <c r="BT46" i="4"/>
  <c r="BS46" i="4"/>
  <c r="BU45" i="4"/>
  <c r="BT45" i="4"/>
  <c r="BS45" i="4"/>
  <c r="BU44" i="4"/>
  <c r="BT44" i="4"/>
  <c r="BS44" i="4"/>
  <c r="BU43" i="4"/>
  <c r="BT43" i="4"/>
  <c r="BS43" i="4"/>
  <c r="BU42" i="4"/>
  <c r="BT42" i="4"/>
  <c r="BS42" i="4"/>
  <c r="BU41" i="4"/>
  <c r="BT41" i="4"/>
  <c r="BS41" i="4"/>
  <c r="BU40" i="4"/>
  <c r="BT40" i="4"/>
  <c r="BS40" i="4"/>
  <c r="BU39" i="4"/>
  <c r="BT39" i="4"/>
  <c r="BS39" i="4"/>
  <c r="BU38" i="4"/>
  <c r="BT38" i="4"/>
  <c r="BS38" i="4"/>
  <c r="BU37" i="4"/>
  <c r="BT37" i="4"/>
  <c r="BS37" i="4"/>
  <c r="BU36" i="4"/>
  <c r="BT36" i="4"/>
  <c r="BS36" i="4"/>
  <c r="BU35" i="4"/>
  <c r="BT35" i="4"/>
  <c r="BS35" i="4"/>
  <c r="BU34" i="4"/>
  <c r="BT34" i="4"/>
  <c r="BS34" i="4"/>
  <c r="BU33" i="4"/>
  <c r="BT33" i="4"/>
  <c r="BS33" i="4"/>
  <c r="BU32" i="4"/>
  <c r="BT32" i="4"/>
  <c r="BS32" i="4"/>
  <c r="BU31" i="4"/>
  <c r="BT31" i="4"/>
  <c r="BS31" i="4"/>
  <c r="BU30" i="4"/>
  <c r="BT30" i="4"/>
  <c r="BS30" i="4"/>
  <c r="BU29" i="4"/>
  <c r="BT29" i="4"/>
  <c r="BS29" i="4"/>
  <c r="BU28" i="4"/>
  <c r="BT28" i="4"/>
  <c r="BS28" i="4"/>
  <c r="BU27" i="4"/>
  <c r="BT27" i="4"/>
  <c r="BS27" i="4"/>
  <c r="BU26" i="4"/>
  <c r="BT26" i="4"/>
  <c r="BS26" i="4"/>
  <c r="BU25" i="4"/>
  <c r="BT25" i="4"/>
  <c r="BS25" i="4"/>
  <c r="BU24" i="4"/>
  <c r="BT24" i="4"/>
  <c r="BS24" i="4"/>
  <c r="BU23" i="4"/>
  <c r="BT23" i="4"/>
  <c r="BS23" i="4"/>
  <c r="BU22" i="4"/>
  <c r="BT22" i="4"/>
  <c r="BS22" i="4"/>
  <c r="BU21" i="4"/>
  <c r="BT21" i="4"/>
  <c r="BS21" i="4"/>
  <c r="BU20" i="4"/>
  <c r="BT20" i="4"/>
  <c r="BS20" i="4"/>
  <c r="BU19" i="4"/>
  <c r="BT19" i="4"/>
  <c r="BS19" i="4"/>
  <c r="BU18" i="4"/>
  <c r="BT18" i="4"/>
  <c r="BS18" i="4"/>
  <c r="BU17" i="4"/>
  <c r="BT17" i="4"/>
  <c r="BS17" i="4"/>
  <c r="BU16" i="4"/>
  <c r="BT16" i="4"/>
  <c r="BS16" i="4"/>
  <c r="BU15" i="4"/>
  <c r="BT15" i="4"/>
  <c r="BS15" i="4"/>
  <c r="BQ64" i="4"/>
  <c r="BP64" i="4"/>
  <c r="BO64" i="4"/>
  <c r="BQ63" i="4"/>
  <c r="BP63" i="4"/>
  <c r="BO63" i="4"/>
  <c r="BQ62" i="4"/>
  <c r="BP62" i="4"/>
  <c r="BO62" i="4"/>
  <c r="BQ61" i="4"/>
  <c r="BP61" i="4"/>
  <c r="BO61" i="4"/>
  <c r="BQ60" i="4"/>
  <c r="BP60" i="4"/>
  <c r="BO60" i="4"/>
  <c r="BQ59" i="4"/>
  <c r="BP59" i="4"/>
  <c r="BO59" i="4"/>
  <c r="BQ58" i="4"/>
  <c r="BP58" i="4"/>
  <c r="BO58" i="4"/>
  <c r="BQ57" i="4"/>
  <c r="BP57" i="4"/>
  <c r="BO57" i="4"/>
  <c r="BQ56" i="4"/>
  <c r="BP56" i="4"/>
  <c r="BO56" i="4"/>
  <c r="BQ55" i="4"/>
  <c r="BP55" i="4"/>
  <c r="BO55" i="4"/>
  <c r="BQ54" i="4"/>
  <c r="BP54" i="4"/>
  <c r="BO54" i="4"/>
  <c r="BQ53" i="4"/>
  <c r="BP53" i="4"/>
  <c r="BO53" i="4"/>
  <c r="BQ52" i="4"/>
  <c r="BP52" i="4"/>
  <c r="BO52" i="4"/>
  <c r="BQ51" i="4"/>
  <c r="BP51" i="4"/>
  <c r="BO51" i="4"/>
  <c r="BQ50" i="4"/>
  <c r="BP50" i="4"/>
  <c r="BO50" i="4"/>
  <c r="BQ49" i="4"/>
  <c r="BP49" i="4"/>
  <c r="BO49" i="4"/>
  <c r="BQ48" i="4"/>
  <c r="BP48" i="4"/>
  <c r="BO48" i="4"/>
  <c r="BQ47" i="4"/>
  <c r="BP47" i="4"/>
  <c r="BO47" i="4"/>
  <c r="BQ46" i="4"/>
  <c r="BP46" i="4"/>
  <c r="BO46" i="4"/>
  <c r="BQ45" i="4"/>
  <c r="BP45" i="4"/>
  <c r="BO45" i="4"/>
  <c r="BQ44" i="4"/>
  <c r="BP44" i="4"/>
  <c r="BO44" i="4"/>
  <c r="BQ43" i="4"/>
  <c r="BP43" i="4"/>
  <c r="BO43" i="4"/>
  <c r="BQ42" i="4"/>
  <c r="BP42" i="4"/>
  <c r="BO42" i="4"/>
  <c r="BQ41" i="4"/>
  <c r="BP41" i="4"/>
  <c r="BO41" i="4"/>
  <c r="BQ40" i="4"/>
  <c r="BP40" i="4"/>
  <c r="BO40" i="4"/>
  <c r="BQ39" i="4"/>
  <c r="BP39" i="4"/>
  <c r="BO39" i="4"/>
  <c r="BQ38" i="4"/>
  <c r="BP38" i="4"/>
  <c r="BO38" i="4"/>
  <c r="BQ37" i="4"/>
  <c r="BP37" i="4"/>
  <c r="BO37" i="4"/>
  <c r="BQ36" i="4"/>
  <c r="BP36" i="4"/>
  <c r="BO36" i="4"/>
  <c r="BQ35" i="4"/>
  <c r="BP35" i="4"/>
  <c r="BO35" i="4"/>
  <c r="BQ34" i="4"/>
  <c r="BP34" i="4"/>
  <c r="BO34" i="4"/>
  <c r="BQ33" i="4"/>
  <c r="BP33" i="4"/>
  <c r="BO33" i="4"/>
  <c r="BQ32" i="4"/>
  <c r="BP32" i="4"/>
  <c r="BO32" i="4"/>
  <c r="BQ31" i="4"/>
  <c r="BP31" i="4"/>
  <c r="BO31" i="4"/>
  <c r="BQ30" i="4"/>
  <c r="BP30" i="4"/>
  <c r="BO30" i="4"/>
  <c r="BQ29" i="4"/>
  <c r="BP29" i="4"/>
  <c r="BO29" i="4"/>
  <c r="BQ28" i="4"/>
  <c r="BP28" i="4"/>
  <c r="BO28" i="4"/>
  <c r="BQ27" i="4"/>
  <c r="BP27" i="4"/>
  <c r="BO27" i="4"/>
  <c r="BQ26" i="4"/>
  <c r="BP26" i="4"/>
  <c r="BO26" i="4"/>
  <c r="BQ25" i="4"/>
  <c r="BP25" i="4"/>
  <c r="BO25" i="4"/>
  <c r="BQ24" i="4"/>
  <c r="BP24" i="4"/>
  <c r="BO24" i="4"/>
  <c r="BQ23" i="4"/>
  <c r="BP23" i="4"/>
  <c r="BO23" i="4"/>
  <c r="BQ22" i="4"/>
  <c r="BP22" i="4"/>
  <c r="BO22" i="4"/>
  <c r="BQ21" i="4"/>
  <c r="BP21" i="4"/>
  <c r="BO21" i="4"/>
  <c r="BQ20" i="4"/>
  <c r="BP20" i="4"/>
  <c r="BO20" i="4"/>
  <c r="BQ19" i="4"/>
  <c r="BP19" i="4"/>
  <c r="BO19" i="4"/>
  <c r="BQ18" i="4"/>
  <c r="BP18" i="4"/>
  <c r="BO18" i="4"/>
  <c r="BQ17" i="4"/>
  <c r="BP17" i="4"/>
  <c r="BO17" i="4"/>
  <c r="BQ16" i="4"/>
  <c r="BP16" i="4"/>
  <c r="BO16" i="4"/>
  <c r="BQ15" i="4"/>
  <c r="BP15" i="4"/>
  <c r="BO15" i="4"/>
  <c r="AW64" i="4"/>
  <c r="AV64" i="4"/>
  <c r="AU64" i="4"/>
  <c r="AW63" i="4"/>
  <c r="AV63" i="4"/>
  <c r="AU63" i="4"/>
  <c r="AW62" i="4"/>
  <c r="AV62" i="4"/>
  <c r="AU62" i="4"/>
  <c r="AW61" i="4"/>
  <c r="AV61" i="4"/>
  <c r="AU61" i="4"/>
  <c r="AW60" i="4"/>
  <c r="AV60" i="4"/>
  <c r="AU60" i="4"/>
  <c r="AW59" i="4"/>
  <c r="AV59" i="4"/>
  <c r="AU59" i="4"/>
  <c r="AW58" i="4"/>
  <c r="AV58" i="4"/>
  <c r="AU58" i="4"/>
  <c r="AW57" i="4"/>
  <c r="AV57" i="4"/>
  <c r="AU57" i="4"/>
  <c r="AW56" i="4"/>
  <c r="AV56" i="4"/>
  <c r="AU56" i="4"/>
  <c r="AW55" i="4"/>
  <c r="AV55" i="4"/>
  <c r="AU55" i="4"/>
  <c r="AW54" i="4"/>
  <c r="AV54" i="4"/>
  <c r="AU54" i="4"/>
  <c r="AW53" i="4"/>
  <c r="AV53" i="4"/>
  <c r="AU53" i="4"/>
  <c r="AW52" i="4"/>
  <c r="AV52" i="4"/>
  <c r="AU52" i="4"/>
  <c r="AW51" i="4"/>
  <c r="AV51" i="4"/>
  <c r="AU51" i="4"/>
  <c r="AW50" i="4"/>
  <c r="AV50" i="4"/>
  <c r="AU50" i="4"/>
  <c r="AW49" i="4"/>
  <c r="AV49" i="4"/>
  <c r="AU49" i="4"/>
  <c r="AW48" i="4"/>
  <c r="AV48" i="4"/>
  <c r="AU48" i="4"/>
  <c r="AW47" i="4"/>
  <c r="AV47" i="4"/>
  <c r="AU47" i="4"/>
  <c r="AW46" i="4"/>
  <c r="AV46" i="4"/>
  <c r="AU46" i="4"/>
  <c r="AW45" i="4"/>
  <c r="AV45" i="4"/>
  <c r="AU45" i="4"/>
  <c r="AW44" i="4"/>
  <c r="AV44" i="4"/>
  <c r="AU44" i="4"/>
  <c r="AW43" i="4"/>
  <c r="AV43" i="4"/>
  <c r="AU43" i="4"/>
  <c r="AW42" i="4"/>
  <c r="AV42" i="4"/>
  <c r="AU42" i="4"/>
  <c r="AW41" i="4"/>
  <c r="AV41" i="4"/>
  <c r="AU41" i="4"/>
  <c r="AW40" i="4"/>
  <c r="AV40" i="4"/>
  <c r="AU40" i="4"/>
  <c r="AW39" i="4"/>
  <c r="AV39" i="4"/>
  <c r="AU39" i="4"/>
  <c r="AW38" i="4"/>
  <c r="AV38" i="4"/>
  <c r="AU38" i="4"/>
  <c r="AW37" i="4"/>
  <c r="AV37" i="4"/>
  <c r="AU37" i="4"/>
  <c r="AW36" i="4"/>
  <c r="AV36" i="4"/>
  <c r="AU36" i="4"/>
  <c r="AW35" i="4"/>
  <c r="AV35" i="4"/>
  <c r="AU35" i="4"/>
  <c r="AW34" i="4"/>
  <c r="AV34" i="4"/>
  <c r="AU34" i="4"/>
  <c r="AW33" i="4"/>
  <c r="AV33" i="4"/>
  <c r="AU33" i="4"/>
  <c r="AW32" i="4"/>
  <c r="AV32" i="4"/>
  <c r="AU32" i="4"/>
  <c r="AW31" i="4"/>
  <c r="AV31" i="4"/>
  <c r="AU31" i="4"/>
  <c r="AW30" i="4"/>
  <c r="AV30" i="4"/>
  <c r="AU30" i="4"/>
  <c r="AW29" i="4"/>
  <c r="AV29" i="4"/>
  <c r="AU29" i="4"/>
  <c r="AW28" i="4"/>
  <c r="AV28" i="4"/>
  <c r="AU28" i="4"/>
  <c r="AW27" i="4"/>
  <c r="AV27" i="4"/>
  <c r="AU27" i="4"/>
  <c r="AW26" i="4"/>
  <c r="AV26" i="4"/>
  <c r="AU26" i="4"/>
  <c r="AW25" i="4"/>
  <c r="AV25" i="4"/>
  <c r="AU25" i="4"/>
  <c r="AW24" i="4"/>
  <c r="AV24" i="4"/>
  <c r="AU24" i="4"/>
  <c r="AW23" i="4"/>
  <c r="AV23" i="4"/>
  <c r="AU23" i="4"/>
  <c r="AW22" i="4"/>
  <c r="AV22" i="4"/>
  <c r="AU22" i="4"/>
  <c r="AW21" i="4"/>
  <c r="AV21" i="4"/>
  <c r="AU21" i="4"/>
  <c r="AW20" i="4"/>
  <c r="AV20" i="4"/>
  <c r="AU20" i="4"/>
  <c r="AW19" i="4"/>
  <c r="AV19" i="4"/>
  <c r="AU19" i="4"/>
  <c r="AW18" i="4"/>
  <c r="AV18" i="4"/>
  <c r="AU18" i="4"/>
  <c r="AW17" i="4"/>
  <c r="AV17" i="4"/>
  <c r="AU17" i="4"/>
  <c r="AW16" i="4"/>
  <c r="AV16" i="4"/>
  <c r="AU16" i="4"/>
  <c r="AW15" i="4"/>
  <c r="AV15" i="4"/>
  <c r="AU15" i="4"/>
  <c r="AS64" i="4"/>
  <c r="AR64" i="4"/>
  <c r="AQ64" i="4"/>
  <c r="AS63" i="4"/>
  <c r="AR63" i="4"/>
  <c r="AQ63" i="4"/>
  <c r="AS62" i="4"/>
  <c r="AR62" i="4"/>
  <c r="AQ62" i="4"/>
  <c r="AS61" i="4"/>
  <c r="AR61" i="4"/>
  <c r="AQ61" i="4"/>
  <c r="AS60" i="4"/>
  <c r="AR60" i="4"/>
  <c r="AQ60" i="4"/>
  <c r="AS59" i="4"/>
  <c r="AR59" i="4"/>
  <c r="AQ59" i="4"/>
  <c r="AS58" i="4"/>
  <c r="AR58" i="4"/>
  <c r="AQ58" i="4"/>
  <c r="AS57" i="4"/>
  <c r="AR57" i="4"/>
  <c r="AQ57" i="4"/>
  <c r="AS56" i="4"/>
  <c r="AR56" i="4"/>
  <c r="AQ56" i="4"/>
  <c r="AS55" i="4"/>
  <c r="AR55" i="4"/>
  <c r="AQ55" i="4"/>
  <c r="AS54" i="4"/>
  <c r="AR54" i="4"/>
  <c r="AQ54" i="4"/>
  <c r="AS53" i="4"/>
  <c r="AR53" i="4"/>
  <c r="AQ53" i="4"/>
  <c r="AS52" i="4"/>
  <c r="AR52" i="4"/>
  <c r="AQ52" i="4"/>
  <c r="AS51" i="4"/>
  <c r="AR51" i="4"/>
  <c r="AQ51" i="4"/>
  <c r="AS50" i="4"/>
  <c r="AR50" i="4"/>
  <c r="AQ50" i="4"/>
  <c r="AS49" i="4"/>
  <c r="AR49" i="4"/>
  <c r="AQ49" i="4"/>
  <c r="AS48" i="4"/>
  <c r="AR48" i="4"/>
  <c r="AQ48" i="4"/>
  <c r="AS47" i="4"/>
  <c r="AR47" i="4"/>
  <c r="AQ47" i="4"/>
  <c r="AS46" i="4"/>
  <c r="AR46" i="4"/>
  <c r="AQ46" i="4"/>
  <c r="AS45" i="4"/>
  <c r="AR45" i="4"/>
  <c r="AQ45" i="4"/>
  <c r="AS44" i="4"/>
  <c r="AR44" i="4"/>
  <c r="AQ44" i="4"/>
  <c r="AS43" i="4"/>
  <c r="AR43" i="4"/>
  <c r="AQ43" i="4"/>
  <c r="AS42" i="4"/>
  <c r="AR42" i="4"/>
  <c r="AQ42" i="4"/>
  <c r="AS41" i="4"/>
  <c r="AR41" i="4"/>
  <c r="AQ41" i="4"/>
  <c r="AS40" i="4"/>
  <c r="AR40" i="4"/>
  <c r="AQ40" i="4"/>
  <c r="AS39" i="4"/>
  <c r="AR39" i="4"/>
  <c r="AQ39" i="4"/>
  <c r="AS38" i="4"/>
  <c r="AR38" i="4"/>
  <c r="AQ38" i="4"/>
  <c r="AS37" i="4"/>
  <c r="AR37" i="4"/>
  <c r="AQ37" i="4"/>
  <c r="AS36" i="4"/>
  <c r="AR36" i="4"/>
  <c r="AQ36" i="4"/>
  <c r="AS35" i="4"/>
  <c r="AR35" i="4"/>
  <c r="AQ35" i="4"/>
  <c r="AS34" i="4"/>
  <c r="AR34" i="4"/>
  <c r="AQ34" i="4"/>
  <c r="AS33" i="4"/>
  <c r="AR33" i="4"/>
  <c r="AQ33" i="4"/>
  <c r="AS32" i="4"/>
  <c r="AR32" i="4"/>
  <c r="AQ32" i="4"/>
  <c r="AS31" i="4"/>
  <c r="AR31" i="4"/>
  <c r="AQ31" i="4"/>
  <c r="AS30" i="4"/>
  <c r="AR30" i="4"/>
  <c r="AQ30" i="4"/>
  <c r="AS29" i="4"/>
  <c r="AR29" i="4"/>
  <c r="AQ29" i="4"/>
  <c r="AS28" i="4"/>
  <c r="AR28" i="4"/>
  <c r="AQ28" i="4"/>
  <c r="AS27" i="4"/>
  <c r="AR27" i="4"/>
  <c r="AQ27"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6" i="4"/>
  <c r="AR16" i="4"/>
  <c r="AQ16" i="4"/>
  <c r="AS15" i="4"/>
  <c r="AR15" i="4"/>
  <c r="AQ15" i="4"/>
  <c r="AO64" i="4"/>
  <c r="AN64" i="4"/>
  <c r="AM64" i="4"/>
  <c r="AO63" i="4"/>
  <c r="AN63" i="4"/>
  <c r="AM63" i="4"/>
  <c r="AO62" i="4"/>
  <c r="AN62" i="4"/>
  <c r="AM62" i="4"/>
  <c r="AO61" i="4"/>
  <c r="AN61" i="4"/>
  <c r="AM61" i="4"/>
  <c r="AO60" i="4"/>
  <c r="AN60" i="4"/>
  <c r="AM60" i="4"/>
  <c r="AO59" i="4"/>
  <c r="AN59" i="4"/>
  <c r="AM59" i="4"/>
  <c r="AO58" i="4"/>
  <c r="AN58" i="4"/>
  <c r="AM58" i="4"/>
  <c r="AO57" i="4"/>
  <c r="AN57" i="4"/>
  <c r="AM57" i="4"/>
  <c r="AO56" i="4"/>
  <c r="AN56" i="4"/>
  <c r="AM56" i="4"/>
  <c r="AO55" i="4"/>
  <c r="AN55" i="4"/>
  <c r="AM55" i="4"/>
  <c r="AO54" i="4"/>
  <c r="AN54" i="4"/>
  <c r="AM54" i="4"/>
  <c r="AO53" i="4"/>
  <c r="AN53" i="4"/>
  <c r="AM53" i="4"/>
  <c r="AO52" i="4"/>
  <c r="AN52" i="4"/>
  <c r="AM52" i="4"/>
  <c r="AO51" i="4"/>
  <c r="AN51" i="4"/>
  <c r="AM51" i="4"/>
  <c r="AO50" i="4"/>
  <c r="AN50" i="4"/>
  <c r="AM50" i="4"/>
  <c r="AO49" i="4"/>
  <c r="AN49" i="4"/>
  <c r="AM49" i="4"/>
  <c r="AO48" i="4"/>
  <c r="AN48" i="4"/>
  <c r="AM48" i="4"/>
  <c r="AO47" i="4"/>
  <c r="AN47" i="4"/>
  <c r="AM47" i="4"/>
  <c r="AO46" i="4"/>
  <c r="AN46" i="4"/>
  <c r="AM46" i="4"/>
  <c r="AO45" i="4"/>
  <c r="AN45" i="4"/>
  <c r="AM45" i="4"/>
  <c r="AO44" i="4"/>
  <c r="AN44" i="4"/>
  <c r="AM44" i="4"/>
  <c r="AO43" i="4"/>
  <c r="AN43" i="4"/>
  <c r="AM43" i="4"/>
  <c r="AO42" i="4"/>
  <c r="AN42" i="4"/>
  <c r="AM42" i="4"/>
  <c r="AO41" i="4"/>
  <c r="AN41" i="4"/>
  <c r="AM41" i="4"/>
  <c r="AO40" i="4"/>
  <c r="AN40" i="4"/>
  <c r="AM40" i="4"/>
  <c r="AO39" i="4"/>
  <c r="AN39" i="4"/>
  <c r="AM39" i="4"/>
  <c r="AO38" i="4"/>
  <c r="AN38" i="4"/>
  <c r="AM38" i="4"/>
  <c r="AO37" i="4"/>
  <c r="AN37" i="4"/>
  <c r="AM37" i="4"/>
  <c r="AO36" i="4"/>
  <c r="AN36" i="4"/>
  <c r="AM36" i="4"/>
  <c r="AO35" i="4"/>
  <c r="AN35" i="4"/>
  <c r="AM35" i="4"/>
  <c r="AO34" i="4"/>
  <c r="AN34" i="4"/>
  <c r="AM34" i="4"/>
  <c r="AO33" i="4"/>
  <c r="AN33" i="4"/>
  <c r="AM33" i="4"/>
  <c r="AO32" i="4"/>
  <c r="AN32" i="4"/>
  <c r="AM32" i="4"/>
  <c r="AO31" i="4"/>
  <c r="AN31" i="4"/>
  <c r="AM31" i="4"/>
  <c r="AO30" i="4"/>
  <c r="AN30" i="4"/>
  <c r="AM30" i="4"/>
  <c r="AO29" i="4"/>
  <c r="AN29" i="4"/>
  <c r="AM29" i="4"/>
  <c r="AO28" i="4"/>
  <c r="AN28" i="4"/>
  <c r="AM28" i="4"/>
  <c r="AO27" i="4"/>
  <c r="AN27" i="4"/>
  <c r="AM27" i="4"/>
  <c r="AO26" i="4"/>
  <c r="AN26" i="4"/>
  <c r="AM26" i="4"/>
  <c r="AO25" i="4"/>
  <c r="AN25" i="4"/>
  <c r="AM25" i="4"/>
  <c r="AO24" i="4"/>
  <c r="AN24" i="4"/>
  <c r="AM24" i="4"/>
  <c r="AO23" i="4"/>
  <c r="AN23" i="4"/>
  <c r="AM23" i="4"/>
  <c r="AO22" i="4"/>
  <c r="AN22" i="4"/>
  <c r="AM22" i="4"/>
  <c r="AO21" i="4"/>
  <c r="AN21" i="4"/>
  <c r="AM21" i="4"/>
  <c r="AO20" i="4"/>
  <c r="AN20" i="4"/>
  <c r="AM20" i="4"/>
  <c r="AO19" i="4"/>
  <c r="AN19" i="4"/>
  <c r="AM19" i="4"/>
  <c r="AO18" i="4"/>
  <c r="AN18" i="4"/>
  <c r="AM18" i="4"/>
  <c r="AO17" i="4"/>
  <c r="AN17" i="4"/>
  <c r="AM17" i="4"/>
  <c r="AO16" i="4"/>
  <c r="AN16" i="4"/>
  <c r="AM16" i="4"/>
  <c r="AO15" i="4"/>
  <c r="AN15" i="4"/>
  <c r="AM15" i="4"/>
  <c r="AI16" i="4"/>
  <c r="AJ16" i="4"/>
  <c r="AK16" i="4"/>
  <c r="AI17" i="4"/>
  <c r="AJ17" i="4"/>
  <c r="AK17" i="4"/>
  <c r="AI18" i="4"/>
  <c r="AJ18" i="4"/>
  <c r="AK18" i="4"/>
  <c r="AJ19" i="4"/>
  <c r="AK19" i="4"/>
  <c r="AI20" i="4"/>
  <c r="AJ20" i="4"/>
  <c r="AK20" i="4"/>
  <c r="AI21" i="4"/>
  <c r="AJ21" i="4"/>
  <c r="AK21" i="4"/>
  <c r="AJ22" i="4"/>
  <c r="AK22" i="4"/>
  <c r="AI23" i="4"/>
  <c r="AJ23" i="4"/>
  <c r="AK23" i="4"/>
  <c r="AI24" i="4"/>
  <c r="AJ24" i="4"/>
  <c r="AK24" i="4"/>
  <c r="AI25" i="4"/>
  <c r="AJ25" i="4"/>
  <c r="AK25" i="4"/>
  <c r="AI26" i="4"/>
  <c r="AJ26" i="4"/>
  <c r="AI27" i="4"/>
  <c r="AJ27" i="4"/>
  <c r="AI28" i="4"/>
  <c r="AJ28" i="4"/>
  <c r="AI29" i="4"/>
  <c r="AJ29" i="4"/>
  <c r="AI30" i="4"/>
  <c r="AJ30" i="4"/>
  <c r="AK30" i="4"/>
  <c r="AI31" i="4"/>
  <c r="AJ31" i="4"/>
  <c r="AK31" i="4"/>
  <c r="AI32" i="4"/>
  <c r="AJ32" i="4"/>
  <c r="AK32" i="4"/>
  <c r="AI33" i="4"/>
  <c r="AJ33" i="4"/>
  <c r="AK33" i="4"/>
  <c r="AI34" i="4"/>
  <c r="AJ34" i="4"/>
  <c r="AK34" i="4"/>
  <c r="AI35" i="4"/>
  <c r="AJ35" i="4"/>
  <c r="AK35" i="4"/>
  <c r="AI36" i="4"/>
  <c r="AJ36" i="4"/>
  <c r="AK36" i="4"/>
  <c r="AI37" i="4"/>
  <c r="AJ37" i="4"/>
  <c r="AK37" i="4"/>
  <c r="AI38" i="4"/>
  <c r="AJ38" i="4"/>
  <c r="AK38" i="4"/>
  <c r="AI39" i="4"/>
  <c r="AJ39" i="4"/>
  <c r="AK39" i="4"/>
  <c r="AI40" i="4"/>
  <c r="AJ40" i="4"/>
  <c r="AK40" i="4"/>
  <c r="AI41" i="4"/>
  <c r="AJ41" i="4"/>
  <c r="AK41" i="4"/>
  <c r="AI42" i="4"/>
  <c r="AJ42" i="4"/>
  <c r="AK42" i="4"/>
  <c r="AI43" i="4"/>
  <c r="AJ43" i="4"/>
  <c r="AK43" i="4"/>
  <c r="AI44" i="4"/>
  <c r="AJ44" i="4"/>
  <c r="AK44" i="4"/>
  <c r="AI45" i="4"/>
  <c r="AJ45" i="4"/>
  <c r="AK45" i="4"/>
  <c r="AI46" i="4"/>
  <c r="AJ46" i="4"/>
  <c r="AK46" i="4"/>
  <c r="AI47" i="4"/>
  <c r="AJ47" i="4"/>
  <c r="AK47" i="4"/>
  <c r="AI48" i="4"/>
  <c r="AJ48" i="4"/>
  <c r="AK48" i="4"/>
  <c r="AI49" i="4"/>
  <c r="AJ49" i="4"/>
  <c r="AK49" i="4"/>
  <c r="AI50" i="4"/>
  <c r="AJ50" i="4"/>
  <c r="AK50" i="4"/>
  <c r="AI51" i="4"/>
  <c r="AJ51" i="4"/>
  <c r="AK51" i="4"/>
  <c r="AI52" i="4"/>
  <c r="AJ52" i="4"/>
  <c r="AK52" i="4"/>
  <c r="AI53" i="4"/>
  <c r="AJ53" i="4"/>
  <c r="AK53" i="4"/>
  <c r="AI54" i="4"/>
  <c r="AJ54" i="4"/>
  <c r="AK54" i="4"/>
  <c r="AI55" i="4"/>
  <c r="AJ55" i="4"/>
  <c r="AK55" i="4"/>
  <c r="AI56" i="4"/>
  <c r="AJ56" i="4"/>
  <c r="AK56" i="4"/>
  <c r="AI57" i="4"/>
  <c r="AJ57" i="4"/>
  <c r="AK57" i="4"/>
  <c r="AI58" i="4"/>
  <c r="AJ58" i="4"/>
  <c r="AK58" i="4"/>
  <c r="AI59" i="4"/>
  <c r="AJ59" i="4"/>
  <c r="AK59" i="4"/>
  <c r="AI60" i="4"/>
  <c r="AJ60" i="4"/>
  <c r="AK60" i="4"/>
  <c r="AI61" i="4"/>
  <c r="AJ61" i="4"/>
  <c r="AK61" i="4"/>
  <c r="AI62" i="4"/>
  <c r="AJ62" i="4"/>
  <c r="AK62" i="4"/>
  <c r="AI63" i="4"/>
  <c r="AJ63" i="4"/>
  <c r="AK63" i="4"/>
  <c r="AJ64" i="4"/>
  <c r="AK64" i="4"/>
  <c r="AJ15" i="4"/>
  <c r="AK15" i="4"/>
  <c r="AI15"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CF51" i="7" l="1"/>
  <c r="CE51" i="7"/>
  <c r="BZ53" i="7"/>
  <c r="CA53" i="7"/>
  <c r="CJ49" i="7"/>
  <c r="CK49" i="7"/>
  <c r="CP49" i="7"/>
  <c r="CO49" i="7"/>
  <c r="AO69" i="4"/>
  <c r="BO69" i="4"/>
  <c r="BU69" i="4"/>
  <c r="AN69" i="4"/>
  <c r="BT69" i="4"/>
  <c r="BP69" i="4"/>
  <c r="AU69" i="4"/>
  <c r="BQ69" i="4"/>
  <c r="CA69" i="4"/>
  <c r="AV69" i="4"/>
  <c r="CB69" i="4"/>
  <c r="AQ69" i="4"/>
  <c r="AW69" i="4"/>
  <c r="BW69" i="4"/>
  <c r="CC69" i="4"/>
  <c r="AR69" i="4"/>
  <c r="BX69" i="4"/>
  <c r="AM69" i="4"/>
  <c r="AS69" i="4"/>
  <c r="BS69" i="4"/>
  <c r="BY69" i="4"/>
  <c r="BV49" i="7"/>
  <c r="BU49" i="7"/>
  <c r="BL51" i="7"/>
  <c r="BK51" i="7"/>
  <c r="BG53" i="7"/>
  <c r="BF53" i="7"/>
  <c r="AW57" i="7"/>
  <c r="AV57" i="7"/>
  <c r="BB55" i="7"/>
  <c r="BA55" i="7"/>
  <c r="BQ49" i="7"/>
  <c r="BP49" i="7"/>
  <c r="AM61" i="7"/>
  <c r="AL61" i="7"/>
  <c r="AC45" i="7"/>
  <c r="CQ45" i="7" s="1"/>
  <c r="AH47" i="7"/>
  <c r="AP37" i="3"/>
  <c r="CH38" i="3"/>
  <c r="CI38" i="3" s="1"/>
  <c r="CF39" i="3"/>
  <c r="CG39" i="3" s="1"/>
  <c r="CH39" i="3" s="1"/>
  <c r="CQ34" i="3"/>
  <c r="BV34" i="3"/>
  <c r="CO36" i="3"/>
  <c r="AX36" i="3"/>
  <c r="CK36" i="3"/>
  <c r="CR33" i="3"/>
  <c r="CD33" i="3" s="1"/>
  <c r="BZ33" i="3"/>
  <c r="BJ33" i="3"/>
  <c r="CN33" i="3"/>
  <c r="BN33" i="3" s="1"/>
  <c r="BR35" i="3"/>
  <c r="CP35" i="3"/>
  <c r="CL35" i="3"/>
  <c r="BB35" i="3"/>
  <c r="CS32" i="3"/>
  <c r="AT37" i="3"/>
  <c r="CJ37" i="3"/>
  <c r="CM34" i="3"/>
  <c r="BF34" i="3"/>
  <c r="A40" i="3"/>
  <c r="A65" i="7" s="1"/>
  <c r="EQ41" i="3"/>
  <c r="AG61" i="4"/>
  <c r="AF56" i="4"/>
  <c r="AG53" i="4"/>
  <c r="AF48" i="4"/>
  <c r="AG45" i="4"/>
  <c r="AE43" i="4"/>
  <c r="AF40" i="4"/>
  <c r="AG37" i="4"/>
  <c r="AE35" i="4"/>
  <c r="AF32" i="4"/>
  <c r="AG25" i="4"/>
  <c r="AE23" i="4"/>
  <c r="AE19" i="4"/>
  <c r="AG29" i="4"/>
  <c r="AE59" i="4"/>
  <c r="AF50" i="4"/>
  <c r="AG47" i="4"/>
  <c r="AE45" i="4"/>
  <c r="AF42" i="4"/>
  <c r="AG39" i="4"/>
  <c r="AE37" i="4"/>
  <c r="AF34" i="4"/>
  <c r="AE29" i="4"/>
  <c r="AG27" i="4"/>
  <c r="AG49" i="4"/>
  <c r="AE15" i="4"/>
  <c r="AE27" i="4"/>
  <c r="AG15" i="4"/>
  <c r="AF26" i="4"/>
  <c r="AG23" i="4"/>
  <c r="AF20" i="4"/>
  <c r="AE21" i="4"/>
  <c r="AE17" i="4"/>
  <c r="AE61" i="4"/>
  <c r="AF58" i="4"/>
  <c r="AE53" i="4"/>
  <c r="AG63" i="4"/>
  <c r="AG55" i="4"/>
  <c r="AG62" i="4"/>
  <c r="AE60" i="4"/>
  <c r="AF57" i="4"/>
  <c r="AG54" i="4"/>
  <c r="AE52" i="4"/>
  <c r="AF49" i="4"/>
  <c r="AG46" i="4"/>
  <c r="AE44" i="4"/>
  <c r="AF41" i="4"/>
  <c r="AG38" i="4"/>
  <c r="AE36" i="4"/>
  <c r="AF33" i="4"/>
  <c r="AG30" i="4"/>
  <c r="AE24" i="4"/>
  <c r="AG28" i="4"/>
  <c r="AG26" i="4"/>
  <c r="AF62" i="4"/>
  <c r="AG59" i="4"/>
  <c r="AE57" i="4"/>
  <c r="AF54" i="4"/>
  <c r="AG51" i="4"/>
  <c r="AE49" i="4"/>
  <c r="AF46" i="4"/>
  <c r="AG43" i="4"/>
  <c r="AE41" i="4"/>
  <c r="AF38" i="4"/>
  <c r="AG35" i="4"/>
  <c r="AE33" i="4"/>
  <c r="AF30" i="4"/>
  <c r="AG20" i="4"/>
  <c r="AG17" i="4"/>
  <c r="AE22" i="4"/>
  <c r="AF15" i="4"/>
  <c r="AE54" i="4"/>
  <c r="AG40" i="4"/>
  <c r="AE26" i="4"/>
  <c r="AF17" i="4"/>
  <c r="AE64" i="4"/>
  <c r="AE62" i="4"/>
  <c r="AG48" i="4"/>
  <c r="AE38" i="4"/>
  <c r="AF64" i="4"/>
  <c r="AF61" i="4"/>
  <c r="AG58" i="4"/>
  <c r="AE56" i="4"/>
  <c r="AF53" i="4"/>
  <c r="AG50" i="4"/>
  <c r="AE48" i="4"/>
  <c r="AF45" i="4"/>
  <c r="AG42" i="4"/>
  <c r="AE40" i="4"/>
  <c r="AF37" i="4"/>
  <c r="AG34" i="4"/>
  <c r="AE32" i="4"/>
  <c r="AF25" i="4"/>
  <c r="AG22" i="4"/>
  <c r="AG19" i="4"/>
  <c r="AG16" i="4"/>
  <c r="AG56" i="4"/>
  <c r="AF43" i="4"/>
  <c r="AE30" i="4"/>
  <c r="AF23" i="4"/>
  <c r="AE20" i="4"/>
  <c r="AG31" i="4"/>
  <c r="AF28" i="4"/>
  <c r="AE25" i="4"/>
  <c r="AF22" i="4"/>
  <c r="AF19" i="4"/>
  <c r="AF16" i="4"/>
  <c r="AF59" i="4"/>
  <c r="AE46" i="4"/>
  <c r="AG32" i="4"/>
  <c r="AF29" i="4"/>
  <c r="AF63" i="4"/>
  <c r="AG60" i="4"/>
  <c r="AE58" i="4"/>
  <c r="AF55" i="4"/>
  <c r="AG52" i="4"/>
  <c r="AE50" i="4"/>
  <c r="AF47" i="4"/>
  <c r="AG44" i="4"/>
  <c r="AE42" i="4"/>
  <c r="AF39" i="4"/>
  <c r="AG36" i="4"/>
  <c r="AE34" i="4"/>
  <c r="AF31" i="4"/>
  <c r="AE28" i="4"/>
  <c r="AG24" i="4"/>
  <c r="AG21" i="4"/>
  <c r="AG18" i="4"/>
  <c r="AE16" i="4"/>
  <c r="AE18" i="4"/>
  <c r="AF51" i="4"/>
  <c r="AF35" i="4"/>
  <c r="AG64" i="4"/>
  <c r="AE51" i="4"/>
  <c r="AE63" i="4"/>
  <c r="AF60" i="4"/>
  <c r="AG57" i="4"/>
  <c r="AE55" i="4"/>
  <c r="AF52" i="4"/>
  <c r="AE47" i="4"/>
  <c r="AF44" i="4"/>
  <c r="AG41" i="4"/>
  <c r="AE39" i="4"/>
  <c r="AF36" i="4"/>
  <c r="AG33" i="4"/>
  <c r="AE31" i="4"/>
  <c r="AF27" i="4"/>
  <c r="AF24" i="4"/>
  <c r="AF21" i="4"/>
  <c r="AF18" i="4"/>
  <c r="A28" i="4"/>
  <c r="J159" i="4"/>
  <c r="J158" i="4"/>
  <c r="B158" i="4"/>
  <c r="CJ51" i="7" l="1"/>
  <c r="CK51" i="7"/>
  <c r="CP51" i="7"/>
  <c r="CO51" i="7"/>
  <c r="BZ55" i="7"/>
  <c r="CA55" i="7"/>
  <c r="CF53" i="7"/>
  <c r="CE53" i="7"/>
  <c r="BB57" i="7"/>
  <c r="BA57" i="7"/>
  <c r="BL53" i="7"/>
  <c r="BK53" i="7"/>
  <c r="BU51" i="7"/>
  <c r="BV51" i="7"/>
  <c r="BQ51" i="7"/>
  <c r="BP51" i="7"/>
  <c r="AW59" i="7"/>
  <c r="AV59" i="7"/>
  <c r="BG55" i="7"/>
  <c r="BF55" i="7"/>
  <c r="AQ59" i="7"/>
  <c r="AR59" i="7"/>
  <c r="AH49" i="7"/>
  <c r="AC47" i="7"/>
  <c r="CQ47" i="7" s="1"/>
  <c r="AP38" i="3"/>
  <c r="CF40" i="3"/>
  <c r="CG40" i="3" s="1"/>
  <c r="CH40" i="3" s="1"/>
  <c r="AL39" i="3"/>
  <c r="CN34" i="3"/>
  <c r="BN34" i="3" s="1"/>
  <c r="BJ34" i="3"/>
  <c r="CM35" i="3"/>
  <c r="BF35" i="3"/>
  <c r="CL36" i="3"/>
  <c r="BB36" i="3"/>
  <c r="EQ42" i="3"/>
  <c r="A41" i="3"/>
  <c r="A67" i="7" s="1"/>
  <c r="CQ35" i="3"/>
  <c r="BV35" i="3"/>
  <c r="CP36" i="3"/>
  <c r="BR36" i="3"/>
  <c r="CJ38" i="3"/>
  <c r="AT38" i="3"/>
  <c r="CS33" i="3"/>
  <c r="CK37" i="3"/>
  <c r="AX37" i="3"/>
  <c r="CO37" i="3"/>
  <c r="CR34" i="3"/>
  <c r="BZ34" i="3"/>
  <c r="AP39" i="3"/>
  <c r="CI39" i="3"/>
  <c r="A29" i="4"/>
  <c r="J157" i="4"/>
  <c r="C155" i="4"/>
  <c r="C154" i="4"/>
  <c r="C153" i="4"/>
  <c r="C152" i="4"/>
  <c r="B154" i="4"/>
  <c r="B152" i="4"/>
  <c r="CJ53" i="7" l="1"/>
  <c r="CK53" i="7"/>
  <c r="BZ57" i="7"/>
  <c r="CA57" i="7"/>
  <c r="CE55" i="7"/>
  <c r="CF55" i="7"/>
  <c r="BL55" i="7"/>
  <c r="BK55" i="7"/>
  <c r="BQ53" i="7"/>
  <c r="BP53" i="7"/>
  <c r="AR63" i="7"/>
  <c r="AQ63" i="7"/>
  <c r="BB59" i="7"/>
  <c r="BA59" i="7"/>
  <c r="BV53" i="7"/>
  <c r="BU53" i="7"/>
  <c r="AL63" i="7"/>
  <c r="AM63" i="7"/>
  <c r="AW61" i="7"/>
  <c r="AV61" i="7"/>
  <c r="BG57" i="7"/>
  <c r="BF57" i="7"/>
  <c r="AR61" i="7"/>
  <c r="AQ61" i="7"/>
  <c r="AH51" i="7"/>
  <c r="AC49" i="7"/>
  <c r="CQ49" i="7" s="1"/>
  <c r="AL40" i="3"/>
  <c r="CF41" i="3"/>
  <c r="CG41" i="3" s="1"/>
  <c r="CH41" i="3" s="1"/>
  <c r="CD34" i="3"/>
  <c r="CS34" i="3"/>
  <c r="CQ36" i="3"/>
  <c r="BV36" i="3"/>
  <c r="CI40" i="3"/>
  <c r="AP40" i="3"/>
  <c r="CL37" i="3"/>
  <c r="BB37" i="3"/>
  <c r="A42" i="3"/>
  <c r="A69" i="7" s="1"/>
  <c r="EQ43" i="3"/>
  <c r="BF36" i="3"/>
  <c r="CM36" i="3"/>
  <c r="CN35" i="3"/>
  <c r="BN35" i="3" s="1"/>
  <c r="BJ35" i="3"/>
  <c r="CK38" i="3"/>
  <c r="AX38" i="3"/>
  <c r="CO38" i="3"/>
  <c r="BR37" i="3"/>
  <c r="CP37" i="3"/>
  <c r="AT39" i="3"/>
  <c r="CJ39" i="3"/>
  <c r="CR35" i="3"/>
  <c r="BZ35" i="3"/>
  <c r="A30" i="4"/>
  <c r="CP53" i="7" l="1"/>
  <c r="CO53" i="7"/>
  <c r="CE57" i="7"/>
  <c r="CF57" i="7"/>
  <c r="BZ59" i="7"/>
  <c r="CA59" i="7"/>
  <c r="CJ55" i="7"/>
  <c r="CK55" i="7"/>
  <c r="BL57" i="7"/>
  <c r="BK57" i="7"/>
  <c r="BV55" i="7"/>
  <c r="BU55" i="7"/>
  <c r="BB61" i="7"/>
  <c r="BA61" i="7"/>
  <c r="BF59" i="7"/>
  <c r="BG59" i="7"/>
  <c r="AL65" i="7"/>
  <c r="AM65" i="7"/>
  <c r="BP55" i="7"/>
  <c r="BQ55" i="7"/>
  <c r="AQ65" i="7"/>
  <c r="AR65" i="7"/>
  <c r="AV63" i="7"/>
  <c r="AW63" i="7"/>
  <c r="AC51" i="7"/>
  <c r="CQ51" i="7" s="1"/>
  <c r="AH53" i="7"/>
  <c r="AL41" i="3"/>
  <c r="CF42" i="3"/>
  <c r="CG42" i="3" s="1"/>
  <c r="AL42" i="3" s="1"/>
  <c r="CN36" i="3"/>
  <c r="BN36" i="3" s="1"/>
  <c r="BJ36" i="3"/>
  <c r="BR38" i="3"/>
  <c r="CP38" i="3"/>
  <c r="CM37" i="3"/>
  <c r="BF37" i="3"/>
  <c r="CQ37" i="3"/>
  <c r="BV37" i="3"/>
  <c r="AP41" i="3"/>
  <c r="CI41" i="3"/>
  <c r="CR36" i="3"/>
  <c r="BZ36" i="3"/>
  <c r="AT40" i="3"/>
  <c r="CJ40" i="3"/>
  <c r="EQ44" i="3"/>
  <c r="A43" i="3"/>
  <c r="A71" i="7" s="1"/>
  <c r="CD35" i="3"/>
  <c r="CS35" i="3"/>
  <c r="CL38" i="3"/>
  <c r="BB38" i="3"/>
  <c r="CO39" i="3"/>
  <c r="CK39" i="3"/>
  <c r="AX39" i="3"/>
  <c r="A31" i="4"/>
  <c r="AC100" i="4"/>
  <c r="AC101" i="4"/>
  <c r="AC102" i="4"/>
  <c r="AC103" i="4"/>
  <c r="AC99" i="4"/>
  <c r="C103" i="4"/>
  <c r="C102" i="4"/>
  <c r="C101" i="4"/>
  <c r="C100" i="4"/>
  <c r="C99" i="4"/>
  <c r="C84" i="4"/>
  <c r="C83" i="4"/>
  <c r="B91" i="4"/>
  <c r="BZ61" i="7" l="1"/>
  <c r="CA61" i="7"/>
  <c r="CJ57" i="7"/>
  <c r="CK57" i="7"/>
  <c r="CP55" i="7"/>
  <c r="CO55" i="7"/>
  <c r="AH55" i="7" s="1"/>
  <c r="CF59" i="7"/>
  <c r="CE59" i="7"/>
  <c r="AC104" i="4"/>
  <c r="BV57" i="7"/>
  <c r="BU57" i="7"/>
  <c r="BB63" i="7"/>
  <c r="BA63" i="7"/>
  <c r="BL59" i="7"/>
  <c r="BK59" i="7"/>
  <c r="BG61" i="7"/>
  <c r="BF61" i="7"/>
  <c r="BQ57" i="7"/>
  <c r="BP57" i="7"/>
  <c r="AQ67" i="7"/>
  <c r="AR67" i="7"/>
  <c r="AM69" i="7"/>
  <c r="AL69" i="7"/>
  <c r="AM67" i="7"/>
  <c r="AL67" i="7"/>
  <c r="AW65" i="7"/>
  <c r="AV65" i="7"/>
  <c r="AC53" i="7"/>
  <c r="CQ53" i="7" s="1"/>
  <c r="CH42" i="3"/>
  <c r="AP42" i="3" s="1"/>
  <c r="CF43" i="3"/>
  <c r="CG43" i="3" s="1"/>
  <c r="AL43" i="3" s="1"/>
  <c r="BF38" i="3"/>
  <c r="CM38" i="3"/>
  <c r="CK40" i="3"/>
  <c r="CO40" i="3"/>
  <c r="AX40" i="3"/>
  <c r="A44" i="3"/>
  <c r="A73" i="7" s="1"/>
  <c r="EQ45" i="3"/>
  <c r="CQ38" i="3"/>
  <c r="BV38" i="3"/>
  <c r="CD36" i="3"/>
  <c r="CS36" i="3"/>
  <c r="CN37" i="3"/>
  <c r="BN37" i="3" s="1"/>
  <c r="BJ37" i="3"/>
  <c r="CL39" i="3"/>
  <c r="BB39" i="3"/>
  <c r="CJ41" i="3"/>
  <c r="AT41" i="3"/>
  <c r="CP39" i="3"/>
  <c r="BR39" i="3"/>
  <c r="BZ37" i="3"/>
  <c r="CR37" i="3"/>
  <c r="A32" i="4"/>
  <c r="D121" i="4"/>
  <c r="E121" i="4"/>
  <c r="F121" i="4"/>
  <c r="G121" i="4"/>
  <c r="H121" i="4"/>
  <c r="I121" i="4"/>
  <c r="J121" i="4"/>
  <c r="K121" i="4"/>
  <c r="Q121" i="4"/>
  <c r="R121" i="4"/>
  <c r="S121" i="4"/>
  <c r="T121" i="4"/>
  <c r="U121" i="4"/>
  <c r="V121" i="4"/>
  <c r="W121" i="4"/>
  <c r="X121" i="4"/>
  <c r="Y121" i="4"/>
  <c r="Z121" i="4"/>
  <c r="AA121" i="4"/>
  <c r="AB121" i="4"/>
  <c r="AC121" i="4"/>
  <c r="D122" i="4"/>
  <c r="E122" i="4"/>
  <c r="F122" i="4"/>
  <c r="G122" i="4"/>
  <c r="H122" i="4"/>
  <c r="I122" i="4"/>
  <c r="J122" i="4"/>
  <c r="K122" i="4"/>
  <c r="Q122" i="4"/>
  <c r="R122" i="4"/>
  <c r="S122" i="4"/>
  <c r="T122" i="4"/>
  <c r="U122" i="4"/>
  <c r="V122" i="4"/>
  <c r="W122" i="4"/>
  <c r="X122" i="4"/>
  <c r="Y122" i="4"/>
  <c r="Z122" i="4"/>
  <c r="AA122" i="4"/>
  <c r="AB122" i="4"/>
  <c r="AC122" i="4"/>
  <c r="D123" i="4"/>
  <c r="E123" i="4"/>
  <c r="F123" i="4"/>
  <c r="G123" i="4"/>
  <c r="H123" i="4"/>
  <c r="I123" i="4"/>
  <c r="J123" i="4"/>
  <c r="K123" i="4"/>
  <c r="Q123" i="4"/>
  <c r="R123" i="4"/>
  <c r="S123" i="4"/>
  <c r="T123" i="4"/>
  <c r="U123" i="4"/>
  <c r="V123" i="4"/>
  <c r="W123" i="4"/>
  <c r="X123" i="4"/>
  <c r="Y123" i="4"/>
  <c r="Z123" i="4"/>
  <c r="AA123" i="4"/>
  <c r="AB123" i="4"/>
  <c r="AC123" i="4"/>
  <c r="D124" i="4"/>
  <c r="E124" i="4"/>
  <c r="F124" i="4"/>
  <c r="G124" i="4"/>
  <c r="H124" i="4"/>
  <c r="I124" i="4"/>
  <c r="J124" i="4"/>
  <c r="K124" i="4"/>
  <c r="Q124" i="4"/>
  <c r="R124" i="4"/>
  <c r="S124" i="4"/>
  <c r="T124" i="4"/>
  <c r="U124" i="4"/>
  <c r="V124" i="4"/>
  <c r="W124" i="4"/>
  <c r="X124" i="4"/>
  <c r="Y124" i="4"/>
  <c r="Z124" i="4"/>
  <c r="AA124" i="4"/>
  <c r="AB124" i="4"/>
  <c r="AC124" i="4"/>
  <c r="D125" i="4"/>
  <c r="E125" i="4"/>
  <c r="F125" i="4"/>
  <c r="G125" i="4"/>
  <c r="H125" i="4"/>
  <c r="I125" i="4"/>
  <c r="J125" i="4"/>
  <c r="K125" i="4"/>
  <c r="Q125" i="4"/>
  <c r="R125" i="4"/>
  <c r="S125" i="4"/>
  <c r="T125" i="4"/>
  <c r="U125" i="4"/>
  <c r="V125" i="4"/>
  <c r="W125" i="4"/>
  <c r="X125" i="4"/>
  <c r="Y125" i="4"/>
  <c r="Z125" i="4"/>
  <c r="AA125" i="4"/>
  <c r="AB125" i="4"/>
  <c r="AC125" i="4"/>
  <c r="D126" i="4"/>
  <c r="E126" i="4"/>
  <c r="F126" i="4"/>
  <c r="G126" i="4"/>
  <c r="H126" i="4"/>
  <c r="I126" i="4"/>
  <c r="J126" i="4"/>
  <c r="K126" i="4"/>
  <c r="Q126" i="4"/>
  <c r="R126" i="4"/>
  <c r="S126" i="4"/>
  <c r="T126" i="4"/>
  <c r="U126" i="4"/>
  <c r="V126" i="4"/>
  <c r="W126" i="4"/>
  <c r="X126" i="4"/>
  <c r="Y126" i="4"/>
  <c r="Z126" i="4"/>
  <c r="AA126" i="4"/>
  <c r="AB126" i="4"/>
  <c r="AC126" i="4"/>
  <c r="D127" i="4"/>
  <c r="E127" i="4"/>
  <c r="F127" i="4"/>
  <c r="G127" i="4"/>
  <c r="H127" i="4"/>
  <c r="I127" i="4"/>
  <c r="J127" i="4"/>
  <c r="K127" i="4"/>
  <c r="Q127" i="4"/>
  <c r="R127" i="4"/>
  <c r="S127" i="4"/>
  <c r="T127" i="4"/>
  <c r="U127" i="4"/>
  <c r="V127" i="4"/>
  <c r="W127" i="4"/>
  <c r="X127" i="4"/>
  <c r="Y127" i="4"/>
  <c r="Z127" i="4"/>
  <c r="AA127" i="4"/>
  <c r="AB127" i="4"/>
  <c r="AC127" i="4"/>
  <c r="D128" i="4"/>
  <c r="E128" i="4"/>
  <c r="F128" i="4"/>
  <c r="G128" i="4"/>
  <c r="H128" i="4"/>
  <c r="I128" i="4"/>
  <c r="J128" i="4"/>
  <c r="K128" i="4"/>
  <c r="Q128" i="4"/>
  <c r="R128" i="4"/>
  <c r="S128" i="4"/>
  <c r="T128" i="4"/>
  <c r="U128" i="4"/>
  <c r="V128" i="4"/>
  <c r="W128" i="4"/>
  <c r="X128" i="4"/>
  <c r="Y128" i="4"/>
  <c r="Z128" i="4"/>
  <c r="AA128" i="4"/>
  <c r="AB128" i="4"/>
  <c r="AC128" i="4"/>
  <c r="CF61" i="7" l="1"/>
  <c r="CE61" i="7"/>
  <c r="CJ59" i="7"/>
  <c r="CK59" i="7"/>
  <c r="BZ63" i="7"/>
  <c r="CA63" i="7"/>
  <c r="CP57" i="7"/>
  <c r="CO57" i="7"/>
  <c r="AH57" i="7" s="1"/>
  <c r="BV59" i="7"/>
  <c r="BU59" i="7"/>
  <c r="AW67" i="7"/>
  <c r="AV67" i="7"/>
  <c r="BL61" i="7"/>
  <c r="BK61" i="7"/>
  <c r="AL71" i="7"/>
  <c r="AM71" i="7"/>
  <c r="BG63" i="7"/>
  <c r="BF63" i="7"/>
  <c r="AR69" i="7"/>
  <c r="AQ69" i="7"/>
  <c r="BQ59" i="7"/>
  <c r="BP59" i="7"/>
  <c r="BB65" i="7"/>
  <c r="BA65" i="7"/>
  <c r="AC55" i="7"/>
  <c r="CQ55" i="7" s="1"/>
  <c r="CH43" i="3"/>
  <c r="AP43" i="3" s="1"/>
  <c r="CI42" i="3"/>
  <c r="AT42" i="3" s="1"/>
  <c r="CF44" i="3"/>
  <c r="CG44" i="3" s="1"/>
  <c r="CH44" i="3" s="1"/>
  <c r="A45" i="3"/>
  <c r="A75" i="7" s="1"/>
  <c r="EQ46" i="3"/>
  <c r="CQ39" i="3"/>
  <c r="BV39" i="3"/>
  <c r="BF39" i="3"/>
  <c r="CM39" i="3"/>
  <c r="CP40" i="3"/>
  <c r="BR40" i="3"/>
  <c r="CK41" i="3"/>
  <c r="AX41" i="3"/>
  <c r="CO41" i="3"/>
  <c r="BB40" i="3"/>
  <c r="CL40" i="3"/>
  <c r="CD37" i="3"/>
  <c r="CS37" i="3"/>
  <c r="CN38" i="3"/>
  <c r="BN38" i="3" s="1"/>
  <c r="BJ38" i="3"/>
  <c r="CR38" i="3"/>
  <c r="CD38" i="3" s="1"/>
  <c r="BZ38" i="3"/>
  <c r="A33" i="4"/>
  <c r="AI18" i="5"/>
  <c r="AX1" i="5"/>
  <c r="BZ65" i="7" l="1"/>
  <c r="CA65" i="7"/>
  <c r="CP61" i="7"/>
  <c r="CO61" i="7"/>
  <c r="CJ61" i="7"/>
  <c r="CK61" i="7"/>
  <c r="CP59" i="7"/>
  <c r="CO59" i="7"/>
  <c r="AH59" i="7" s="1"/>
  <c r="CF63" i="7"/>
  <c r="CE63" i="7"/>
  <c r="BB67" i="7"/>
  <c r="BA67" i="7"/>
  <c r="AQ71" i="7"/>
  <c r="AR71" i="7"/>
  <c r="BL63" i="7"/>
  <c r="BK63" i="7"/>
  <c r="BP61" i="7"/>
  <c r="BQ61" i="7"/>
  <c r="BU61" i="7"/>
  <c r="BV61" i="7"/>
  <c r="AW69" i="7"/>
  <c r="AV69" i="7"/>
  <c r="BG65" i="7"/>
  <c r="BF65" i="7"/>
  <c r="AC57" i="7"/>
  <c r="CQ57" i="7" s="1"/>
  <c r="CI43" i="3"/>
  <c r="AT43" i="3" s="1"/>
  <c r="CJ42" i="3"/>
  <c r="CO42" i="3" s="1"/>
  <c r="CF45" i="3"/>
  <c r="CG45" i="3" s="1"/>
  <c r="CH45" i="3" s="1"/>
  <c r="AL44" i="3"/>
  <c r="CN39" i="3"/>
  <c r="BN39" i="3" s="1"/>
  <c r="BJ39" i="3"/>
  <c r="BB41" i="3"/>
  <c r="CL41" i="3"/>
  <c r="CP41" i="3"/>
  <c r="BR41" i="3"/>
  <c r="CI44" i="3"/>
  <c r="AP44" i="3"/>
  <c r="BZ39" i="3"/>
  <c r="CR39" i="3"/>
  <c r="CD39" i="3" s="1"/>
  <c r="CM40" i="3"/>
  <c r="BF40" i="3"/>
  <c r="CQ40" i="3"/>
  <c r="BV40" i="3"/>
  <c r="A46" i="3"/>
  <c r="A77" i="7" s="1"/>
  <c r="EQ47" i="3"/>
  <c r="CS38" i="3"/>
  <c r="A34" i="4"/>
  <c r="CD79" i="4"/>
  <c r="AP79" i="4"/>
  <c r="BV79" i="4"/>
  <c r="BR79" i="4"/>
  <c r="BV78" i="4"/>
  <c r="BR78" i="4"/>
  <c r="CD76" i="4"/>
  <c r="AP76" i="4"/>
  <c r="AL76" i="4"/>
  <c r="CD75" i="4"/>
  <c r="BR75" i="4"/>
  <c r="AL75" i="4"/>
  <c r="BR74" i="4"/>
  <c r="AL74" i="4"/>
  <c r="CD73" i="4"/>
  <c r="BR73" i="4"/>
  <c r="AL73" i="4"/>
  <c r="AX121" i="4"/>
  <c r="AX122" i="4"/>
  <c r="AX123" i="4"/>
  <c r="AX124" i="4"/>
  <c r="AX125" i="4"/>
  <c r="AX126" i="4"/>
  <c r="AX127" i="4"/>
  <c r="AX128" i="4"/>
  <c r="BZ67" i="7" l="1"/>
  <c r="CA67" i="7"/>
  <c r="CP63" i="7"/>
  <c r="CO63" i="7"/>
  <c r="CF65" i="7"/>
  <c r="CE65" i="7"/>
  <c r="CJ63" i="7"/>
  <c r="CK63" i="7"/>
  <c r="BL65" i="7"/>
  <c r="BK65" i="7"/>
  <c r="BG67" i="7"/>
  <c r="BF67" i="7"/>
  <c r="BQ63" i="7"/>
  <c r="BP63" i="7"/>
  <c r="BV63" i="7"/>
  <c r="BU63" i="7"/>
  <c r="AR73" i="7"/>
  <c r="AQ73" i="7"/>
  <c r="AM73" i="7"/>
  <c r="AL73" i="7"/>
  <c r="AW71" i="7"/>
  <c r="AV71" i="7"/>
  <c r="AC59" i="7"/>
  <c r="CQ59" i="7" s="1"/>
  <c r="AH61" i="7"/>
  <c r="CJ43" i="3"/>
  <c r="CK43" i="3" s="1"/>
  <c r="AX42" i="3"/>
  <c r="CK42" i="3"/>
  <c r="BB42" i="3" s="1"/>
  <c r="CF46" i="3"/>
  <c r="CG46" i="3" s="1"/>
  <c r="CH46" i="3" s="1"/>
  <c r="AL45" i="3"/>
  <c r="CS39" i="3"/>
  <c r="BZ40" i="3"/>
  <c r="CR40" i="3"/>
  <c r="CM41" i="3"/>
  <c r="BF41" i="3"/>
  <c r="BJ40" i="3"/>
  <c r="CN40" i="3"/>
  <c r="BN40" i="3" s="1"/>
  <c r="BR42" i="3"/>
  <c r="CP42" i="3"/>
  <c r="EQ48" i="3"/>
  <c r="A47" i="3"/>
  <c r="A79" i="7" s="1"/>
  <c r="AT44" i="3"/>
  <c r="CJ44" i="3"/>
  <c r="BV41" i="3"/>
  <c r="CQ41" i="3"/>
  <c r="AP45" i="3"/>
  <c r="CI45" i="3"/>
  <c r="AX119" i="4"/>
  <c r="AX118" i="4"/>
  <c r="AX116" i="4"/>
  <c r="AX115" i="4"/>
  <c r="AX114" i="4"/>
  <c r="AX113" i="4"/>
  <c r="AX112" i="4"/>
  <c r="AX111" i="4"/>
  <c r="AX110" i="4"/>
  <c r="AX117" i="4"/>
  <c r="BR77" i="4"/>
  <c r="BV77" i="4"/>
  <c r="CD77" i="4"/>
  <c r="AP75" i="4"/>
  <c r="CD74" i="4"/>
  <c r="CD78" i="4"/>
  <c r="BV74" i="4"/>
  <c r="AP78" i="4"/>
  <c r="AL78" i="4"/>
  <c r="BV73" i="4"/>
  <c r="BV76" i="4"/>
  <c r="BR76" i="4"/>
  <c r="AL79" i="4"/>
  <c r="AP77" i="4"/>
  <c r="BV75" i="4"/>
  <c r="AL77" i="4"/>
  <c r="A35" i="4"/>
  <c r="AP74" i="4"/>
  <c r="AP73" i="4"/>
  <c r="AT75" i="4"/>
  <c r="BZ75" i="4"/>
  <c r="BZ79" i="4"/>
  <c r="AT73" i="4"/>
  <c r="BZ73" i="4"/>
  <c r="AT76" i="4"/>
  <c r="BZ76" i="4"/>
  <c r="AT74" i="4"/>
  <c r="BZ74" i="4"/>
  <c r="BZ78" i="4"/>
  <c r="AT79" i="4"/>
  <c r="AT72" i="4"/>
  <c r="BZ72" i="4"/>
  <c r="AT77" i="4"/>
  <c r="AT78" i="4"/>
  <c r="AI110" i="4"/>
  <c r="AJ110" i="4"/>
  <c r="AK110" i="4"/>
  <c r="AL110" i="4"/>
  <c r="AM110" i="4"/>
  <c r="AN110" i="4"/>
  <c r="AO110" i="4"/>
  <c r="AP110" i="4"/>
  <c r="AQ110" i="4"/>
  <c r="AR110" i="4"/>
  <c r="AS110" i="4"/>
  <c r="AT110" i="4"/>
  <c r="BO110" i="4"/>
  <c r="BP110" i="4"/>
  <c r="BQ110" i="4"/>
  <c r="BR110" i="4"/>
  <c r="BS110" i="4"/>
  <c r="BT110" i="4"/>
  <c r="BU110" i="4"/>
  <c r="BV110" i="4"/>
  <c r="BW110" i="4"/>
  <c r="BX110" i="4"/>
  <c r="BY110" i="4"/>
  <c r="BZ110" i="4"/>
  <c r="CA110" i="4"/>
  <c r="CB110" i="4"/>
  <c r="CC110" i="4"/>
  <c r="CD110" i="4"/>
  <c r="AI111" i="4"/>
  <c r="AJ111" i="4"/>
  <c r="AK111" i="4"/>
  <c r="AL111" i="4"/>
  <c r="AM111" i="4"/>
  <c r="AN111" i="4"/>
  <c r="AO111" i="4"/>
  <c r="AP111" i="4"/>
  <c r="AQ111" i="4"/>
  <c r="AR111" i="4"/>
  <c r="AS111" i="4"/>
  <c r="AT111" i="4"/>
  <c r="BO111" i="4"/>
  <c r="BP111" i="4"/>
  <c r="BQ111" i="4"/>
  <c r="BR111" i="4"/>
  <c r="BS111" i="4"/>
  <c r="BT111" i="4"/>
  <c r="BU111" i="4"/>
  <c r="BV111" i="4"/>
  <c r="BW111" i="4"/>
  <c r="BX111" i="4"/>
  <c r="BY111" i="4"/>
  <c r="BZ111" i="4"/>
  <c r="CA111" i="4"/>
  <c r="CB111" i="4"/>
  <c r="CC111" i="4"/>
  <c r="CD111" i="4"/>
  <c r="AI112" i="4"/>
  <c r="AJ112" i="4"/>
  <c r="AK112" i="4"/>
  <c r="AL112" i="4"/>
  <c r="AM112" i="4"/>
  <c r="AN112" i="4"/>
  <c r="AO112" i="4"/>
  <c r="AP112" i="4"/>
  <c r="AQ112" i="4"/>
  <c r="AR112" i="4"/>
  <c r="AS112" i="4"/>
  <c r="AT112" i="4"/>
  <c r="BO112" i="4"/>
  <c r="BP112" i="4"/>
  <c r="BQ112" i="4"/>
  <c r="BR112" i="4"/>
  <c r="BS112" i="4"/>
  <c r="BT112" i="4"/>
  <c r="BU112" i="4"/>
  <c r="BV112" i="4"/>
  <c r="BW112" i="4"/>
  <c r="BX112" i="4"/>
  <c r="BY112" i="4"/>
  <c r="BZ112" i="4"/>
  <c r="CA112" i="4"/>
  <c r="CB112" i="4"/>
  <c r="CC112" i="4"/>
  <c r="CD112" i="4"/>
  <c r="AI113" i="4"/>
  <c r="AJ113" i="4"/>
  <c r="AK113" i="4"/>
  <c r="AL113" i="4"/>
  <c r="AM113" i="4"/>
  <c r="AN113" i="4"/>
  <c r="AO113" i="4"/>
  <c r="AP113" i="4"/>
  <c r="AQ113" i="4"/>
  <c r="AR113" i="4"/>
  <c r="AS113" i="4"/>
  <c r="AT113" i="4"/>
  <c r="BO113" i="4"/>
  <c r="BP113" i="4"/>
  <c r="BQ113" i="4"/>
  <c r="BR113" i="4"/>
  <c r="BS113" i="4"/>
  <c r="BT113" i="4"/>
  <c r="BU113" i="4"/>
  <c r="BV113" i="4"/>
  <c r="BW113" i="4"/>
  <c r="BX113" i="4"/>
  <c r="BY113" i="4"/>
  <c r="BZ113" i="4"/>
  <c r="CA113" i="4"/>
  <c r="CB113" i="4"/>
  <c r="CC113" i="4"/>
  <c r="CD113" i="4"/>
  <c r="AI114" i="4"/>
  <c r="AJ114" i="4"/>
  <c r="AK114" i="4"/>
  <c r="AL114" i="4"/>
  <c r="AM114" i="4"/>
  <c r="AN114" i="4"/>
  <c r="AO114" i="4"/>
  <c r="AP114" i="4"/>
  <c r="AQ114" i="4"/>
  <c r="AR114" i="4"/>
  <c r="AS114" i="4"/>
  <c r="AT114" i="4"/>
  <c r="BO114" i="4"/>
  <c r="BP114" i="4"/>
  <c r="BQ114" i="4"/>
  <c r="BR114" i="4"/>
  <c r="BS114" i="4"/>
  <c r="BT114" i="4"/>
  <c r="BU114" i="4"/>
  <c r="BV114" i="4"/>
  <c r="BW114" i="4"/>
  <c r="BX114" i="4"/>
  <c r="BY114" i="4"/>
  <c r="BZ114" i="4"/>
  <c r="CA114" i="4"/>
  <c r="CB114" i="4"/>
  <c r="CC114" i="4"/>
  <c r="CD114" i="4"/>
  <c r="AI115" i="4"/>
  <c r="AJ115" i="4"/>
  <c r="AK115" i="4"/>
  <c r="AL115" i="4"/>
  <c r="AM115" i="4"/>
  <c r="AN115" i="4"/>
  <c r="AO115" i="4"/>
  <c r="AP115" i="4"/>
  <c r="AQ115" i="4"/>
  <c r="AR115" i="4"/>
  <c r="AS115" i="4"/>
  <c r="AT115" i="4"/>
  <c r="BO115" i="4"/>
  <c r="BP115" i="4"/>
  <c r="BQ115" i="4"/>
  <c r="BR115" i="4"/>
  <c r="BS115" i="4"/>
  <c r="BT115" i="4"/>
  <c r="BU115" i="4"/>
  <c r="BV115" i="4"/>
  <c r="BW115" i="4"/>
  <c r="BX115" i="4"/>
  <c r="BY115" i="4"/>
  <c r="BZ115" i="4"/>
  <c r="CA115" i="4"/>
  <c r="CB115" i="4"/>
  <c r="CC115" i="4"/>
  <c r="CD115" i="4"/>
  <c r="AI116" i="4"/>
  <c r="AJ116" i="4"/>
  <c r="AK116" i="4"/>
  <c r="AL116" i="4"/>
  <c r="AM116" i="4"/>
  <c r="AN116" i="4"/>
  <c r="AO116" i="4"/>
  <c r="AP116" i="4"/>
  <c r="AQ116" i="4"/>
  <c r="AR116" i="4"/>
  <c r="AS116" i="4"/>
  <c r="AT116" i="4"/>
  <c r="BO116" i="4"/>
  <c r="BP116" i="4"/>
  <c r="BQ116" i="4"/>
  <c r="BR116" i="4"/>
  <c r="BS116" i="4"/>
  <c r="BT116" i="4"/>
  <c r="BU116" i="4"/>
  <c r="BV116" i="4"/>
  <c r="BW116" i="4"/>
  <c r="BX116" i="4"/>
  <c r="BY116" i="4"/>
  <c r="BZ116" i="4"/>
  <c r="CA116" i="4"/>
  <c r="CB116" i="4"/>
  <c r="CC116" i="4"/>
  <c r="CD116" i="4"/>
  <c r="AI117" i="4"/>
  <c r="AJ117" i="4"/>
  <c r="AK117" i="4"/>
  <c r="AL117" i="4"/>
  <c r="AM117" i="4"/>
  <c r="AN117" i="4"/>
  <c r="AO117" i="4"/>
  <c r="AP117" i="4"/>
  <c r="AQ117" i="4"/>
  <c r="AR117" i="4"/>
  <c r="AS117" i="4"/>
  <c r="AT117" i="4"/>
  <c r="BO117" i="4"/>
  <c r="BP117" i="4"/>
  <c r="BQ117" i="4"/>
  <c r="BR117" i="4"/>
  <c r="BS117" i="4"/>
  <c r="BT117" i="4"/>
  <c r="BU117" i="4"/>
  <c r="BV117" i="4"/>
  <c r="BW117" i="4"/>
  <c r="BX117" i="4"/>
  <c r="BY117" i="4"/>
  <c r="BZ117" i="4"/>
  <c r="CA117" i="4"/>
  <c r="CB117" i="4"/>
  <c r="CC117" i="4"/>
  <c r="CD117" i="4"/>
  <c r="AI118" i="4"/>
  <c r="AJ118" i="4"/>
  <c r="AK118" i="4"/>
  <c r="AL118" i="4"/>
  <c r="AM118" i="4"/>
  <c r="AN118" i="4"/>
  <c r="AO118" i="4"/>
  <c r="AP118" i="4"/>
  <c r="AQ118" i="4"/>
  <c r="AR118" i="4"/>
  <c r="AS118" i="4"/>
  <c r="AT118" i="4"/>
  <c r="BO118" i="4"/>
  <c r="BP118" i="4"/>
  <c r="BQ118" i="4"/>
  <c r="BR118" i="4"/>
  <c r="BS118" i="4"/>
  <c r="BT118" i="4"/>
  <c r="BU118" i="4"/>
  <c r="BV118" i="4"/>
  <c r="BW118" i="4"/>
  <c r="BX118" i="4"/>
  <c r="BY118" i="4"/>
  <c r="BZ118" i="4"/>
  <c r="CA118" i="4"/>
  <c r="CB118" i="4"/>
  <c r="CC118" i="4"/>
  <c r="CD118" i="4"/>
  <c r="AI119" i="4"/>
  <c r="AJ119" i="4"/>
  <c r="AK119" i="4"/>
  <c r="AL119" i="4"/>
  <c r="AM119" i="4"/>
  <c r="AN119" i="4"/>
  <c r="AO119" i="4"/>
  <c r="AP119" i="4"/>
  <c r="AQ119" i="4"/>
  <c r="AR119" i="4"/>
  <c r="AS119" i="4"/>
  <c r="AT119" i="4"/>
  <c r="BO119" i="4"/>
  <c r="BP119" i="4"/>
  <c r="BQ119" i="4"/>
  <c r="BR119" i="4"/>
  <c r="BS119" i="4"/>
  <c r="BT119" i="4"/>
  <c r="BU119" i="4"/>
  <c r="BV119" i="4"/>
  <c r="BW119" i="4"/>
  <c r="BX119" i="4"/>
  <c r="BY119" i="4"/>
  <c r="BZ119" i="4"/>
  <c r="CA119" i="4"/>
  <c r="CB119" i="4"/>
  <c r="CC119" i="4"/>
  <c r="CD119" i="4"/>
  <c r="AI120" i="4"/>
  <c r="AJ120" i="4"/>
  <c r="AK120" i="4"/>
  <c r="AM120" i="4"/>
  <c r="AN120" i="4"/>
  <c r="AO120" i="4"/>
  <c r="AP120" i="4"/>
  <c r="AQ120" i="4"/>
  <c r="AR120" i="4"/>
  <c r="AS120" i="4"/>
  <c r="BO120" i="4"/>
  <c r="BP120" i="4"/>
  <c r="BQ120" i="4"/>
  <c r="BS120" i="4"/>
  <c r="BT120" i="4"/>
  <c r="BU120" i="4"/>
  <c r="BW120" i="4"/>
  <c r="BX120" i="4"/>
  <c r="BY120" i="4"/>
  <c r="CA120" i="4"/>
  <c r="CB120" i="4"/>
  <c r="CC120" i="4"/>
  <c r="AI121" i="4"/>
  <c r="AK121" i="4"/>
  <c r="AL121" i="4"/>
  <c r="AM121" i="4"/>
  <c r="AN121" i="4"/>
  <c r="AO121" i="4"/>
  <c r="AP121" i="4"/>
  <c r="AQ121" i="4"/>
  <c r="AR121" i="4"/>
  <c r="AS121" i="4"/>
  <c r="AT121" i="4"/>
  <c r="BO121" i="4"/>
  <c r="BP121" i="4"/>
  <c r="BQ121" i="4"/>
  <c r="BR121" i="4"/>
  <c r="BS121" i="4"/>
  <c r="BT121" i="4"/>
  <c r="BU121" i="4"/>
  <c r="BV121" i="4"/>
  <c r="BW121" i="4"/>
  <c r="BX121" i="4"/>
  <c r="BY121" i="4"/>
  <c r="BZ121" i="4"/>
  <c r="CA121" i="4"/>
  <c r="CB121" i="4"/>
  <c r="CC121" i="4"/>
  <c r="CD121" i="4"/>
  <c r="AI122" i="4"/>
  <c r="AJ122" i="4"/>
  <c r="AK122" i="4"/>
  <c r="AL122" i="4"/>
  <c r="AM122" i="4"/>
  <c r="AN122" i="4"/>
  <c r="AO122" i="4"/>
  <c r="AP122" i="4"/>
  <c r="AQ122" i="4"/>
  <c r="AR122" i="4"/>
  <c r="AS122" i="4"/>
  <c r="AT122" i="4"/>
  <c r="BO122" i="4"/>
  <c r="BP122" i="4"/>
  <c r="BQ122" i="4"/>
  <c r="BR122" i="4"/>
  <c r="BS122" i="4"/>
  <c r="BT122" i="4"/>
  <c r="BU122" i="4"/>
  <c r="BV122" i="4"/>
  <c r="BW122" i="4"/>
  <c r="BX122" i="4"/>
  <c r="BY122" i="4"/>
  <c r="BZ122" i="4"/>
  <c r="CA122" i="4"/>
  <c r="CB122" i="4"/>
  <c r="CC122" i="4"/>
  <c r="CD122" i="4"/>
  <c r="AI123" i="4"/>
  <c r="AJ123" i="4"/>
  <c r="AK123" i="4"/>
  <c r="AL123" i="4"/>
  <c r="AM123" i="4"/>
  <c r="AN123" i="4"/>
  <c r="AO123" i="4"/>
  <c r="AP123" i="4"/>
  <c r="AQ123" i="4"/>
  <c r="AR123" i="4"/>
  <c r="AS123" i="4"/>
  <c r="AT123" i="4"/>
  <c r="BO123" i="4"/>
  <c r="BP123" i="4"/>
  <c r="BQ123" i="4"/>
  <c r="BR123" i="4"/>
  <c r="BS123" i="4"/>
  <c r="BT123" i="4"/>
  <c r="BU123" i="4"/>
  <c r="BV123" i="4"/>
  <c r="BW123" i="4"/>
  <c r="BX123" i="4"/>
  <c r="BY123" i="4"/>
  <c r="BZ123" i="4"/>
  <c r="CA123" i="4"/>
  <c r="CB123" i="4"/>
  <c r="CC123" i="4"/>
  <c r="CD123" i="4"/>
  <c r="AI124" i="4"/>
  <c r="AJ124" i="4"/>
  <c r="AK124" i="4"/>
  <c r="AL124" i="4"/>
  <c r="AM124" i="4"/>
  <c r="AN124" i="4"/>
  <c r="AO124" i="4"/>
  <c r="AP124" i="4"/>
  <c r="AQ124" i="4"/>
  <c r="AR124" i="4"/>
  <c r="AS124" i="4"/>
  <c r="AT124" i="4"/>
  <c r="BO124" i="4"/>
  <c r="BP124" i="4"/>
  <c r="BQ124" i="4"/>
  <c r="BR124" i="4"/>
  <c r="BS124" i="4"/>
  <c r="BT124" i="4"/>
  <c r="BU124" i="4"/>
  <c r="BV124" i="4"/>
  <c r="BW124" i="4"/>
  <c r="BX124" i="4"/>
  <c r="BY124" i="4"/>
  <c r="BZ124" i="4"/>
  <c r="CA124" i="4"/>
  <c r="CB124" i="4"/>
  <c r="CC124" i="4"/>
  <c r="CD124" i="4"/>
  <c r="AI125" i="4"/>
  <c r="AJ125" i="4"/>
  <c r="AK125" i="4"/>
  <c r="AL125" i="4"/>
  <c r="AM125" i="4"/>
  <c r="AN125" i="4"/>
  <c r="AO125" i="4"/>
  <c r="AP125" i="4"/>
  <c r="AQ125" i="4"/>
  <c r="AR125" i="4"/>
  <c r="AS125" i="4"/>
  <c r="AT125" i="4"/>
  <c r="BO125" i="4"/>
  <c r="BP125" i="4"/>
  <c r="BQ125" i="4"/>
  <c r="BR125" i="4"/>
  <c r="BS125" i="4"/>
  <c r="BT125" i="4"/>
  <c r="BU125" i="4"/>
  <c r="BV125" i="4"/>
  <c r="BW125" i="4"/>
  <c r="BX125" i="4"/>
  <c r="BY125" i="4"/>
  <c r="BZ125" i="4"/>
  <c r="CA125" i="4"/>
  <c r="CB125" i="4"/>
  <c r="CC125" i="4"/>
  <c r="CD125" i="4"/>
  <c r="AI126" i="4"/>
  <c r="AJ126" i="4"/>
  <c r="AK126" i="4"/>
  <c r="AL126" i="4"/>
  <c r="AM126" i="4"/>
  <c r="AN126" i="4"/>
  <c r="AO126" i="4"/>
  <c r="AP126" i="4"/>
  <c r="AQ126" i="4"/>
  <c r="AR126" i="4"/>
  <c r="AS126" i="4"/>
  <c r="AT126" i="4"/>
  <c r="BO126" i="4"/>
  <c r="BP126" i="4"/>
  <c r="BQ126" i="4"/>
  <c r="BR126" i="4"/>
  <c r="BS126" i="4"/>
  <c r="BT126" i="4"/>
  <c r="BU126" i="4"/>
  <c r="BV126" i="4"/>
  <c r="BW126" i="4"/>
  <c r="BX126" i="4"/>
  <c r="BY126" i="4"/>
  <c r="BZ126" i="4"/>
  <c r="CA126" i="4"/>
  <c r="CB126" i="4"/>
  <c r="CC126" i="4"/>
  <c r="CD126" i="4"/>
  <c r="AI127" i="4"/>
  <c r="AJ127" i="4"/>
  <c r="AK127" i="4"/>
  <c r="AL127" i="4"/>
  <c r="AM127" i="4"/>
  <c r="AN127" i="4"/>
  <c r="AO127" i="4"/>
  <c r="AP127" i="4"/>
  <c r="AQ127" i="4"/>
  <c r="AR127" i="4"/>
  <c r="AS127" i="4"/>
  <c r="AT127" i="4"/>
  <c r="BO127" i="4"/>
  <c r="BP127" i="4"/>
  <c r="BQ127" i="4"/>
  <c r="BR127" i="4"/>
  <c r="BS127" i="4"/>
  <c r="BT127" i="4"/>
  <c r="BU127" i="4"/>
  <c r="BV127" i="4"/>
  <c r="BW127" i="4"/>
  <c r="BX127" i="4"/>
  <c r="BY127" i="4"/>
  <c r="BZ127" i="4"/>
  <c r="CA127" i="4"/>
  <c r="CB127" i="4"/>
  <c r="CC127" i="4"/>
  <c r="CD127" i="4"/>
  <c r="AI128" i="4"/>
  <c r="AJ128" i="4"/>
  <c r="AK128" i="4"/>
  <c r="AL128" i="4"/>
  <c r="AM128" i="4"/>
  <c r="AN128" i="4"/>
  <c r="AO128" i="4"/>
  <c r="AP128" i="4"/>
  <c r="AQ128" i="4"/>
  <c r="AR128" i="4"/>
  <c r="AS128" i="4"/>
  <c r="AT128" i="4"/>
  <c r="BO128" i="4"/>
  <c r="BP128" i="4"/>
  <c r="BQ128" i="4"/>
  <c r="BR128" i="4"/>
  <c r="BS128" i="4"/>
  <c r="BT128" i="4"/>
  <c r="BU128" i="4"/>
  <c r="BV128" i="4"/>
  <c r="BW128" i="4"/>
  <c r="BX128" i="4"/>
  <c r="BY128" i="4"/>
  <c r="BZ128" i="4"/>
  <c r="CA128" i="4"/>
  <c r="CB128" i="4"/>
  <c r="CC128" i="4"/>
  <c r="CD128" i="4"/>
  <c r="A110" i="4"/>
  <c r="A111" i="4"/>
  <c r="A112" i="4"/>
  <c r="A113" i="4"/>
  <c r="A114" i="4"/>
  <c r="A115" i="4"/>
  <c r="A116" i="4"/>
  <c r="A117" i="4"/>
  <c r="A118" i="4"/>
  <c r="A119" i="4"/>
  <c r="A120" i="4"/>
  <c r="A121" i="4"/>
  <c r="A122" i="4"/>
  <c r="A123" i="4"/>
  <c r="A124" i="4"/>
  <c r="A125" i="4"/>
  <c r="A126" i="4"/>
  <c r="A127" i="4"/>
  <c r="A128" i="4"/>
  <c r="B121" i="4"/>
  <c r="B122" i="4"/>
  <c r="B123" i="4"/>
  <c r="B124" i="4"/>
  <c r="B125" i="4"/>
  <c r="B126" i="4"/>
  <c r="B127" i="4"/>
  <c r="B128" i="4"/>
  <c r="A73" i="4"/>
  <c r="A74" i="4"/>
  <c r="A75" i="4"/>
  <c r="A76" i="4"/>
  <c r="A77" i="4"/>
  <c r="A78" i="4"/>
  <c r="A79" i="4"/>
  <c r="CJ65" i="7" l="1"/>
  <c r="CK65" i="7"/>
  <c r="BZ69" i="7"/>
  <c r="CA69" i="7"/>
  <c r="CE67" i="7"/>
  <c r="CF67" i="7"/>
  <c r="AD75" i="4"/>
  <c r="AD73" i="4"/>
  <c r="AD74" i="4"/>
  <c r="AD76" i="4"/>
  <c r="AD78" i="4"/>
  <c r="AD79" i="4"/>
  <c r="AR75" i="7"/>
  <c r="AQ75" i="7"/>
  <c r="BV65" i="7"/>
  <c r="BU65" i="7"/>
  <c r="BQ65" i="7"/>
  <c r="BP65" i="7"/>
  <c r="BG69" i="7"/>
  <c r="BF69" i="7"/>
  <c r="AM75" i="7"/>
  <c r="AL75" i="7"/>
  <c r="BL67" i="7"/>
  <c r="BK67" i="7"/>
  <c r="BB69" i="7"/>
  <c r="BA69" i="7"/>
  <c r="AW73" i="7"/>
  <c r="AV73" i="7"/>
  <c r="AC61" i="7"/>
  <c r="CQ61" i="7" s="1"/>
  <c r="AH63" i="7"/>
  <c r="AX43" i="3"/>
  <c r="CO43" i="3"/>
  <c r="BR43" i="3" s="1"/>
  <c r="CL42" i="3"/>
  <c r="CM42" i="3" s="1"/>
  <c r="AL46" i="3"/>
  <c r="CF47" i="3"/>
  <c r="CG47" i="3" s="1"/>
  <c r="AL47" i="3" s="1"/>
  <c r="AX44" i="3"/>
  <c r="CO44" i="3"/>
  <c r="CK44" i="3"/>
  <c r="BB43" i="3"/>
  <c r="CL43" i="3"/>
  <c r="A48" i="3"/>
  <c r="A81" i="7" s="1"/>
  <c r="EQ49" i="3"/>
  <c r="BV42" i="3"/>
  <c r="CQ42" i="3"/>
  <c r="CN41" i="3"/>
  <c r="BN41" i="3" s="1"/>
  <c r="BJ41" i="3"/>
  <c r="CJ45" i="3"/>
  <c r="AT45" i="3"/>
  <c r="CD40" i="3"/>
  <c r="CS40" i="3"/>
  <c r="CI46" i="3"/>
  <c r="AP46" i="3"/>
  <c r="CR41" i="3"/>
  <c r="CD41" i="3" s="1"/>
  <c r="BZ41" i="3"/>
  <c r="AX120" i="4"/>
  <c r="BR90" i="4"/>
  <c r="AT90" i="4"/>
  <c r="BZ90" i="4"/>
  <c r="BB90" i="4"/>
  <c r="BF90" i="4"/>
  <c r="AX90" i="4"/>
  <c r="CD90" i="4"/>
  <c r="BN90" i="4"/>
  <c r="BR88" i="4"/>
  <c r="AP88" i="4"/>
  <c r="BV88" i="4"/>
  <c r="AT88" i="4"/>
  <c r="BJ88" i="4"/>
  <c r="BN88" i="4"/>
  <c r="BB88" i="4"/>
  <c r="BB89" i="4"/>
  <c r="AP89" i="4"/>
  <c r="AT89" i="4"/>
  <c r="BZ89" i="4"/>
  <c r="BR89" i="4"/>
  <c r="BV89" i="4"/>
  <c r="BR84" i="4"/>
  <c r="BF84" i="4"/>
  <c r="BV84" i="4"/>
  <c r="AT84" i="4"/>
  <c r="AX84" i="4"/>
  <c r="CD84" i="4"/>
  <c r="BB84" i="4"/>
  <c r="BJ84" i="4"/>
  <c r="BN84" i="4"/>
  <c r="CD72" i="4"/>
  <c r="AP84" i="4"/>
  <c r="AP90" i="4"/>
  <c r="BJ90" i="4"/>
  <c r="BV90" i="4"/>
  <c r="CD88" i="4"/>
  <c r="BF88" i="4"/>
  <c r="AX88" i="4"/>
  <c r="BZ88" i="4"/>
  <c r="AX89" i="4"/>
  <c r="BF89" i="4"/>
  <c r="BJ89" i="4"/>
  <c r="CD89" i="4"/>
  <c r="BN89" i="4"/>
  <c r="CA140" i="4"/>
  <c r="BO140" i="4"/>
  <c r="BS140" i="4"/>
  <c r="BW140" i="4"/>
  <c r="BZ77" i="4"/>
  <c r="AD77" i="4" s="1"/>
  <c r="A36" i="4"/>
  <c r="AL72" i="4"/>
  <c r="AP72" i="4"/>
  <c r="AX72" i="4"/>
  <c r="BZ120" i="4"/>
  <c r="AT120" i="4"/>
  <c r="CD120" i="4"/>
  <c r="AL120" i="4"/>
  <c r="BV120" i="4"/>
  <c r="BR120" i="4"/>
  <c r="AT109" i="4"/>
  <c r="BZ71" i="7" l="1"/>
  <c r="CA71" i="7"/>
  <c r="CP67" i="7"/>
  <c r="CO67" i="7"/>
  <c r="CE69" i="7"/>
  <c r="CF69" i="7"/>
  <c r="CJ67" i="7"/>
  <c r="CK67" i="7"/>
  <c r="CP65" i="7"/>
  <c r="CO65" i="7"/>
  <c r="BP67" i="7"/>
  <c r="BQ67" i="7"/>
  <c r="BV67" i="7"/>
  <c r="BU67" i="7"/>
  <c r="AM79" i="7"/>
  <c r="AL79" i="7"/>
  <c r="AM77" i="7"/>
  <c r="AL77" i="7"/>
  <c r="AQ77" i="7"/>
  <c r="AR77" i="7"/>
  <c r="AV75" i="7"/>
  <c r="AW75" i="7"/>
  <c r="BB73" i="7"/>
  <c r="BA73" i="7"/>
  <c r="BG71" i="7"/>
  <c r="BF71" i="7"/>
  <c r="BB71" i="7"/>
  <c r="BA71" i="7"/>
  <c r="AC63" i="7"/>
  <c r="CQ63" i="7" s="1"/>
  <c r="CP43" i="3"/>
  <c r="BV43" i="3" s="1"/>
  <c r="BF42" i="3"/>
  <c r="CH47" i="3"/>
  <c r="CI47" i="3" s="1"/>
  <c r="CF48" i="3"/>
  <c r="CG48" i="3" s="1"/>
  <c r="CH48" i="3" s="1"/>
  <c r="CJ46" i="3"/>
  <c r="AT46" i="3"/>
  <c r="BF43" i="3"/>
  <c r="CM43" i="3"/>
  <c r="BJ42" i="3"/>
  <c r="CN42" i="3"/>
  <c r="BN42" i="3" s="1"/>
  <c r="EQ50" i="3"/>
  <c r="A49" i="3"/>
  <c r="A83" i="7" s="1"/>
  <c r="CR42" i="3"/>
  <c r="CD42" i="3" s="1"/>
  <c r="BZ42" i="3"/>
  <c r="BB44" i="3"/>
  <c r="CL44" i="3"/>
  <c r="CK45" i="3"/>
  <c r="CO45" i="3"/>
  <c r="AX45" i="3"/>
  <c r="CP44" i="3"/>
  <c r="BR44" i="3"/>
  <c r="CS41" i="3"/>
  <c r="AL89" i="4"/>
  <c r="AL90" i="4"/>
  <c r="AL88" i="4"/>
  <c r="AL84" i="4"/>
  <c r="BZ84" i="4"/>
  <c r="A37" i="4"/>
  <c r="AT129" i="4"/>
  <c r="AQ147" i="4" s="1"/>
  <c r="AH164" i="4"/>
  <c r="B164" i="4"/>
  <c r="B163" i="4"/>
  <c r="AI158" i="4"/>
  <c r="AI156" i="4"/>
  <c r="B156" i="4"/>
  <c r="J156" i="4"/>
  <c r="CE71" i="7" l="1"/>
  <c r="CF71" i="7"/>
  <c r="CJ69" i="7"/>
  <c r="CK69" i="7"/>
  <c r="BZ73" i="7"/>
  <c r="CA73" i="7"/>
  <c r="CP69" i="7"/>
  <c r="CO69" i="7"/>
  <c r="BB75" i="7"/>
  <c r="BA75" i="7"/>
  <c r="BG73" i="7"/>
  <c r="BF73" i="7"/>
  <c r="BL71" i="7"/>
  <c r="BK71" i="7"/>
  <c r="BL69" i="7"/>
  <c r="BK69" i="7"/>
  <c r="AV77" i="7"/>
  <c r="AW77" i="7"/>
  <c r="BV69" i="7"/>
  <c r="BU69" i="7"/>
  <c r="BP69" i="7"/>
  <c r="BQ69" i="7"/>
  <c r="CQ43" i="3"/>
  <c r="BZ43" i="3" s="1"/>
  <c r="AH65" i="7"/>
  <c r="AH67" i="7"/>
  <c r="AP47" i="3"/>
  <c r="AL48" i="3"/>
  <c r="CF49" i="3"/>
  <c r="CG49" i="3" s="1"/>
  <c r="CH49" i="3" s="1"/>
  <c r="CQ44" i="3"/>
  <c r="BV44" i="3"/>
  <c r="BJ43" i="3"/>
  <c r="CN43" i="3"/>
  <c r="BN43" i="3" s="1"/>
  <c r="BR45" i="3"/>
  <c r="CP45" i="3"/>
  <c r="AT47" i="3"/>
  <c r="CJ47" i="3"/>
  <c r="CM44" i="3"/>
  <c r="BF44" i="3"/>
  <c r="EQ51" i="3"/>
  <c r="A50" i="3"/>
  <c r="A85" i="7" s="1"/>
  <c r="CL45" i="3"/>
  <c r="BB45" i="3"/>
  <c r="CS42" i="3"/>
  <c r="CK46" i="3"/>
  <c r="AX46" i="3"/>
  <c r="CO46" i="3"/>
  <c r="CI48" i="3"/>
  <c r="AP48" i="3"/>
  <c r="BJ83" i="4"/>
  <c r="BJ91" i="4" s="1"/>
  <c r="BB83" i="4"/>
  <c r="BB91" i="4" s="1"/>
  <c r="BF83" i="4"/>
  <c r="BF91" i="4" s="1"/>
  <c r="BN83" i="4"/>
  <c r="BN91" i="4" s="1"/>
  <c r="A38" i="4"/>
  <c r="AP83" i="4"/>
  <c r="BV83" i="4"/>
  <c r="BV91" i="4" s="1"/>
  <c r="BZ83" i="4"/>
  <c r="BZ91" i="4" s="1"/>
  <c r="C138" i="4"/>
  <c r="B149" i="4"/>
  <c r="A142" i="4"/>
  <c r="A143" i="4"/>
  <c r="A145" i="4"/>
  <c r="A148" i="4"/>
  <c r="K140" i="4"/>
  <c r="K149" i="4" s="1"/>
  <c r="G140" i="4"/>
  <c r="D140" i="4"/>
  <c r="A141" i="4"/>
  <c r="A140" i="4"/>
  <c r="B139" i="4"/>
  <c r="B99" i="4"/>
  <c r="AB103" i="4"/>
  <c r="AA103" i="4"/>
  <c r="Z103" i="4"/>
  <c r="Y103" i="4"/>
  <c r="X103" i="4"/>
  <c r="W103" i="4"/>
  <c r="V103" i="4"/>
  <c r="U103" i="4"/>
  <c r="T103" i="4"/>
  <c r="S103" i="4"/>
  <c r="R103" i="4"/>
  <c r="Q103" i="4"/>
  <c r="J103" i="4"/>
  <c r="I103" i="4"/>
  <c r="H103" i="4"/>
  <c r="G103" i="4"/>
  <c r="F103" i="4"/>
  <c r="E103" i="4"/>
  <c r="D103" i="4"/>
  <c r="B103" i="4"/>
  <c r="AB102" i="4"/>
  <c r="AA102" i="4"/>
  <c r="Z102" i="4"/>
  <c r="Y102" i="4"/>
  <c r="X102" i="4"/>
  <c r="W102" i="4"/>
  <c r="V102" i="4"/>
  <c r="U102" i="4"/>
  <c r="T102" i="4"/>
  <c r="S102" i="4"/>
  <c r="R102" i="4"/>
  <c r="Q102" i="4"/>
  <c r="J102" i="4"/>
  <c r="I102" i="4"/>
  <c r="H102" i="4"/>
  <c r="G102" i="4"/>
  <c r="F102" i="4"/>
  <c r="E102" i="4"/>
  <c r="D102" i="4"/>
  <c r="B102" i="4"/>
  <c r="AB101" i="4"/>
  <c r="AA101" i="4"/>
  <c r="Z101" i="4"/>
  <c r="Y101" i="4"/>
  <c r="X101" i="4"/>
  <c r="W101" i="4"/>
  <c r="V101" i="4"/>
  <c r="U101" i="4"/>
  <c r="T101" i="4"/>
  <c r="S101" i="4"/>
  <c r="R101" i="4"/>
  <c r="Q101" i="4"/>
  <c r="J101" i="4"/>
  <c r="I101" i="4"/>
  <c r="H101" i="4"/>
  <c r="G101" i="4"/>
  <c r="F101" i="4"/>
  <c r="E101" i="4"/>
  <c r="D101" i="4"/>
  <c r="B101" i="4"/>
  <c r="AB100" i="4"/>
  <c r="AA100" i="4"/>
  <c r="Z100" i="4"/>
  <c r="Y100" i="4"/>
  <c r="X100" i="4"/>
  <c r="W100" i="4"/>
  <c r="V100" i="4"/>
  <c r="U100" i="4"/>
  <c r="T100" i="4"/>
  <c r="S100" i="4"/>
  <c r="R100" i="4"/>
  <c r="Q100" i="4"/>
  <c r="J100" i="4"/>
  <c r="I100" i="4"/>
  <c r="H100" i="4"/>
  <c r="G100" i="4"/>
  <c r="F100" i="4"/>
  <c r="E100" i="4"/>
  <c r="D100" i="4"/>
  <c r="B100" i="4"/>
  <c r="AB99" i="4"/>
  <c r="AA99" i="4"/>
  <c r="Z99" i="4"/>
  <c r="Y99" i="4"/>
  <c r="X99" i="4"/>
  <c r="W99" i="4"/>
  <c r="V99" i="4"/>
  <c r="U99" i="4"/>
  <c r="T99" i="4"/>
  <c r="S99" i="4"/>
  <c r="R99" i="4"/>
  <c r="Q99" i="4"/>
  <c r="K99" i="4"/>
  <c r="J99" i="4"/>
  <c r="I99" i="4"/>
  <c r="H99" i="4"/>
  <c r="G99" i="4"/>
  <c r="F99" i="4"/>
  <c r="E99" i="4"/>
  <c r="D99" i="4"/>
  <c r="B98" i="4"/>
  <c r="B84" i="4"/>
  <c r="D84" i="4"/>
  <c r="E84" i="4"/>
  <c r="F84" i="4"/>
  <c r="G84" i="4"/>
  <c r="H84" i="4"/>
  <c r="I84" i="4"/>
  <c r="J84" i="4"/>
  <c r="Q84" i="4"/>
  <c r="R84" i="4"/>
  <c r="S84" i="4"/>
  <c r="T84" i="4"/>
  <c r="U84" i="4"/>
  <c r="V84" i="4"/>
  <c r="W84" i="4"/>
  <c r="X84" i="4"/>
  <c r="Y84" i="4"/>
  <c r="Z84" i="4"/>
  <c r="AA84" i="4"/>
  <c r="AB84" i="4"/>
  <c r="AB83" i="4"/>
  <c r="AA83" i="4"/>
  <c r="Z83" i="4"/>
  <c r="Y83" i="4"/>
  <c r="X83" i="4"/>
  <c r="W83" i="4"/>
  <c r="V83" i="4"/>
  <c r="U83" i="4"/>
  <c r="T83" i="4"/>
  <c r="S83" i="4"/>
  <c r="R83" i="4"/>
  <c r="Q83" i="4"/>
  <c r="K83" i="4"/>
  <c r="J83" i="4"/>
  <c r="I83" i="4"/>
  <c r="G83" i="4"/>
  <c r="F83" i="4"/>
  <c r="E83" i="4"/>
  <c r="D83" i="4"/>
  <c r="B82" i="4"/>
  <c r="B80" i="4"/>
  <c r="B73" i="4"/>
  <c r="C73" i="4"/>
  <c r="D73" i="4"/>
  <c r="E73" i="4"/>
  <c r="F73" i="4"/>
  <c r="G73" i="4"/>
  <c r="H73" i="4"/>
  <c r="S73" i="4"/>
  <c r="T73" i="4"/>
  <c r="U73" i="4"/>
  <c r="V73" i="4"/>
  <c r="W73" i="4"/>
  <c r="X73" i="4"/>
  <c r="Y73" i="4"/>
  <c r="Z73" i="4"/>
  <c r="AA73" i="4"/>
  <c r="AB73" i="4"/>
  <c r="B74" i="4"/>
  <c r="C74" i="4"/>
  <c r="D74" i="4"/>
  <c r="E74" i="4"/>
  <c r="F74" i="4"/>
  <c r="G74" i="4"/>
  <c r="H74" i="4"/>
  <c r="S74" i="4"/>
  <c r="T74" i="4"/>
  <c r="U74" i="4"/>
  <c r="V74" i="4"/>
  <c r="W74" i="4"/>
  <c r="X74" i="4"/>
  <c r="Y74" i="4"/>
  <c r="Z74" i="4"/>
  <c r="AA74" i="4"/>
  <c r="AB74" i="4"/>
  <c r="B75" i="4"/>
  <c r="C75" i="4"/>
  <c r="D75" i="4"/>
  <c r="E75" i="4"/>
  <c r="F75" i="4"/>
  <c r="G75" i="4"/>
  <c r="H75" i="4"/>
  <c r="S75" i="4"/>
  <c r="T75" i="4"/>
  <c r="U75" i="4"/>
  <c r="V75" i="4"/>
  <c r="W75" i="4"/>
  <c r="X75" i="4"/>
  <c r="Y75" i="4"/>
  <c r="Z75" i="4"/>
  <c r="AA75" i="4"/>
  <c r="AB75" i="4"/>
  <c r="B76" i="4"/>
  <c r="C76" i="4"/>
  <c r="D76" i="4"/>
  <c r="E76" i="4"/>
  <c r="F76" i="4"/>
  <c r="G76" i="4"/>
  <c r="H76" i="4"/>
  <c r="S76" i="4"/>
  <c r="T76" i="4"/>
  <c r="U76" i="4"/>
  <c r="V76" i="4"/>
  <c r="W76" i="4"/>
  <c r="X76" i="4"/>
  <c r="Y76" i="4"/>
  <c r="Z76" i="4"/>
  <c r="AA76" i="4"/>
  <c r="AB76" i="4"/>
  <c r="B77" i="4"/>
  <c r="C77" i="4"/>
  <c r="D77" i="4"/>
  <c r="E77" i="4"/>
  <c r="F77" i="4"/>
  <c r="G77" i="4"/>
  <c r="H77" i="4"/>
  <c r="S77" i="4"/>
  <c r="T77" i="4"/>
  <c r="U77" i="4"/>
  <c r="V77" i="4"/>
  <c r="W77" i="4"/>
  <c r="X77" i="4"/>
  <c r="Y77" i="4"/>
  <c r="Z77" i="4"/>
  <c r="AA77" i="4"/>
  <c r="AB77" i="4"/>
  <c r="B78" i="4"/>
  <c r="C78" i="4"/>
  <c r="D78" i="4"/>
  <c r="E78" i="4"/>
  <c r="F78" i="4"/>
  <c r="G78" i="4"/>
  <c r="H78" i="4"/>
  <c r="S78" i="4"/>
  <c r="T78" i="4"/>
  <c r="U78" i="4"/>
  <c r="V78" i="4"/>
  <c r="W78" i="4"/>
  <c r="X78" i="4"/>
  <c r="Y78" i="4"/>
  <c r="Z78" i="4"/>
  <c r="AA78" i="4"/>
  <c r="AB78" i="4"/>
  <c r="B79" i="4"/>
  <c r="C79" i="4"/>
  <c r="D79" i="4"/>
  <c r="E79" i="4"/>
  <c r="F79" i="4"/>
  <c r="G79" i="4"/>
  <c r="H79" i="4"/>
  <c r="S79" i="4"/>
  <c r="T79" i="4"/>
  <c r="U79" i="4"/>
  <c r="V79" i="4"/>
  <c r="W79" i="4"/>
  <c r="X79" i="4"/>
  <c r="Y79" i="4"/>
  <c r="Z79" i="4"/>
  <c r="AA79" i="4"/>
  <c r="AB79" i="4"/>
  <c r="C72" i="4"/>
  <c r="AB72" i="4"/>
  <c r="AA72" i="4"/>
  <c r="Z72" i="4"/>
  <c r="Y72" i="4"/>
  <c r="X72" i="4"/>
  <c r="W72" i="4"/>
  <c r="V72" i="4"/>
  <c r="U72" i="4"/>
  <c r="T72" i="4"/>
  <c r="S72" i="4"/>
  <c r="I72" i="4"/>
  <c r="H72" i="4"/>
  <c r="G72" i="4"/>
  <c r="F72" i="4"/>
  <c r="E72" i="4"/>
  <c r="D72" i="4"/>
  <c r="B72" i="4"/>
  <c r="A72" i="4"/>
  <c r="B129" i="4"/>
  <c r="B110" i="4"/>
  <c r="D110" i="4"/>
  <c r="E110" i="4"/>
  <c r="F110" i="4"/>
  <c r="G110" i="4"/>
  <c r="H110" i="4"/>
  <c r="I110" i="4"/>
  <c r="J110" i="4"/>
  <c r="K110" i="4"/>
  <c r="Q110" i="4"/>
  <c r="R110" i="4"/>
  <c r="S110" i="4"/>
  <c r="T110" i="4"/>
  <c r="U110" i="4"/>
  <c r="V110" i="4"/>
  <c r="W110" i="4"/>
  <c r="X110" i="4"/>
  <c r="Y110" i="4"/>
  <c r="Z110" i="4"/>
  <c r="AA110" i="4"/>
  <c r="AB110" i="4"/>
  <c r="AC110" i="4"/>
  <c r="B111" i="4"/>
  <c r="D111" i="4"/>
  <c r="E111" i="4"/>
  <c r="F111" i="4"/>
  <c r="G111" i="4"/>
  <c r="H111" i="4"/>
  <c r="I111" i="4"/>
  <c r="J111" i="4"/>
  <c r="K111" i="4"/>
  <c r="Q111" i="4"/>
  <c r="R111" i="4"/>
  <c r="S111" i="4"/>
  <c r="T111" i="4"/>
  <c r="U111" i="4"/>
  <c r="V111" i="4"/>
  <c r="W111" i="4"/>
  <c r="X111" i="4"/>
  <c r="Y111" i="4"/>
  <c r="Z111" i="4"/>
  <c r="AA111" i="4"/>
  <c r="AB111" i="4"/>
  <c r="AC111" i="4"/>
  <c r="B112" i="4"/>
  <c r="D112" i="4"/>
  <c r="E112" i="4"/>
  <c r="F112" i="4"/>
  <c r="G112" i="4"/>
  <c r="H112" i="4"/>
  <c r="I112" i="4"/>
  <c r="J112" i="4"/>
  <c r="K112" i="4"/>
  <c r="Q112" i="4"/>
  <c r="R112" i="4"/>
  <c r="S112" i="4"/>
  <c r="T112" i="4"/>
  <c r="U112" i="4"/>
  <c r="V112" i="4"/>
  <c r="W112" i="4"/>
  <c r="X112" i="4"/>
  <c r="Y112" i="4"/>
  <c r="Z112" i="4"/>
  <c r="AA112" i="4"/>
  <c r="AB112" i="4"/>
  <c r="AC112" i="4"/>
  <c r="B113" i="4"/>
  <c r="D113" i="4"/>
  <c r="E113" i="4"/>
  <c r="F113" i="4"/>
  <c r="G113" i="4"/>
  <c r="H113" i="4"/>
  <c r="I113" i="4"/>
  <c r="J113" i="4"/>
  <c r="K113" i="4"/>
  <c r="Q113" i="4"/>
  <c r="R113" i="4"/>
  <c r="S113" i="4"/>
  <c r="T113" i="4"/>
  <c r="U113" i="4"/>
  <c r="V113" i="4"/>
  <c r="W113" i="4"/>
  <c r="X113" i="4"/>
  <c r="Y113" i="4"/>
  <c r="Z113" i="4"/>
  <c r="AA113" i="4"/>
  <c r="AB113" i="4"/>
  <c r="AC113" i="4"/>
  <c r="B114" i="4"/>
  <c r="D114" i="4"/>
  <c r="E114" i="4"/>
  <c r="F114" i="4"/>
  <c r="G114" i="4"/>
  <c r="H114" i="4"/>
  <c r="I114" i="4"/>
  <c r="J114" i="4"/>
  <c r="K114" i="4"/>
  <c r="Q114" i="4"/>
  <c r="R114" i="4"/>
  <c r="S114" i="4"/>
  <c r="T114" i="4"/>
  <c r="U114" i="4"/>
  <c r="V114" i="4"/>
  <c r="W114" i="4"/>
  <c r="X114" i="4"/>
  <c r="Y114" i="4"/>
  <c r="Z114" i="4"/>
  <c r="AA114" i="4"/>
  <c r="AB114" i="4"/>
  <c r="AC114" i="4"/>
  <c r="B115" i="4"/>
  <c r="D115" i="4"/>
  <c r="E115" i="4"/>
  <c r="F115" i="4"/>
  <c r="G115" i="4"/>
  <c r="H115" i="4"/>
  <c r="I115" i="4"/>
  <c r="J115" i="4"/>
  <c r="K115" i="4"/>
  <c r="Q115" i="4"/>
  <c r="R115" i="4"/>
  <c r="S115" i="4"/>
  <c r="T115" i="4"/>
  <c r="U115" i="4"/>
  <c r="V115" i="4"/>
  <c r="W115" i="4"/>
  <c r="X115" i="4"/>
  <c r="Y115" i="4"/>
  <c r="Z115" i="4"/>
  <c r="AA115" i="4"/>
  <c r="AB115" i="4"/>
  <c r="AC115" i="4"/>
  <c r="B116" i="4"/>
  <c r="D116" i="4"/>
  <c r="E116" i="4"/>
  <c r="F116" i="4"/>
  <c r="G116" i="4"/>
  <c r="H116" i="4"/>
  <c r="I116" i="4"/>
  <c r="J116" i="4"/>
  <c r="K116" i="4"/>
  <c r="Q116" i="4"/>
  <c r="R116" i="4"/>
  <c r="S116" i="4"/>
  <c r="T116" i="4"/>
  <c r="U116" i="4"/>
  <c r="V116" i="4"/>
  <c r="W116" i="4"/>
  <c r="X116" i="4"/>
  <c r="Y116" i="4"/>
  <c r="Z116" i="4"/>
  <c r="AA116" i="4"/>
  <c r="AB116" i="4"/>
  <c r="AC116" i="4"/>
  <c r="B117" i="4"/>
  <c r="D117" i="4"/>
  <c r="E117" i="4"/>
  <c r="F117" i="4"/>
  <c r="G117" i="4"/>
  <c r="I117" i="4"/>
  <c r="J117" i="4"/>
  <c r="K117" i="4"/>
  <c r="Q117" i="4"/>
  <c r="R117" i="4"/>
  <c r="S117" i="4"/>
  <c r="T117" i="4"/>
  <c r="U117" i="4"/>
  <c r="V117" i="4"/>
  <c r="W117" i="4"/>
  <c r="X117" i="4"/>
  <c r="Y117" i="4"/>
  <c r="Z117" i="4"/>
  <c r="AA117" i="4"/>
  <c r="AB117" i="4"/>
  <c r="AC117" i="4"/>
  <c r="B118" i="4"/>
  <c r="D118" i="4"/>
  <c r="E118" i="4"/>
  <c r="F118" i="4"/>
  <c r="G118" i="4"/>
  <c r="H118" i="4"/>
  <c r="I118" i="4"/>
  <c r="J118" i="4"/>
  <c r="K118" i="4"/>
  <c r="Q118" i="4"/>
  <c r="R118" i="4"/>
  <c r="S118" i="4"/>
  <c r="T118" i="4"/>
  <c r="U118" i="4"/>
  <c r="V118" i="4"/>
  <c r="W118" i="4"/>
  <c r="X118" i="4"/>
  <c r="Y118" i="4"/>
  <c r="Z118" i="4"/>
  <c r="AA118" i="4"/>
  <c r="AB118" i="4"/>
  <c r="AC118" i="4"/>
  <c r="B119" i="4"/>
  <c r="D119" i="4"/>
  <c r="E119" i="4"/>
  <c r="F119" i="4"/>
  <c r="G119" i="4"/>
  <c r="H119" i="4"/>
  <c r="I119" i="4"/>
  <c r="J119" i="4"/>
  <c r="K119" i="4"/>
  <c r="Q119" i="4"/>
  <c r="R119" i="4"/>
  <c r="S119" i="4"/>
  <c r="T119" i="4"/>
  <c r="U119" i="4"/>
  <c r="V119" i="4"/>
  <c r="W119" i="4"/>
  <c r="X119" i="4"/>
  <c r="Y119" i="4"/>
  <c r="Z119" i="4"/>
  <c r="AA119" i="4"/>
  <c r="AB119" i="4"/>
  <c r="AC119" i="4"/>
  <c r="B120" i="4"/>
  <c r="D120" i="4"/>
  <c r="E120" i="4"/>
  <c r="F120" i="4"/>
  <c r="G120" i="4"/>
  <c r="H120" i="4"/>
  <c r="I120" i="4"/>
  <c r="J120" i="4"/>
  <c r="K120" i="4"/>
  <c r="Q120" i="4"/>
  <c r="R120" i="4"/>
  <c r="S120" i="4"/>
  <c r="T120" i="4"/>
  <c r="U120" i="4"/>
  <c r="V120" i="4"/>
  <c r="W120" i="4"/>
  <c r="X120" i="4"/>
  <c r="Y120" i="4"/>
  <c r="Z120" i="4"/>
  <c r="AA120" i="4"/>
  <c r="AB120" i="4"/>
  <c r="AC120" i="4"/>
  <c r="AC109" i="4"/>
  <c r="AB109" i="4"/>
  <c r="AA109" i="4"/>
  <c r="Z109" i="4"/>
  <c r="Y109" i="4"/>
  <c r="X109" i="4"/>
  <c r="W109" i="4"/>
  <c r="V109" i="4"/>
  <c r="U109" i="4"/>
  <c r="T109" i="4"/>
  <c r="S109" i="4"/>
  <c r="R109" i="4"/>
  <c r="Q109" i="4"/>
  <c r="K109" i="4"/>
  <c r="J109" i="4"/>
  <c r="I109" i="4"/>
  <c r="H109" i="4"/>
  <c r="G109" i="4"/>
  <c r="F109" i="4"/>
  <c r="E109" i="4"/>
  <c r="D109" i="4"/>
  <c r="B109" i="4"/>
  <c r="A109" i="4"/>
  <c r="CC84" i="4"/>
  <c r="CB84" i="4"/>
  <c r="CA84" i="4"/>
  <c r="CC83" i="4"/>
  <c r="CB83" i="4"/>
  <c r="CA83" i="4"/>
  <c r="BY84" i="4"/>
  <c r="BX84" i="4"/>
  <c r="BW84" i="4"/>
  <c r="BY83" i="4"/>
  <c r="BX83" i="4"/>
  <c r="BW83" i="4"/>
  <c r="BU84" i="4"/>
  <c r="BT84" i="4"/>
  <c r="BS84" i="4"/>
  <c r="BU83" i="4"/>
  <c r="BT83" i="4"/>
  <c r="BS83" i="4"/>
  <c r="BQ84" i="4"/>
  <c r="BP84" i="4"/>
  <c r="BO84" i="4"/>
  <c r="BQ83" i="4"/>
  <c r="BP83" i="4"/>
  <c r="BO83" i="4"/>
  <c r="AW83" i="4"/>
  <c r="AW91" i="4" s="1"/>
  <c r="AV83" i="4"/>
  <c r="AV91" i="4" s="1"/>
  <c r="AU83" i="4"/>
  <c r="AU91" i="4" s="1"/>
  <c r="AS84" i="4"/>
  <c r="AR84" i="4"/>
  <c r="AQ84" i="4"/>
  <c r="AS83" i="4"/>
  <c r="AR83" i="4"/>
  <c r="AQ83" i="4"/>
  <c r="AO84" i="4"/>
  <c r="AN84" i="4"/>
  <c r="AM84" i="4"/>
  <c r="AO83" i="4"/>
  <c r="AN83" i="4"/>
  <c r="AM83" i="4"/>
  <c r="AI84" i="4"/>
  <c r="AJ84" i="4"/>
  <c r="AK84" i="4"/>
  <c r="AK83" i="4"/>
  <c r="AJ83" i="4"/>
  <c r="AI83" i="4"/>
  <c r="AK79" i="4"/>
  <c r="AJ79" i="4"/>
  <c r="AI79" i="4"/>
  <c r="AK78" i="4"/>
  <c r="AJ78" i="4"/>
  <c r="AI78" i="4"/>
  <c r="AK77" i="4"/>
  <c r="AJ77" i="4"/>
  <c r="AI77" i="4"/>
  <c r="AK76" i="4"/>
  <c r="AJ76" i="4"/>
  <c r="AI76" i="4"/>
  <c r="AK75" i="4"/>
  <c r="AJ75" i="4"/>
  <c r="AI75" i="4"/>
  <c r="AK74" i="4"/>
  <c r="AJ74" i="4"/>
  <c r="AI74" i="4"/>
  <c r="AK73" i="4"/>
  <c r="AJ73" i="4"/>
  <c r="AI73" i="4"/>
  <c r="AK72" i="4"/>
  <c r="AJ72" i="4"/>
  <c r="AI72" i="4"/>
  <c r="AO79" i="4"/>
  <c r="AN79" i="4"/>
  <c r="AM79" i="4"/>
  <c r="AO78" i="4"/>
  <c r="AN78" i="4"/>
  <c r="AM78" i="4"/>
  <c r="AO77" i="4"/>
  <c r="AN77" i="4"/>
  <c r="AM77" i="4"/>
  <c r="AO76" i="4"/>
  <c r="AN76" i="4"/>
  <c r="AM76" i="4"/>
  <c r="AO75" i="4"/>
  <c r="AN75" i="4"/>
  <c r="AM75" i="4"/>
  <c r="AO74" i="4"/>
  <c r="AN74" i="4"/>
  <c r="AM74" i="4"/>
  <c r="AO73" i="4"/>
  <c r="AN73" i="4"/>
  <c r="AM73" i="4"/>
  <c r="AO72" i="4"/>
  <c r="AN72" i="4"/>
  <c r="AM72" i="4"/>
  <c r="AS79" i="4"/>
  <c r="AR79" i="4"/>
  <c r="AQ79" i="4"/>
  <c r="AS78" i="4"/>
  <c r="AR78" i="4"/>
  <c r="AQ78" i="4"/>
  <c r="AS77" i="4"/>
  <c r="AR77" i="4"/>
  <c r="AQ77" i="4"/>
  <c r="AS76" i="4"/>
  <c r="AR76" i="4"/>
  <c r="AQ76" i="4"/>
  <c r="AS75" i="4"/>
  <c r="AR75" i="4"/>
  <c r="AQ75" i="4"/>
  <c r="AS74" i="4"/>
  <c r="AR74" i="4"/>
  <c r="AQ74" i="4"/>
  <c r="AS73" i="4"/>
  <c r="AR73" i="4"/>
  <c r="AQ73" i="4"/>
  <c r="AS72" i="4"/>
  <c r="AR72" i="4"/>
  <c r="AQ72" i="4"/>
  <c r="AW72" i="4"/>
  <c r="AV72" i="4"/>
  <c r="AU72" i="4"/>
  <c r="BQ79" i="4"/>
  <c r="BP79" i="4"/>
  <c r="BO79" i="4"/>
  <c r="BQ78" i="4"/>
  <c r="BP78" i="4"/>
  <c r="BO78" i="4"/>
  <c r="BQ77" i="4"/>
  <c r="BP77" i="4"/>
  <c r="BO77" i="4"/>
  <c r="BQ76" i="4"/>
  <c r="BP76" i="4"/>
  <c r="BO76" i="4"/>
  <c r="BQ75" i="4"/>
  <c r="BP75" i="4"/>
  <c r="BO75" i="4"/>
  <c r="BQ74" i="4"/>
  <c r="BP74" i="4"/>
  <c r="BO74" i="4"/>
  <c r="BQ73" i="4"/>
  <c r="BP73" i="4"/>
  <c r="BO73" i="4"/>
  <c r="BU79" i="4"/>
  <c r="BT79" i="4"/>
  <c r="BS79" i="4"/>
  <c r="BU78" i="4"/>
  <c r="BT78" i="4"/>
  <c r="BS78" i="4"/>
  <c r="BU77" i="4"/>
  <c r="BT77" i="4"/>
  <c r="BS77" i="4"/>
  <c r="BU76" i="4"/>
  <c r="BT76" i="4"/>
  <c r="BS76" i="4"/>
  <c r="BU75" i="4"/>
  <c r="BT75" i="4"/>
  <c r="BS75" i="4"/>
  <c r="BU74" i="4"/>
  <c r="BT74" i="4"/>
  <c r="BS74" i="4"/>
  <c r="BU73" i="4"/>
  <c r="BT73" i="4"/>
  <c r="BS73" i="4"/>
  <c r="BY79" i="4"/>
  <c r="BX79" i="4"/>
  <c r="BW79" i="4"/>
  <c r="BY78" i="4"/>
  <c r="BX78" i="4"/>
  <c r="BW78" i="4"/>
  <c r="BY77" i="4"/>
  <c r="BX77" i="4"/>
  <c r="BW77" i="4"/>
  <c r="BY76" i="4"/>
  <c r="BX76" i="4"/>
  <c r="BW76" i="4"/>
  <c r="BY75" i="4"/>
  <c r="BX75" i="4"/>
  <c r="BW75" i="4"/>
  <c r="BY74" i="4"/>
  <c r="BX74" i="4"/>
  <c r="BW74" i="4"/>
  <c r="BY73" i="4"/>
  <c r="BX73" i="4"/>
  <c r="BW73" i="4"/>
  <c r="CA73" i="4"/>
  <c r="CB73" i="4"/>
  <c r="CC73" i="4"/>
  <c r="CA74" i="4"/>
  <c r="CB74" i="4"/>
  <c r="CC74" i="4"/>
  <c r="CA75" i="4"/>
  <c r="CB75" i="4"/>
  <c r="CC75" i="4"/>
  <c r="CA76" i="4"/>
  <c r="CB76" i="4"/>
  <c r="CC76" i="4"/>
  <c r="CA77" i="4"/>
  <c r="CB77" i="4"/>
  <c r="CC77" i="4"/>
  <c r="CA78" i="4"/>
  <c r="CB78" i="4"/>
  <c r="CC78" i="4"/>
  <c r="CA79" i="4"/>
  <c r="CB79" i="4"/>
  <c r="CC79" i="4"/>
  <c r="CC109" i="4"/>
  <c r="CB109" i="4"/>
  <c r="CA109" i="4"/>
  <c r="BY109" i="4"/>
  <c r="BX109" i="4"/>
  <c r="BW109" i="4"/>
  <c r="BU109" i="4"/>
  <c r="BT109" i="4"/>
  <c r="BS109" i="4"/>
  <c r="BQ109" i="4"/>
  <c r="BP109" i="4"/>
  <c r="BO109" i="4"/>
  <c r="AW109" i="4"/>
  <c r="AV109" i="4"/>
  <c r="AU109" i="4"/>
  <c r="AS109" i="4"/>
  <c r="AR109" i="4"/>
  <c r="AQ109" i="4"/>
  <c r="AO109" i="4"/>
  <c r="AN109" i="4"/>
  <c r="AM109" i="4"/>
  <c r="AK109" i="4"/>
  <c r="AJ109" i="4"/>
  <c r="AI109" i="4"/>
  <c r="CJ71" i="7" l="1"/>
  <c r="CK71" i="7"/>
  <c r="CE73" i="7"/>
  <c r="CF73" i="7"/>
  <c r="BZ75" i="7"/>
  <c r="CA75" i="7"/>
  <c r="AS91" i="4"/>
  <c r="BP91" i="4"/>
  <c r="BP106" i="4" s="1"/>
  <c r="AQ91" i="4"/>
  <c r="AQ106" i="4" s="1"/>
  <c r="BT91" i="4"/>
  <c r="CB91" i="4"/>
  <c r="CB106" i="4" s="1"/>
  <c r="BQ91" i="4"/>
  <c r="CA91" i="4"/>
  <c r="CA106" i="4" s="1"/>
  <c r="AR91" i="4"/>
  <c r="AR106" i="4" s="1"/>
  <c r="BO91" i="4"/>
  <c r="BO106" i="4" s="1"/>
  <c r="BU91" i="4"/>
  <c r="BW91" i="4"/>
  <c r="BW106" i="4" s="1"/>
  <c r="CC91" i="4"/>
  <c r="CC106" i="4" s="1"/>
  <c r="BX91" i="4"/>
  <c r="BX106" i="4" s="1"/>
  <c r="BS91" i="4"/>
  <c r="BS106" i="4" s="1"/>
  <c r="BY91" i="4"/>
  <c r="BY106" i="4" s="1"/>
  <c r="BV71" i="7"/>
  <c r="BU71" i="7"/>
  <c r="BL73" i="7"/>
  <c r="BK73" i="7"/>
  <c r="BB77" i="7"/>
  <c r="BA77" i="7"/>
  <c r="AR81" i="7"/>
  <c r="AQ81" i="7"/>
  <c r="AW79" i="7"/>
  <c r="AV79" i="7"/>
  <c r="AM81" i="7"/>
  <c r="AL81" i="7"/>
  <c r="BP71" i="7"/>
  <c r="BQ71" i="7"/>
  <c r="BF75" i="7"/>
  <c r="BG75" i="7"/>
  <c r="AR79" i="7"/>
  <c r="AQ79" i="7"/>
  <c r="AC67" i="7"/>
  <c r="CQ67" i="7" s="1"/>
  <c r="CR43" i="3"/>
  <c r="CD43" i="3" s="1"/>
  <c r="AH69" i="7"/>
  <c r="AC65" i="7"/>
  <c r="CQ65" i="7" s="1"/>
  <c r="AL49" i="3"/>
  <c r="CF50" i="3"/>
  <c r="CG50" i="3" s="1"/>
  <c r="CH50" i="3" s="1"/>
  <c r="CL46" i="3"/>
  <c r="BB46" i="3"/>
  <c r="AP49" i="3"/>
  <c r="CI49" i="3"/>
  <c r="CN44" i="3"/>
  <c r="BN44" i="3" s="1"/>
  <c r="BJ44" i="3"/>
  <c r="BV45" i="3"/>
  <c r="CQ45" i="3"/>
  <c r="CM45" i="3"/>
  <c r="BF45" i="3"/>
  <c r="CK47" i="3"/>
  <c r="AX47" i="3"/>
  <c r="CO47" i="3"/>
  <c r="AT48" i="3"/>
  <c r="CJ48" i="3"/>
  <c r="CP46" i="3"/>
  <c r="BR46" i="3"/>
  <c r="A51" i="3"/>
  <c r="A87" i="7" s="1"/>
  <c r="EQ52" i="3"/>
  <c r="CR44" i="3"/>
  <c r="CD44" i="3" s="1"/>
  <c r="BZ44" i="3"/>
  <c r="AG83" i="4"/>
  <c r="AG76" i="4"/>
  <c r="AE78" i="4"/>
  <c r="AE74" i="4"/>
  <c r="AF79" i="4"/>
  <c r="AF74" i="4"/>
  <c r="AE77" i="4"/>
  <c r="AG79" i="4"/>
  <c r="AF75" i="4"/>
  <c r="AE72" i="4"/>
  <c r="AE83" i="4"/>
  <c r="AG74" i="4"/>
  <c r="AF77" i="4"/>
  <c r="AF72" i="4"/>
  <c r="AE75" i="4"/>
  <c r="AG77" i="4"/>
  <c r="AF83" i="4"/>
  <c r="AE73" i="4"/>
  <c r="AF78" i="4"/>
  <c r="AG75" i="4"/>
  <c r="AG84" i="4"/>
  <c r="AF73" i="4"/>
  <c r="AE76" i="4"/>
  <c r="AG78" i="4"/>
  <c r="AF84" i="4"/>
  <c r="AG72" i="4"/>
  <c r="AG73" i="4"/>
  <c r="AF76" i="4"/>
  <c r="AE79" i="4"/>
  <c r="AE84" i="4"/>
  <c r="CD83" i="4"/>
  <c r="CD91" i="4" s="1"/>
  <c r="A39" i="4"/>
  <c r="AL83" i="4"/>
  <c r="AX83" i="4"/>
  <c r="AX91" i="4" s="1"/>
  <c r="AT83" i="4"/>
  <c r="AT91" i="4" s="1"/>
  <c r="AJ69" i="4"/>
  <c r="AK69" i="4"/>
  <c r="AC129" i="4"/>
  <c r="T16" i="4"/>
  <c r="U16" i="4"/>
  <c r="T17" i="4"/>
  <c r="U17" i="4"/>
  <c r="T18" i="4"/>
  <c r="U18" i="4"/>
  <c r="T19" i="4"/>
  <c r="U19" i="4"/>
  <c r="T20" i="4"/>
  <c r="U20" i="4"/>
  <c r="T21" i="4"/>
  <c r="U21" i="4"/>
  <c r="T22" i="4"/>
  <c r="U22" i="4"/>
  <c r="T23" i="4"/>
  <c r="U23"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63" i="4"/>
  <c r="U63" i="4"/>
  <c r="T64" i="4"/>
  <c r="U64" i="4"/>
  <c r="T15" i="4"/>
  <c r="U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15" i="4"/>
  <c r="V16" i="4"/>
  <c r="W16" i="4"/>
  <c r="X16" i="4"/>
  <c r="Z16" i="4"/>
  <c r="AA16" i="4"/>
  <c r="AB16" i="4"/>
  <c r="V17" i="4"/>
  <c r="W17" i="4"/>
  <c r="X17" i="4"/>
  <c r="Y17" i="4"/>
  <c r="Z17" i="4"/>
  <c r="AA17" i="4"/>
  <c r="AB17" i="4"/>
  <c r="V18" i="4"/>
  <c r="W18" i="4"/>
  <c r="X18" i="4"/>
  <c r="Y18" i="4"/>
  <c r="Z18" i="4"/>
  <c r="AA18" i="4"/>
  <c r="AB18" i="4"/>
  <c r="V19" i="4"/>
  <c r="W19" i="4"/>
  <c r="X19" i="4"/>
  <c r="Y19" i="4"/>
  <c r="Z19" i="4"/>
  <c r="AA19" i="4"/>
  <c r="AB19" i="4"/>
  <c r="V20" i="4"/>
  <c r="W20" i="4"/>
  <c r="X20" i="4"/>
  <c r="Y20" i="4"/>
  <c r="Z20" i="4"/>
  <c r="AA20" i="4"/>
  <c r="AB20" i="4"/>
  <c r="V21" i="4"/>
  <c r="W21" i="4"/>
  <c r="X21" i="4"/>
  <c r="Y21" i="4"/>
  <c r="Z21" i="4"/>
  <c r="AA21" i="4"/>
  <c r="AB21" i="4"/>
  <c r="V22" i="4"/>
  <c r="W22" i="4"/>
  <c r="X22" i="4"/>
  <c r="Y22" i="4"/>
  <c r="Z22" i="4"/>
  <c r="AA22" i="4"/>
  <c r="AB22" i="4"/>
  <c r="V23" i="4"/>
  <c r="W23" i="4"/>
  <c r="X23" i="4"/>
  <c r="Y23" i="4"/>
  <c r="Z23" i="4"/>
  <c r="AA23" i="4"/>
  <c r="AB23" i="4"/>
  <c r="V24" i="4"/>
  <c r="W24" i="4"/>
  <c r="X24" i="4"/>
  <c r="Y24" i="4"/>
  <c r="Z24" i="4"/>
  <c r="AA24" i="4"/>
  <c r="AB24" i="4"/>
  <c r="V25" i="4"/>
  <c r="W25" i="4"/>
  <c r="X25" i="4"/>
  <c r="Y25" i="4"/>
  <c r="Z25" i="4"/>
  <c r="AA25" i="4"/>
  <c r="AB25" i="4"/>
  <c r="V26" i="4"/>
  <c r="W26" i="4"/>
  <c r="X26" i="4"/>
  <c r="Y26" i="4"/>
  <c r="Z26" i="4"/>
  <c r="AA26" i="4"/>
  <c r="AB26" i="4"/>
  <c r="V27" i="4"/>
  <c r="W27" i="4"/>
  <c r="X27" i="4"/>
  <c r="Y27" i="4"/>
  <c r="Z27" i="4"/>
  <c r="AA27" i="4"/>
  <c r="AB27" i="4"/>
  <c r="V28" i="4"/>
  <c r="W28" i="4"/>
  <c r="X28" i="4"/>
  <c r="Y28" i="4"/>
  <c r="Z28" i="4"/>
  <c r="AA28" i="4"/>
  <c r="AB28" i="4"/>
  <c r="V29" i="4"/>
  <c r="W29" i="4"/>
  <c r="X29" i="4"/>
  <c r="Y29" i="4"/>
  <c r="Z29" i="4"/>
  <c r="AA29" i="4"/>
  <c r="AB29" i="4"/>
  <c r="V30"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V34" i="4"/>
  <c r="W34" i="4"/>
  <c r="X34" i="4"/>
  <c r="Y34" i="4"/>
  <c r="Z34" i="4"/>
  <c r="AA34" i="4"/>
  <c r="AB34" i="4"/>
  <c r="V35" i="4"/>
  <c r="W35" i="4"/>
  <c r="X35" i="4"/>
  <c r="Y35" i="4"/>
  <c r="Z35" i="4"/>
  <c r="AA35" i="4"/>
  <c r="AB35" i="4"/>
  <c r="V36" i="4"/>
  <c r="W36" i="4"/>
  <c r="X36" i="4"/>
  <c r="Y36" i="4"/>
  <c r="Z36" i="4"/>
  <c r="AA36" i="4"/>
  <c r="AB36" i="4"/>
  <c r="V37" i="4"/>
  <c r="W37" i="4"/>
  <c r="X37" i="4"/>
  <c r="Y37" i="4"/>
  <c r="Z37" i="4"/>
  <c r="AA37" i="4"/>
  <c r="AB37" i="4"/>
  <c r="V38" i="4"/>
  <c r="W38" i="4"/>
  <c r="X38" i="4"/>
  <c r="Y38" i="4"/>
  <c r="Z38" i="4"/>
  <c r="AA38" i="4"/>
  <c r="AB38" i="4"/>
  <c r="V39" i="4"/>
  <c r="W39" i="4"/>
  <c r="X39" i="4"/>
  <c r="Y39" i="4"/>
  <c r="Z39" i="4"/>
  <c r="AA39" i="4"/>
  <c r="AB39" i="4"/>
  <c r="V40" i="4"/>
  <c r="W40" i="4"/>
  <c r="X40" i="4"/>
  <c r="Y40" i="4"/>
  <c r="AA40" i="4"/>
  <c r="AB40" i="4"/>
  <c r="V41" i="4"/>
  <c r="W41" i="4"/>
  <c r="X41" i="4"/>
  <c r="Y41" i="4"/>
  <c r="Z41" i="4"/>
  <c r="AA41" i="4"/>
  <c r="AB41" i="4"/>
  <c r="V42" i="4"/>
  <c r="W42" i="4"/>
  <c r="X42" i="4"/>
  <c r="Y42" i="4"/>
  <c r="Z42" i="4"/>
  <c r="AA42" i="4"/>
  <c r="AB42" i="4"/>
  <c r="V43" i="4"/>
  <c r="W43" i="4"/>
  <c r="X43" i="4"/>
  <c r="Y43" i="4"/>
  <c r="Z43" i="4"/>
  <c r="AA43" i="4"/>
  <c r="AB43" i="4"/>
  <c r="V44" i="4"/>
  <c r="W44" i="4"/>
  <c r="X44" i="4"/>
  <c r="Y44" i="4"/>
  <c r="Z44" i="4"/>
  <c r="AA44" i="4"/>
  <c r="AB44" i="4"/>
  <c r="V45" i="4"/>
  <c r="W45" i="4"/>
  <c r="X45" i="4"/>
  <c r="Y45" i="4"/>
  <c r="Z45" i="4"/>
  <c r="AA45" i="4"/>
  <c r="AB45" i="4"/>
  <c r="V46" i="4"/>
  <c r="W46" i="4"/>
  <c r="X46" i="4"/>
  <c r="Y46" i="4"/>
  <c r="Z46" i="4"/>
  <c r="AA46" i="4"/>
  <c r="AB46" i="4"/>
  <c r="V47" i="4"/>
  <c r="W47" i="4"/>
  <c r="X47" i="4"/>
  <c r="Y47" i="4"/>
  <c r="Z47" i="4"/>
  <c r="AA47" i="4"/>
  <c r="AB47" i="4"/>
  <c r="V48" i="4"/>
  <c r="W48" i="4"/>
  <c r="X48" i="4"/>
  <c r="Y48" i="4"/>
  <c r="Z48" i="4"/>
  <c r="AA48" i="4"/>
  <c r="AB48" i="4"/>
  <c r="V49" i="4"/>
  <c r="W49" i="4"/>
  <c r="X49" i="4"/>
  <c r="Y49" i="4"/>
  <c r="Z49" i="4"/>
  <c r="AA49" i="4"/>
  <c r="AB49" i="4"/>
  <c r="V50" i="4"/>
  <c r="W50" i="4"/>
  <c r="X50" i="4"/>
  <c r="Y50" i="4"/>
  <c r="Z50" i="4"/>
  <c r="AA50" i="4"/>
  <c r="AB50" i="4"/>
  <c r="V51" i="4"/>
  <c r="W51" i="4"/>
  <c r="X51" i="4"/>
  <c r="Y51" i="4"/>
  <c r="Z51" i="4"/>
  <c r="AA51" i="4"/>
  <c r="AB51" i="4"/>
  <c r="V52" i="4"/>
  <c r="W52" i="4"/>
  <c r="X52" i="4"/>
  <c r="Y52" i="4"/>
  <c r="Z52" i="4"/>
  <c r="AA52" i="4"/>
  <c r="AB52" i="4"/>
  <c r="V53" i="4"/>
  <c r="W53" i="4"/>
  <c r="X53" i="4"/>
  <c r="Y53" i="4"/>
  <c r="Z53" i="4"/>
  <c r="AA53" i="4"/>
  <c r="AB53" i="4"/>
  <c r="V54" i="4"/>
  <c r="W54" i="4"/>
  <c r="X54" i="4"/>
  <c r="Y54" i="4"/>
  <c r="Z54" i="4"/>
  <c r="AA54" i="4"/>
  <c r="AB54" i="4"/>
  <c r="V55" i="4"/>
  <c r="W55" i="4"/>
  <c r="X55" i="4"/>
  <c r="Y55" i="4"/>
  <c r="Z55" i="4"/>
  <c r="AA55" i="4"/>
  <c r="AB55" i="4"/>
  <c r="V56" i="4"/>
  <c r="W56" i="4"/>
  <c r="X56" i="4"/>
  <c r="Y56" i="4"/>
  <c r="Z56" i="4"/>
  <c r="AA56" i="4"/>
  <c r="AB56" i="4"/>
  <c r="V57" i="4"/>
  <c r="W57" i="4"/>
  <c r="X57" i="4"/>
  <c r="Y57" i="4"/>
  <c r="Z57" i="4"/>
  <c r="AA57" i="4"/>
  <c r="AB57" i="4"/>
  <c r="V58" i="4"/>
  <c r="W58" i="4"/>
  <c r="X58" i="4"/>
  <c r="Y58" i="4"/>
  <c r="Z58" i="4"/>
  <c r="AA58" i="4"/>
  <c r="AB58" i="4"/>
  <c r="V59" i="4"/>
  <c r="W59" i="4"/>
  <c r="X59" i="4"/>
  <c r="Y59" i="4"/>
  <c r="Z59" i="4"/>
  <c r="AA59" i="4"/>
  <c r="AB59" i="4"/>
  <c r="V60" i="4"/>
  <c r="W60" i="4"/>
  <c r="X60" i="4"/>
  <c r="Y60" i="4"/>
  <c r="Z60" i="4"/>
  <c r="AA60" i="4"/>
  <c r="AB60" i="4"/>
  <c r="V61" i="4"/>
  <c r="W61" i="4"/>
  <c r="X61" i="4"/>
  <c r="Y61" i="4"/>
  <c r="Z61" i="4"/>
  <c r="AA61" i="4"/>
  <c r="AB61" i="4"/>
  <c r="V62" i="4"/>
  <c r="W62" i="4"/>
  <c r="X62" i="4"/>
  <c r="Y62" i="4"/>
  <c r="Z62" i="4"/>
  <c r="AA62" i="4"/>
  <c r="AB62" i="4"/>
  <c r="V63" i="4"/>
  <c r="W63" i="4"/>
  <c r="X63" i="4"/>
  <c r="Y63" i="4"/>
  <c r="Z63" i="4"/>
  <c r="AA63" i="4"/>
  <c r="AB63" i="4"/>
  <c r="V64" i="4"/>
  <c r="W64" i="4"/>
  <c r="X64" i="4"/>
  <c r="Y64" i="4"/>
  <c r="Z64" i="4"/>
  <c r="AA64" i="4"/>
  <c r="AB64" i="4"/>
  <c r="Y15" i="4"/>
  <c r="Z15" i="4"/>
  <c r="AA15" i="4"/>
  <c r="AB15" i="4"/>
  <c r="W15" i="4"/>
  <c r="V15" i="4"/>
  <c r="H16" i="4"/>
  <c r="I16" i="4"/>
  <c r="J16" i="4"/>
  <c r="K16" i="4"/>
  <c r="Q16" i="4"/>
  <c r="R16" i="4"/>
  <c r="S16" i="4"/>
  <c r="H17" i="4"/>
  <c r="I17" i="4"/>
  <c r="J17" i="4"/>
  <c r="K17" i="4"/>
  <c r="Q17" i="4"/>
  <c r="R17" i="4"/>
  <c r="S17" i="4"/>
  <c r="H18" i="4"/>
  <c r="I18" i="4"/>
  <c r="J18" i="4"/>
  <c r="K18" i="4"/>
  <c r="Q18" i="4"/>
  <c r="R18" i="4"/>
  <c r="S18" i="4"/>
  <c r="H19" i="4"/>
  <c r="I19" i="4"/>
  <c r="J19" i="4"/>
  <c r="K19" i="4"/>
  <c r="Q19" i="4"/>
  <c r="R19" i="4"/>
  <c r="S19" i="4"/>
  <c r="H20" i="4"/>
  <c r="I20" i="4"/>
  <c r="J20" i="4"/>
  <c r="K20" i="4"/>
  <c r="Q20" i="4"/>
  <c r="R20" i="4"/>
  <c r="S20" i="4"/>
  <c r="H21" i="4"/>
  <c r="I21" i="4"/>
  <c r="J21" i="4"/>
  <c r="K21" i="4"/>
  <c r="Q21" i="4"/>
  <c r="R21" i="4"/>
  <c r="S21" i="4"/>
  <c r="H22" i="4"/>
  <c r="I22" i="4"/>
  <c r="J22" i="4"/>
  <c r="K22" i="4"/>
  <c r="Q22" i="4"/>
  <c r="R22" i="4"/>
  <c r="S22" i="4"/>
  <c r="H23" i="4"/>
  <c r="I23" i="4"/>
  <c r="J23" i="4"/>
  <c r="K23" i="4"/>
  <c r="Q23" i="4"/>
  <c r="R23" i="4"/>
  <c r="S23" i="4"/>
  <c r="H24" i="4"/>
  <c r="I24" i="4"/>
  <c r="J24" i="4"/>
  <c r="K24" i="4"/>
  <c r="Q24" i="4"/>
  <c r="R24" i="4"/>
  <c r="S24" i="4"/>
  <c r="H25" i="4"/>
  <c r="I25" i="4"/>
  <c r="J25" i="4"/>
  <c r="K25" i="4"/>
  <c r="Q25" i="4"/>
  <c r="R25" i="4"/>
  <c r="S25" i="4"/>
  <c r="H26" i="4"/>
  <c r="I26" i="4"/>
  <c r="J26" i="4"/>
  <c r="K26" i="4"/>
  <c r="Q26" i="4"/>
  <c r="R26" i="4"/>
  <c r="S26" i="4"/>
  <c r="H27" i="4"/>
  <c r="I27" i="4"/>
  <c r="J27" i="4"/>
  <c r="K27" i="4"/>
  <c r="Q27" i="4"/>
  <c r="R27" i="4"/>
  <c r="S27" i="4"/>
  <c r="H28" i="4"/>
  <c r="I28" i="4"/>
  <c r="J28" i="4"/>
  <c r="K28" i="4"/>
  <c r="Q28" i="4"/>
  <c r="R28" i="4"/>
  <c r="S28" i="4"/>
  <c r="H29" i="4"/>
  <c r="I29" i="4"/>
  <c r="J29" i="4"/>
  <c r="K29" i="4"/>
  <c r="Q29" i="4"/>
  <c r="R29" i="4"/>
  <c r="S29" i="4"/>
  <c r="H30" i="4"/>
  <c r="I30" i="4"/>
  <c r="J30" i="4"/>
  <c r="K30" i="4"/>
  <c r="Q30" i="4"/>
  <c r="R30" i="4"/>
  <c r="S30" i="4"/>
  <c r="H31" i="4"/>
  <c r="I31" i="4"/>
  <c r="J31" i="4"/>
  <c r="K31" i="4"/>
  <c r="Q31" i="4"/>
  <c r="R31" i="4"/>
  <c r="S31" i="4"/>
  <c r="H32" i="4"/>
  <c r="I32" i="4"/>
  <c r="J32" i="4"/>
  <c r="K32" i="4"/>
  <c r="Q32" i="4"/>
  <c r="R32" i="4"/>
  <c r="S32" i="4"/>
  <c r="H33" i="4"/>
  <c r="I33" i="4"/>
  <c r="J33" i="4"/>
  <c r="K33" i="4"/>
  <c r="Q33" i="4"/>
  <c r="R33" i="4"/>
  <c r="S33" i="4"/>
  <c r="H34" i="4"/>
  <c r="I34" i="4"/>
  <c r="J34" i="4"/>
  <c r="K34" i="4"/>
  <c r="Q34" i="4"/>
  <c r="R34" i="4"/>
  <c r="S34" i="4"/>
  <c r="H35" i="4"/>
  <c r="I35" i="4"/>
  <c r="J35" i="4"/>
  <c r="K35" i="4"/>
  <c r="Q35" i="4"/>
  <c r="R35" i="4"/>
  <c r="S35" i="4"/>
  <c r="H36" i="4"/>
  <c r="I36" i="4"/>
  <c r="J36" i="4"/>
  <c r="K36" i="4"/>
  <c r="Q36" i="4"/>
  <c r="R36" i="4"/>
  <c r="S36" i="4"/>
  <c r="H37" i="4"/>
  <c r="I37" i="4"/>
  <c r="J37" i="4"/>
  <c r="K37" i="4"/>
  <c r="Q37" i="4"/>
  <c r="R37" i="4"/>
  <c r="S37" i="4"/>
  <c r="H38" i="4"/>
  <c r="I38" i="4"/>
  <c r="J38" i="4"/>
  <c r="K38" i="4"/>
  <c r="Q38" i="4"/>
  <c r="R38" i="4"/>
  <c r="S38" i="4"/>
  <c r="H39" i="4"/>
  <c r="I39" i="4"/>
  <c r="J39" i="4"/>
  <c r="K39" i="4"/>
  <c r="Q39" i="4"/>
  <c r="R39" i="4"/>
  <c r="S39" i="4"/>
  <c r="H40" i="4"/>
  <c r="I40" i="4"/>
  <c r="J40" i="4"/>
  <c r="K40" i="4"/>
  <c r="Q40" i="4"/>
  <c r="R40" i="4"/>
  <c r="S40" i="4"/>
  <c r="H41" i="4"/>
  <c r="I41" i="4"/>
  <c r="J41" i="4"/>
  <c r="K41" i="4"/>
  <c r="Q41" i="4"/>
  <c r="R41" i="4"/>
  <c r="S41" i="4"/>
  <c r="H42" i="4"/>
  <c r="I42" i="4"/>
  <c r="J42" i="4"/>
  <c r="K42" i="4"/>
  <c r="Q42" i="4"/>
  <c r="R42" i="4"/>
  <c r="S42" i="4"/>
  <c r="H43" i="4"/>
  <c r="I43" i="4"/>
  <c r="J43" i="4"/>
  <c r="K43" i="4"/>
  <c r="Q43" i="4"/>
  <c r="R43" i="4"/>
  <c r="S43" i="4"/>
  <c r="H44" i="4"/>
  <c r="I44" i="4"/>
  <c r="J44" i="4"/>
  <c r="K44" i="4"/>
  <c r="Q44" i="4"/>
  <c r="R44" i="4"/>
  <c r="S44" i="4"/>
  <c r="H45" i="4"/>
  <c r="I45" i="4"/>
  <c r="J45" i="4"/>
  <c r="K45" i="4"/>
  <c r="Q45" i="4"/>
  <c r="R45" i="4"/>
  <c r="S45" i="4"/>
  <c r="H46" i="4"/>
  <c r="I46" i="4"/>
  <c r="J46" i="4"/>
  <c r="K46" i="4"/>
  <c r="Q46" i="4"/>
  <c r="R46" i="4"/>
  <c r="S46" i="4"/>
  <c r="H47" i="4"/>
  <c r="I47" i="4"/>
  <c r="J47" i="4"/>
  <c r="K47" i="4"/>
  <c r="Q47" i="4"/>
  <c r="R47" i="4"/>
  <c r="S47" i="4"/>
  <c r="H48" i="4"/>
  <c r="I48" i="4"/>
  <c r="J48" i="4"/>
  <c r="K48" i="4"/>
  <c r="Q48" i="4"/>
  <c r="R48" i="4"/>
  <c r="S48" i="4"/>
  <c r="H49" i="4"/>
  <c r="I49" i="4"/>
  <c r="J49" i="4"/>
  <c r="K49" i="4"/>
  <c r="Q49" i="4"/>
  <c r="R49" i="4"/>
  <c r="S49" i="4"/>
  <c r="H50" i="4"/>
  <c r="I50" i="4"/>
  <c r="J50" i="4"/>
  <c r="K50" i="4"/>
  <c r="Q50" i="4"/>
  <c r="R50" i="4"/>
  <c r="S50" i="4"/>
  <c r="H51" i="4"/>
  <c r="I51" i="4"/>
  <c r="J51" i="4"/>
  <c r="K51" i="4"/>
  <c r="Q51" i="4"/>
  <c r="R51" i="4"/>
  <c r="S51" i="4"/>
  <c r="H52" i="4"/>
  <c r="I52" i="4"/>
  <c r="J52" i="4"/>
  <c r="K52" i="4"/>
  <c r="Q52" i="4"/>
  <c r="R52" i="4"/>
  <c r="S52" i="4"/>
  <c r="H53" i="4"/>
  <c r="I53" i="4"/>
  <c r="J53" i="4"/>
  <c r="K53" i="4"/>
  <c r="Q53" i="4"/>
  <c r="R53" i="4"/>
  <c r="S53" i="4"/>
  <c r="H54" i="4"/>
  <c r="I54" i="4"/>
  <c r="J54" i="4"/>
  <c r="K54" i="4"/>
  <c r="Q54" i="4"/>
  <c r="R54" i="4"/>
  <c r="S54" i="4"/>
  <c r="H55" i="4"/>
  <c r="I55" i="4"/>
  <c r="J55" i="4"/>
  <c r="K55" i="4"/>
  <c r="Q55" i="4"/>
  <c r="R55" i="4"/>
  <c r="S55" i="4"/>
  <c r="H56" i="4"/>
  <c r="I56" i="4"/>
  <c r="J56" i="4"/>
  <c r="K56" i="4"/>
  <c r="Q56" i="4"/>
  <c r="R56" i="4"/>
  <c r="S56" i="4"/>
  <c r="H57" i="4"/>
  <c r="I57" i="4"/>
  <c r="J57" i="4"/>
  <c r="K57" i="4"/>
  <c r="Q57" i="4"/>
  <c r="R57" i="4"/>
  <c r="S57" i="4"/>
  <c r="H58" i="4"/>
  <c r="I58" i="4"/>
  <c r="J58" i="4"/>
  <c r="K58" i="4"/>
  <c r="Q58" i="4"/>
  <c r="R58" i="4"/>
  <c r="S58" i="4"/>
  <c r="H59" i="4"/>
  <c r="I59" i="4"/>
  <c r="J59" i="4"/>
  <c r="K59" i="4"/>
  <c r="Q59" i="4"/>
  <c r="R59" i="4"/>
  <c r="S59" i="4"/>
  <c r="H60" i="4"/>
  <c r="I60" i="4"/>
  <c r="J60" i="4"/>
  <c r="K60" i="4"/>
  <c r="Q60" i="4"/>
  <c r="R60" i="4"/>
  <c r="S60" i="4"/>
  <c r="H61" i="4"/>
  <c r="I61" i="4"/>
  <c r="J61" i="4"/>
  <c r="K61" i="4"/>
  <c r="Q61" i="4"/>
  <c r="R61" i="4"/>
  <c r="S61" i="4"/>
  <c r="H62" i="4"/>
  <c r="I62" i="4"/>
  <c r="J62" i="4"/>
  <c r="K62" i="4"/>
  <c r="Q62" i="4"/>
  <c r="R62" i="4"/>
  <c r="S62" i="4"/>
  <c r="H63" i="4"/>
  <c r="I63" i="4"/>
  <c r="J63" i="4"/>
  <c r="K63" i="4"/>
  <c r="Q63" i="4"/>
  <c r="R63" i="4"/>
  <c r="S63" i="4"/>
  <c r="H64" i="4"/>
  <c r="I64" i="4"/>
  <c r="J64" i="4"/>
  <c r="K64" i="4"/>
  <c r="Q64" i="4"/>
  <c r="R64" i="4"/>
  <c r="S64" i="4"/>
  <c r="J15" i="4"/>
  <c r="K15" i="4"/>
  <c r="Q15" i="4"/>
  <c r="R15" i="4"/>
  <c r="S15" i="4"/>
  <c r="I15" i="4"/>
  <c r="H15" i="4"/>
  <c r="D17" i="4"/>
  <c r="E17" i="4"/>
  <c r="F17" i="4"/>
  <c r="G17" i="4"/>
  <c r="D18" i="4"/>
  <c r="E18" i="4"/>
  <c r="F18" i="4"/>
  <c r="G18" i="4"/>
  <c r="D19" i="4"/>
  <c r="E19" i="4"/>
  <c r="F19" i="4"/>
  <c r="G19" i="4"/>
  <c r="D20" i="4"/>
  <c r="E20" i="4"/>
  <c r="F20" i="4"/>
  <c r="G20" i="4"/>
  <c r="D21" i="4"/>
  <c r="E21" i="4"/>
  <c r="F21" i="4"/>
  <c r="G21" i="4"/>
  <c r="D22" i="4"/>
  <c r="E22" i="4"/>
  <c r="F22" i="4"/>
  <c r="G22" i="4"/>
  <c r="D23" i="4"/>
  <c r="E23" i="4"/>
  <c r="F23" i="4"/>
  <c r="G23" i="4"/>
  <c r="D24" i="4"/>
  <c r="E24" i="4"/>
  <c r="F24" i="4"/>
  <c r="G24" i="4"/>
  <c r="D25" i="4"/>
  <c r="E25" i="4"/>
  <c r="F25" i="4"/>
  <c r="G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63" i="4"/>
  <c r="E63" i="4"/>
  <c r="F63" i="4"/>
  <c r="G63" i="4"/>
  <c r="D64" i="4"/>
  <c r="E64" i="4"/>
  <c r="F64" i="4"/>
  <c r="G64" i="4"/>
  <c r="D16" i="4"/>
  <c r="E16" i="4"/>
  <c r="F16" i="4"/>
  <c r="G16" i="4"/>
  <c r="E15" i="4"/>
  <c r="F15" i="4"/>
  <c r="G15" i="4"/>
  <c r="D15"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A15" i="4"/>
  <c r="BH24" i="5"/>
  <c r="BG24" i="5"/>
  <c r="BF24" i="5"/>
  <c r="BE24" i="5"/>
  <c r="BD24" i="5"/>
  <c r="BC24" i="5"/>
  <c r="BB24" i="5"/>
  <c r="BI23" i="5"/>
  <c r="BI22" i="5"/>
  <c r="AI91" i="4"/>
  <c r="AJ91" i="4"/>
  <c r="AM91" i="4"/>
  <c r="AM106" i="4" s="1"/>
  <c r="AN91" i="4"/>
  <c r="AN106" i="4" s="1"/>
  <c r="AU106" i="4"/>
  <c r="AV106" i="4"/>
  <c r="CE90" i="4"/>
  <c r="AI69" i="4"/>
  <c r="CE148" i="4"/>
  <c r="CE102" i="4"/>
  <c r="CE99" i="4"/>
  <c r="CE89" i="4"/>
  <c r="CE68" i="4"/>
  <c r="CE67" i="4"/>
  <c r="CE66" i="4"/>
  <c r="CE65" i="4"/>
  <c r="AJ106" i="4" l="1"/>
  <c r="CF75" i="7"/>
  <c r="CE75" i="7"/>
  <c r="BZ77" i="7"/>
  <c r="CA77" i="7"/>
  <c r="CJ73" i="7"/>
  <c r="CK73" i="7"/>
  <c r="CP73" i="7"/>
  <c r="CO73" i="7"/>
  <c r="CP71" i="7"/>
  <c r="CO71" i="7"/>
  <c r="AH71" i="7" s="1"/>
  <c r="BT106" i="4"/>
  <c r="AI106" i="4"/>
  <c r="BQ106" i="4"/>
  <c r="CS43" i="3"/>
  <c r="BF77" i="7"/>
  <c r="BG77" i="7"/>
  <c r="BA79" i="7"/>
  <c r="BB79" i="7"/>
  <c r="BQ73" i="7"/>
  <c r="BP73" i="7"/>
  <c r="AW81" i="7"/>
  <c r="AV81" i="7"/>
  <c r="BV73" i="7"/>
  <c r="BU73" i="7"/>
  <c r="AM83" i="7"/>
  <c r="AL83" i="7"/>
  <c r="BL75" i="7"/>
  <c r="BK75" i="7"/>
  <c r="AR83" i="7"/>
  <c r="AQ83" i="7"/>
  <c r="AC69" i="7"/>
  <c r="CQ69" i="7" s="1"/>
  <c r="CF51" i="3"/>
  <c r="CG51" i="3" s="1"/>
  <c r="CH51" i="3" s="1"/>
  <c r="AL50" i="3"/>
  <c r="CR45" i="3"/>
  <c r="CD45" i="3" s="1"/>
  <c r="BZ45" i="3"/>
  <c r="CP47" i="3"/>
  <c r="BR47" i="3"/>
  <c r="CQ46" i="3"/>
  <c r="BV46" i="3"/>
  <c r="CL47" i="3"/>
  <c r="BB47" i="3"/>
  <c r="CS44" i="3"/>
  <c r="CJ49" i="3"/>
  <c r="AT49" i="3"/>
  <c r="AP50" i="3"/>
  <c r="CI50" i="3"/>
  <c r="BJ45" i="3"/>
  <c r="CN45" i="3"/>
  <c r="BN45" i="3" s="1"/>
  <c r="A52" i="3"/>
  <c r="A89" i="7" s="1"/>
  <c r="EQ53" i="3"/>
  <c r="CK48" i="3"/>
  <c r="AX48" i="3"/>
  <c r="CO48" i="3"/>
  <c r="BF46" i="3"/>
  <c r="CM46" i="3"/>
  <c r="A40" i="4"/>
  <c r="AD129" i="4"/>
  <c r="CE124" i="4"/>
  <c r="CE128" i="4"/>
  <c r="CE122" i="4"/>
  <c r="CE121" i="4"/>
  <c r="CE123" i="4"/>
  <c r="CE127" i="4"/>
  <c r="CE125" i="4"/>
  <c r="BI24" i="5"/>
  <c r="CE126" i="4"/>
  <c r="CE101" i="4"/>
  <c r="CE103" i="4"/>
  <c r="CE100" i="4"/>
  <c r="AK91" i="4"/>
  <c r="AK106" i="4" s="1"/>
  <c r="AO91" i="4"/>
  <c r="AO106" i="4" s="1"/>
  <c r="AS106" i="4"/>
  <c r="AW106" i="4"/>
  <c r="BU106" i="4"/>
  <c r="CE88" i="4"/>
  <c r="AH84" i="4"/>
  <c r="CE84" i="4" s="1"/>
  <c r="AG91" i="4"/>
  <c r="AH48" i="4"/>
  <c r="CE48" i="4" s="1"/>
  <c r="AH56" i="4"/>
  <c r="CE56" i="4" s="1"/>
  <c r="AH63" i="4"/>
  <c r="CE63" i="4" s="1"/>
  <c r="AH59" i="4"/>
  <c r="CE59" i="4" s="1"/>
  <c r="AH39" i="4"/>
  <c r="CE39" i="4" s="1"/>
  <c r="AH28" i="4"/>
  <c r="CE28" i="4" s="1"/>
  <c r="AH31" i="4"/>
  <c r="CE31" i="4" s="1"/>
  <c r="AH36" i="4"/>
  <c r="CE36" i="4" s="1"/>
  <c r="AH55" i="4"/>
  <c r="CE55" i="4" s="1"/>
  <c r="AH64" i="4"/>
  <c r="CE64" i="4" s="1"/>
  <c r="AH60" i="4"/>
  <c r="CE60" i="4" s="1"/>
  <c r="AD91" i="4"/>
  <c r="AH20" i="4"/>
  <c r="CE20" i="4" s="1"/>
  <c r="AX80" i="4"/>
  <c r="AT80" i="4"/>
  <c r="AH83" i="4"/>
  <c r="CE77" i="7" l="1"/>
  <c r="CF77" i="7"/>
  <c r="BZ79" i="7"/>
  <c r="CA79" i="7"/>
  <c r="CJ75" i="7"/>
  <c r="CK75" i="7"/>
  <c r="CP75" i="7"/>
  <c r="CO75" i="7"/>
  <c r="BQ75" i="7"/>
  <c r="BP75" i="7"/>
  <c r="BV75" i="7"/>
  <c r="BU75" i="7"/>
  <c r="BF79" i="7"/>
  <c r="BG79" i="7"/>
  <c r="BL77" i="7"/>
  <c r="BK77" i="7"/>
  <c r="AR85" i="7"/>
  <c r="AQ85" i="7"/>
  <c r="AM85" i="7"/>
  <c r="AL85" i="7"/>
  <c r="BA81" i="7"/>
  <c r="BB81" i="7"/>
  <c r="AW83" i="7"/>
  <c r="AV83" i="7"/>
  <c r="AH73" i="7"/>
  <c r="AC71" i="7"/>
  <c r="CQ71" i="7" s="1"/>
  <c r="AL51" i="3"/>
  <c r="CF52" i="3"/>
  <c r="CG52" i="3" s="1"/>
  <c r="AL52" i="3" s="1"/>
  <c r="BB48" i="3"/>
  <c r="CL48" i="3"/>
  <c r="EQ54" i="3"/>
  <c r="A53" i="3"/>
  <c r="A91" i="7" s="1"/>
  <c r="CK49" i="3"/>
  <c r="CO49" i="3"/>
  <c r="AX49" i="3"/>
  <c r="CQ47" i="3"/>
  <c r="BV47" i="3"/>
  <c r="CS45" i="3"/>
  <c r="CN46" i="3"/>
  <c r="BN46" i="3" s="1"/>
  <c r="BJ46" i="3"/>
  <c r="BF47" i="3"/>
  <c r="CM47" i="3"/>
  <c r="AP51" i="3"/>
  <c r="CI51" i="3"/>
  <c r="CP48" i="3"/>
  <c r="BR48" i="3"/>
  <c r="CJ50" i="3"/>
  <c r="AT50" i="3"/>
  <c r="CR46" i="3"/>
  <c r="BZ46" i="3"/>
  <c r="BR83" i="4"/>
  <c r="BR91" i="4" s="1"/>
  <c r="A41" i="4"/>
  <c r="AU139" i="4"/>
  <c r="BW139" i="4"/>
  <c r="CA139" i="4"/>
  <c r="AI139" i="4"/>
  <c r="AQ139" i="4"/>
  <c r="BS139" i="4"/>
  <c r="BO139" i="4"/>
  <c r="AM139" i="4"/>
  <c r="BZ80" i="4"/>
  <c r="AI148" i="4"/>
  <c r="AH17" i="4"/>
  <c r="CE17" i="4" s="1"/>
  <c r="AH47" i="4"/>
  <c r="CE47" i="4" s="1"/>
  <c r="AH44" i="4"/>
  <c r="CE44" i="4" s="1"/>
  <c r="CE116" i="4"/>
  <c r="CD80" i="4"/>
  <c r="CE112" i="4"/>
  <c r="CE120" i="4"/>
  <c r="CE113" i="4"/>
  <c r="CE115" i="4"/>
  <c r="CE114" i="4"/>
  <c r="CE117" i="4"/>
  <c r="CE111" i="4"/>
  <c r="CE119" i="4"/>
  <c r="CE118" i="4"/>
  <c r="CE110" i="4"/>
  <c r="AP80" i="4"/>
  <c r="BV80" i="4"/>
  <c r="AH40" i="4"/>
  <c r="CE40" i="4" s="1"/>
  <c r="AH32" i="4"/>
  <c r="CE32" i="4" s="1"/>
  <c r="AF91" i="4"/>
  <c r="AE91" i="4"/>
  <c r="AG80" i="4"/>
  <c r="AF80" i="4"/>
  <c r="AE80" i="4"/>
  <c r="AH24" i="4"/>
  <c r="CE24" i="4" s="1"/>
  <c r="AH25" i="4"/>
  <c r="CE25" i="4" s="1"/>
  <c r="AH46" i="4"/>
  <c r="CE46" i="4" s="1"/>
  <c r="AH51" i="4"/>
  <c r="CE51" i="4" s="1"/>
  <c r="AH43" i="4"/>
  <c r="CE43" i="4" s="1"/>
  <c r="AH45" i="4"/>
  <c r="CE45" i="4" s="1"/>
  <c r="AH42" i="4"/>
  <c r="CE42" i="4" s="1"/>
  <c r="AH19" i="4"/>
  <c r="CE19" i="4" s="1"/>
  <c r="AH52" i="4"/>
  <c r="CE52" i="4" s="1"/>
  <c r="AH27" i="4"/>
  <c r="CE27" i="4" s="1"/>
  <c r="AH37" i="4"/>
  <c r="CE37" i="4" s="1"/>
  <c r="AH41" i="4"/>
  <c r="CE41" i="4" s="1"/>
  <c r="AH26" i="4"/>
  <c r="CE26" i="4" s="1"/>
  <c r="AH34" i="4"/>
  <c r="CE34" i="4" s="1"/>
  <c r="AH50" i="4"/>
  <c r="CE50" i="4" s="1"/>
  <c r="AH38" i="4"/>
  <c r="CE38" i="4" s="1"/>
  <c r="AH21" i="4"/>
  <c r="CE21" i="4" s="1"/>
  <c r="AH30" i="4"/>
  <c r="CE30" i="4" s="1"/>
  <c r="AH49" i="4"/>
  <c r="CE49" i="4" s="1"/>
  <c r="AH57" i="4"/>
  <c r="CE57" i="4" s="1"/>
  <c r="AH62" i="4"/>
  <c r="CE62" i="4" s="1"/>
  <c r="AH23" i="4"/>
  <c r="CE23" i="4" s="1"/>
  <c r="AH16" i="4"/>
  <c r="CE16" i="4" s="1"/>
  <c r="AH58" i="4"/>
  <c r="CE58" i="4" s="1"/>
  <c r="AH33" i="4"/>
  <c r="CE33" i="4" s="1"/>
  <c r="AH29" i="4"/>
  <c r="CE29" i="4" s="1"/>
  <c r="AH53" i="4"/>
  <c r="CE53" i="4" s="1"/>
  <c r="AH15" i="4"/>
  <c r="AH18" i="4"/>
  <c r="CE18" i="4" s="1"/>
  <c r="AH54" i="4"/>
  <c r="CE54" i="4" s="1"/>
  <c r="AH35" i="4"/>
  <c r="CE35" i="4" s="1"/>
  <c r="AH61" i="4"/>
  <c r="CE61" i="4" s="1"/>
  <c r="BR80" i="4"/>
  <c r="AH22" i="4"/>
  <c r="CE22" i="4" s="1"/>
  <c r="CE83" i="4"/>
  <c r="AH91" i="4"/>
  <c r="AL80" i="4"/>
  <c r="CE109" i="4"/>
  <c r="BC24" i="2"/>
  <c r="BD24" i="2"/>
  <c r="BE24" i="2"/>
  <c r="BF24" i="2"/>
  <c r="BG24" i="2"/>
  <c r="BH24" i="2"/>
  <c r="BB24" i="2"/>
  <c r="BI23" i="2"/>
  <c r="BI22" i="2"/>
  <c r="BZ81" i="7" l="1"/>
  <c r="CA81" i="7"/>
  <c r="CF79" i="7"/>
  <c r="CE79" i="7"/>
  <c r="CJ77" i="7"/>
  <c r="CK77" i="7"/>
  <c r="BG81" i="7"/>
  <c r="BF81" i="7"/>
  <c r="AQ87" i="7"/>
  <c r="AR87" i="7"/>
  <c r="BB83" i="7"/>
  <c r="BA83" i="7"/>
  <c r="AM87" i="7"/>
  <c r="AL87" i="7"/>
  <c r="BQ77" i="7"/>
  <c r="BP77" i="7"/>
  <c r="AW85" i="7"/>
  <c r="AV85" i="7"/>
  <c r="BV77" i="7"/>
  <c r="BU77" i="7"/>
  <c r="AM89" i="7"/>
  <c r="AL89" i="7"/>
  <c r="BL79" i="7"/>
  <c r="BK79" i="7"/>
  <c r="AC73" i="7"/>
  <c r="CQ73" i="7" s="1"/>
  <c r="AH75" i="7"/>
  <c r="CF53" i="3"/>
  <c r="CG53" i="3" s="1"/>
  <c r="CH53" i="3" s="1"/>
  <c r="CH52" i="3"/>
  <c r="AP52" i="3" s="1"/>
  <c r="CP49" i="3"/>
  <c r="BR49" i="3"/>
  <c r="CO50" i="3"/>
  <c r="CK50" i="3"/>
  <c r="AX50" i="3"/>
  <c r="CJ51" i="3"/>
  <c r="AT51" i="3"/>
  <c r="EQ55" i="3"/>
  <c r="A54" i="3"/>
  <c r="A93" i="7" s="1"/>
  <c r="BV48" i="3"/>
  <c r="CQ48" i="3"/>
  <c r="BB49" i="3"/>
  <c r="CL49" i="3"/>
  <c r="CD46" i="3"/>
  <c r="CS46" i="3"/>
  <c r="CN47" i="3"/>
  <c r="BN47" i="3" s="1"/>
  <c r="BJ47" i="3"/>
  <c r="CM48" i="3"/>
  <c r="BF48" i="3"/>
  <c r="BZ47" i="3"/>
  <c r="CR47" i="3"/>
  <c r="AH76" i="4"/>
  <c r="CE76" i="4" s="1"/>
  <c r="AH74" i="4"/>
  <c r="CE74" i="4" s="1"/>
  <c r="AH77" i="4"/>
  <c r="CE77" i="4" s="1"/>
  <c r="AH79" i="4"/>
  <c r="CE79" i="4" s="1"/>
  <c r="AH75" i="4"/>
  <c r="CE75" i="4" s="1"/>
  <c r="AH73" i="4"/>
  <c r="CE73" i="4" s="1"/>
  <c r="AH78" i="4"/>
  <c r="CE78" i="4" s="1"/>
  <c r="A42" i="4"/>
  <c r="CE91" i="4"/>
  <c r="CE15" i="4"/>
  <c r="BI24" i="2"/>
  <c r="CJ79" i="7" l="1"/>
  <c r="CK79" i="7"/>
  <c r="CF81" i="7"/>
  <c r="CE81" i="7"/>
  <c r="CP77" i="7"/>
  <c r="CO77" i="7"/>
  <c r="AH77" i="7" s="1"/>
  <c r="BZ83" i="7"/>
  <c r="CA83" i="7"/>
  <c r="BL81" i="7"/>
  <c r="BK81" i="7"/>
  <c r="BP79" i="7"/>
  <c r="BQ79" i="7"/>
  <c r="BF83" i="7"/>
  <c r="BG83" i="7"/>
  <c r="BV79" i="7"/>
  <c r="BU79" i="7"/>
  <c r="AQ89" i="7"/>
  <c r="AR89" i="7"/>
  <c r="AV87" i="7"/>
  <c r="AW87" i="7"/>
  <c r="BB85" i="7"/>
  <c r="BA85" i="7"/>
  <c r="AC75" i="7"/>
  <c r="CQ75" i="7" s="1"/>
  <c r="AL53" i="3"/>
  <c r="CI52" i="3"/>
  <c r="AT52" i="3" s="1"/>
  <c r="CF54" i="3"/>
  <c r="CG54" i="3" s="1"/>
  <c r="CH54" i="3" s="1"/>
  <c r="AX51" i="3"/>
  <c r="CO51" i="3"/>
  <c r="CK51" i="3"/>
  <c r="A55" i="3"/>
  <c r="A95" i="7" s="1"/>
  <c r="EQ56" i="3"/>
  <c r="BB50" i="3"/>
  <c r="CL50" i="3"/>
  <c r="CP50" i="3"/>
  <c r="BR50" i="3"/>
  <c r="CD47" i="3"/>
  <c r="CS47" i="3"/>
  <c r="BZ48" i="3"/>
  <c r="CR48" i="3"/>
  <c r="AP53" i="3"/>
  <c r="CI53" i="3"/>
  <c r="CM49" i="3"/>
  <c r="BF49" i="3"/>
  <c r="CN48" i="3"/>
  <c r="BN48" i="3" s="1"/>
  <c r="BJ48" i="3"/>
  <c r="BV49" i="3"/>
  <c r="CQ49" i="3"/>
  <c r="A43" i="4"/>
  <c r="AL91" i="4"/>
  <c r="AP91" i="4"/>
  <c r="CE129" i="4"/>
  <c r="CJ81" i="7" l="1"/>
  <c r="CK81" i="7"/>
  <c r="CF83" i="7"/>
  <c r="CE83" i="7"/>
  <c r="CP79" i="7"/>
  <c r="CO79" i="7"/>
  <c r="AH79" i="7" s="1"/>
  <c r="BZ85" i="7"/>
  <c r="CA85" i="7"/>
  <c r="BL83" i="7"/>
  <c r="BK83" i="7"/>
  <c r="BA87" i="7"/>
  <c r="BB87" i="7"/>
  <c r="AW89" i="7"/>
  <c r="AV89" i="7"/>
  <c r="BQ81" i="7"/>
  <c r="BP81" i="7"/>
  <c r="BV81" i="7"/>
  <c r="BU81" i="7"/>
  <c r="AR91" i="7"/>
  <c r="AQ91" i="7"/>
  <c r="BG85" i="7"/>
  <c r="BF85" i="7"/>
  <c r="AL91" i="7"/>
  <c r="AM91" i="7"/>
  <c r="AC77" i="7"/>
  <c r="CQ77" i="7" s="1"/>
  <c r="AL54" i="3"/>
  <c r="CJ52" i="3"/>
  <c r="AX52" i="3" s="1"/>
  <c r="CF55" i="3"/>
  <c r="CG55" i="3" s="1"/>
  <c r="AL55" i="3" s="1"/>
  <c r="A56" i="3"/>
  <c r="A97" i="7" s="1"/>
  <c r="EQ57" i="3"/>
  <c r="CP51" i="3"/>
  <c r="BR51" i="3"/>
  <c r="BJ49" i="3"/>
  <c r="CN49" i="3"/>
  <c r="BN49" i="3" s="1"/>
  <c r="CJ53" i="3"/>
  <c r="AT53" i="3"/>
  <c r="BV50" i="3"/>
  <c r="CQ50" i="3"/>
  <c r="CR49" i="3"/>
  <c r="BZ49" i="3"/>
  <c r="CI54" i="3"/>
  <c r="AP54" i="3"/>
  <c r="CM50" i="3"/>
  <c r="BF50" i="3"/>
  <c r="CD48" i="3"/>
  <c r="CS48" i="3"/>
  <c r="CL51" i="3"/>
  <c r="BB51" i="3"/>
  <c r="A44" i="4"/>
  <c r="CP81" i="7" l="1"/>
  <c r="CO81" i="7"/>
  <c r="AH81" i="7" s="1"/>
  <c r="CF85" i="7"/>
  <c r="CE85" i="7"/>
  <c r="CJ83" i="7"/>
  <c r="CK83" i="7"/>
  <c r="BZ87" i="7"/>
  <c r="CA87" i="7"/>
  <c r="AM95" i="7"/>
  <c r="AL95" i="7"/>
  <c r="AR93" i="7"/>
  <c r="AQ93" i="7"/>
  <c r="AM93" i="7"/>
  <c r="AL93" i="7"/>
  <c r="BL85" i="7"/>
  <c r="BK85" i="7"/>
  <c r="AW91" i="7"/>
  <c r="AV91" i="7"/>
  <c r="BB89" i="7"/>
  <c r="BA89" i="7"/>
  <c r="BV83" i="7"/>
  <c r="BU83" i="7"/>
  <c r="BQ83" i="7"/>
  <c r="BP83" i="7"/>
  <c r="BG87" i="7"/>
  <c r="BF87" i="7"/>
  <c r="AC79" i="7"/>
  <c r="CQ79" i="7" s="1"/>
  <c r="CO52" i="3"/>
  <c r="CP52" i="3" s="1"/>
  <c r="CK52" i="3"/>
  <c r="CL52" i="3" s="1"/>
  <c r="CH55" i="3"/>
  <c r="CI55" i="3" s="1"/>
  <c r="CF56" i="3"/>
  <c r="CG56" i="3" s="1"/>
  <c r="CH56" i="3" s="1"/>
  <c r="BV51" i="3"/>
  <c r="CQ51" i="3"/>
  <c r="CM51" i="3"/>
  <c r="BF51" i="3"/>
  <c r="CR50" i="3"/>
  <c r="BZ50" i="3"/>
  <c r="EQ58" i="3"/>
  <c r="A57" i="3"/>
  <c r="A99" i="7" s="1"/>
  <c r="CD49" i="3"/>
  <c r="CS49" i="3"/>
  <c r="BJ50" i="3"/>
  <c r="CN50" i="3"/>
  <c r="BN50" i="3" s="1"/>
  <c r="AX53" i="3"/>
  <c r="CO53" i="3"/>
  <c r="CK53" i="3"/>
  <c r="AT54" i="3"/>
  <c r="CJ54" i="3"/>
  <c r="A45" i="4"/>
  <c r="CJ85" i="7" l="1"/>
  <c r="CK85" i="7"/>
  <c r="CP83" i="7"/>
  <c r="CO83" i="7"/>
  <c r="AH83" i="7" s="1"/>
  <c r="CE87" i="7"/>
  <c r="CF87" i="7"/>
  <c r="BQ85" i="7"/>
  <c r="BP85" i="7"/>
  <c r="BL87" i="7"/>
  <c r="BK87" i="7"/>
  <c r="BV85" i="7"/>
  <c r="BU85" i="7"/>
  <c r="BB91" i="7"/>
  <c r="BA91" i="7"/>
  <c r="AW93" i="7"/>
  <c r="AV93" i="7"/>
  <c r="BB52" i="3"/>
  <c r="AC81" i="7"/>
  <c r="CQ81" i="7" s="1"/>
  <c r="BR52" i="3"/>
  <c r="AP55" i="3"/>
  <c r="AL56" i="3"/>
  <c r="CF57" i="3"/>
  <c r="CG57" i="3" s="1"/>
  <c r="CH57" i="3" s="1"/>
  <c r="A58" i="3"/>
  <c r="A101" i="7" s="1"/>
  <c r="EQ59" i="3"/>
  <c r="AT55" i="3"/>
  <c r="CJ55" i="3"/>
  <c r="CD50" i="3"/>
  <c r="CS50" i="3"/>
  <c r="CL53" i="3"/>
  <c r="BB53" i="3"/>
  <c r="BR53" i="3"/>
  <c r="CP53" i="3"/>
  <c r="CI56" i="3"/>
  <c r="AP56" i="3"/>
  <c r="AX54" i="3"/>
  <c r="CK54" i="3"/>
  <c r="CO54" i="3"/>
  <c r="CQ52" i="3"/>
  <c r="BV52" i="3"/>
  <c r="BJ51" i="3"/>
  <c r="CN51" i="3"/>
  <c r="CM52" i="3"/>
  <c r="BF52" i="3"/>
  <c r="CR51" i="3"/>
  <c r="CD51" i="3" s="1"/>
  <c r="BZ51" i="3"/>
  <c r="A46" i="4"/>
  <c r="CP87" i="7" l="1"/>
  <c r="CO87" i="7"/>
  <c r="CE89" i="7"/>
  <c r="CF89" i="7"/>
  <c r="BZ91" i="7"/>
  <c r="CA91" i="7"/>
  <c r="CP85" i="7"/>
  <c r="CO85" i="7"/>
  <c r="AH85" i="7" s="1"/>
  <c r="BZ89" i="7"/>
  <c r="CA89" i="7"/>
  <c r="CJ87" i="7"/>
  <c r="CK87" i="7"/>
  <c r="AR95" i="7"/>
  <c r="AQ95" i="7"/>
  <c r="BL89" i="7"/>
  <c r="BK89" i="7"/>
  <c r="BA93" i="7"/>
  <c r="BB93" i="7"/>
  <c r="AR97" i="7"/>
  <c r="AQ97" i="7"/>
  <c r="BG91" i="7"/>
  <c r="BF91" i="7"/>
  <c r="BG89" i="7"/>
  <c r="BF89" i="7"/>
  <c r="AM97" i="7"/>
  <c r="AL97" i="7"/>
  <c r="AW95" i="7"/>
  <c r="AV95" i="7"/>
  <c r="BQ87" i="7"/>
  <c r="BP87" i="7"/>
  <c r="AC83" i="7"/>
  <c r="CQ83" i="7" s="1"/>
  <c r="AL57" i="3"/>
  <c r="CF58" i="3"/>
  <c r="CG58" i="3" s="1"/>
  <c r="CH58" i="3" s="1"/>
  <c r="CI57" i="3"/>
  <c r="AP57" i="3"/>
  <c r="BF53" i="3"/>
  <c r="CM53" i="3"/>
  <c r="BR54" i="3"/>
  <c r="CP54" i="3"/>
  <c r="BN51" i="3"/>
  <c r="CS51" i="3"/>
  <c r="BJ52" i="3"/>
  <c r="CN52" i="3"/>
  <c r="BN52" i="3" s="1"/>
  <c r="CR52" i="3"/>
  <c r="CD52" i="3" s="1"/>
  <c r="BZ52" i="3"/>
  <c r="CL54" i="3"/>
  <c r="BB54" i="3"/>
  <c r="CJ56" i="3"/>
  <c r="AT56" i="3"/>
  <c r="BV53" i="3"/>
  <c r="CQ53" i="3"/>
  <c r="CK55" i="3"/>
  <c r="CO55" i="3"/>
  <c r="AX55" i="3"/>
  <c r="EQ60" i="3"/>
  <c r="A59" i="3"/>
  <c r="A103" i="7" s="1"/>
  <c r="A47" i="4"/>
  <c r="BZ93" i="7" l="1"/>
  <c r="CA93" i="7"/>
  <c r="CJ89" i="7"/>
  <c r="CK89" i="7"/>
  <c r="CP89" i="7"/>
  <c r="CO89" i="7"/>
  <c r="CF91" i="7"/>
  <c r="CE91" i="7"/>
  <c r="BV89" i="7"/>
  <c r="BU89" i="7"/>
  <c r="AR99" i="7"/>
  <c r="AQ99" i="7"/>
  <c r="BG93" i="7"/>
  <c r="BF93" i="7"/>
  <c r="BB95" i="7"/>
  <c r="BA95" i="7"/>
  <c r="BL91" i="7"/>
  <c r="BK91" i="7"/>
  <c r="BQ89" i="7"/>
  <c r="BP89" i="7"/>
  <c r="AW97" i="7"/>
  <c r="AV97" i="7"/>
  <c r="BV87" i="7"/>
  <c r="BU87" i="7"/>
  <c r="AH87" i="7" s="1"/>
  <c r="AL99" i="7"/>
  <c r="AM99" i="7"/>
  <c r="AC85" i="7"/>
  <c r="CQ85" i="7" s="1"/>
  <c r="AL58" i="3"/>
  <c r="CF59" i="3"/>
  <c r="CG59" i="3" s="1"/>
  <c r="AL59" i="3" s="1"/>
  <c r="CK56" i="3"/>
  <c r="AX56" i="3"/>
  <c r="CO56" i="3"/>
  <c r="EQ61" i="3"/>
  <c r="A60" i="3"/>
  <c r="A105" i="7" s="1"/>
  <c r="BZ53" i="3"/>
  <c r="CR53" i="3"/>
  <c r="CD53" i="3" s="1"/>
  <c r="CQ54" i="3"/>
  <c r="BV54" i="3"/>
  <c r="CL55" i="3"/>
  <c r="BB55" i="3"/>
  <c r="BR55" i="3"/>
  <c r="CP55" i="3"/>
  <c r="CM54" i="3"/>
  <c r="BF54" i="3"/>
  <c r="AP58" i="3"/>
  <c r="CI58" i="3"/>
  <c r="CN53" i="3"/>
  <c r="BN53" i="3" s="1"/>
  <c r="BJ53" i="3"/>
  <c r="CS52" i="3"/>
  <c r="CJ57" i="3"/>
  <c r="AT57" i="3"/>
  <c r="A48" i="4"/>
  <c r="CE93" i="7" l="1"/>
  <c r="CF93" i="7"/>
  <c r="CP91" i="7"/>
  <c r="CO91" i="7"/>
  <c r="CJ91" i="7"/>
  <c r="CK91" i="7"/>
  <c r="BZ95" i="7"/>
  <c r="CA95" i="7"/>
  <c r="AM103" i="7"/>
  <c r="AL103" i="7"/>
  <c r="BU91" i="7"/>
  <c r="BV91" i="7"/>
  <c r="BA97" i="7"/>
  <c r="BB97" i="7"/>
  <c r="AR101" i="7"/>
  <c r="AQ101" i="7"/>
  <c r="BL93" i="7"/>
  <c r="BK93" i="7"/>
  <c r="AM101" i="7"/>
  <c r="AL101" i="7"/>
  <c r="AW99" i="7"/>
  <c r="AV99" i="7"/>
  <c r="BQ91" i="7"/>
  <c r="BP91" i="7"/>
  <c r="BG95" i="7"/>
  <c r="BF95" i="7"/>
  <c r="AH89" i="7"/>
  <c r="AC87" i="7"/>
  <c r="CQ87" i="7" s="1"/>
  <c r="CH59" i="3"/>
  <c r="CI59" i="3" s="1"/>
  <c r="CF60" i="3"/>
  <c r="CG60" i="3" s="1"/>
  <c r="CH60" i="3" s="1"/>
  <c r="CS53" i="3"/>
  <c r="CN54" i="3"/>
  <c r="BN54" i="3" s="1"/>
  <c r="BJ54" i="3"/>
  <c r="CQ55" i="3"/>
  <c r="BV55" i="3"/>
  <c r="CO57" i="3"/>
  <c r="CK57" i="3"/>
  <c r="AX57" i="3"/>
  <c r="A61" i="3"/>
  <c r="A107" i="7" s="1"/>
  <c r="EQ62" i="3"/>
  <c r="CP56" i="3"/>
  <c r="BR56" i="3"/>
  <c r="CJ58" i="3"/>
  <c r="AT58" i="3"/>
  <c r="BF55" i="3"/>
  <c r="CM55" i="3"/>
  <c r="CL56" i="3"/>
  <c r="BB56" i="3"/>
  <c r="BZ54" i="3"/>
  <c r="CR54" i="3"/>
  <c r="CD54" i="3" s="1"/>
  <c r="A49" i="4"/>
  <c r="CF95" i="7" l="1"/>
  <c r="CE95" i="7"/>
  <c r="BZ97" i="7"/>
  <c r="CA97" i="7"/>
  <c r="CP93" i="7"/>
  <c r="CO93" i="7"/>
  <c r="CJ93" i="7"/>
  <c r="CK93" i="7"/>
  <c r="BB99" i="7"/>
  <c r="BA99" i="7"/>
  <c r="BK95" i="7"/>
  <c r="BL95" i="7"/>
  <c r="AW101" i="7"/>
  <c r="AV101" i="7"/>
  <c r="BG97" i="7"/>
  <c r="BF97" i="7"/>
  <c r="BU93" i="7"/>
  <c r="BV93" i="7"/>
  <c r="BQ93" i="7"/>
  <c r="BP93" i="7"/>
  <c r="AC89" i="7"/>
  <c r="CQ89" i="7" s="1"/>
  <c r="AH91" i="7"/>
  <c r="AP59" i="3"/>
  <c r="AL60" i="3"/>
  <c r="CF61" i="3"/>
  <c r="CG61" i="3" s="1"/>
  <c r="CH61" i="3" s="1"/>
  <c r="CS54" i="3"/>
  <c r="CM56" i="3"/>
  <c r="BF56" i="3"/>
  <c r="CJ59" i="3"/>
  <c r="AT59" i="3"/>
  <c r="CI60" i="3"/>
  <c r="AP60" i="3"/>
  <c r="BZ55" i="3"/>
  <c r="CR55" i="3"/>
  <c r="CD55" i="3" s="1"/>
  <c r="BB57" i="3"/>
  <c r="CL57" i="3"/>
  <c r="CN55" i="3"/>
  <c r="BN55" i="3" s="1"/>
  <c r="BJ55" i="3"/>
  <c r="CP57" i="3"/>
  <c r="BR57" i="3"/>
  <c r="CQ56" i="3"/>
  <c r="BV56" i="3"/>
  <c r="EQ63" i="3"/>
  <c r="A62" i="3"/>
  <c r="A109" i="7" s="1"/>
  <c r="CK58" i="3"/>
  <c r="AX58" i="3"/>
  <c r="CO58" i="3"/>
  <c r="A50" i="4"/>
  <c r="BZ99" i="7" l="1"/>
  <c r="CA99" i="7"/>
  <c r="CJ95" i="7"/>
  <c r="CK95" i="7"/>
  <c r="CF97" i="7"/>
  <c r="CE97" i="7"/>
  <c r="CP95" i="7"/>
  <c r="CO95" i="7"/>
  <c r="AQ105" i="7"/>
  <c r="AR105" i="7"/>
  <c r="AM105" i="7"/>
  <c r="AL105" i="7"/>
  <c r="AR103" i="7"/>
  <c r="AQ103" i="7"/>
  <c r="BB101" i="7"/>
  <c r="BA101" i="7"/>
  <c r="BQ95" i="7"/>
  <c r="BP95" i="7"/>
  <c r="AW103" i="7"/>
  <c r="AV103" i="7"/>
  <c r="BU95" i="7"/>
  <c r="BV95" i="7"/>
  <c r="BG99" i="7"/>
  <c r="BF99" i="7"/>
  <c r="BK97" i="7"/>
  <c r="BL97" i="7"/>
  <c r="AC91" i="7"/>
  <c r="CQ91" i="7" s="1"/>
  <c r="AH93" i="7"/>
  <c r="AL61" i="3"/>
  <c r="CF62" i="3"/>
  <c r="CG62" i="3" s="1"/>
  <c r="CH62" i="3" s="1"/>
  <c r="A63" i="3"/>
  <c r="A111" i="7" s="1"/>
  <c r="EQ64" i="3"/>
  <c r="EQ65" i="3" s="1"/>
  <c r="EQ66" i="3" s="1"/>
  <c r="EQ67" i="3" s="1"/>
  <c r="EQ68" i="3" s="1"/>
  <c r="CP58" i="3"/>
  <c r="BR58" i="3"/>
  <c r="CR56" i="3"/>
  <c r="CD56" i="3" s="1"/>
  <c r="BZ56" i="3"/>
  <c r="CO59" i="3"/>
  <c r="CK59" i="3"/>
  <c r="AX59" i="3"/>
  <c r="CI61" i="3"/>
  <c r="AP61" i="3"/>
  <c r="CJ60" i="3"/>
  <c r="AT60" i="3"/>
  <c r="CM57" i="3"/>
  <c r="BF57" i="3"/>
  <c r="CQ57" i="3"/>
  <c r="BV57" i="3"/>
  <c r="CS55" i="3"/>
  <c r="CL58" i="3"/>
  <c r="BB58" i="3"/>
  <c r="CN56" i="3"/>
  <c r="BJ56" i="3"/>
  <c r="A51" i="4"/>
  <c r="CJ97" i="7" l="1"/>
  <c r="CK97" i="7"/>
  <c r="CP97" i="7"/>
  <c r="CO97" i="7"/>
  <c r="CF99" i="7"/>
  <c r="CE99" i="7"/>
  <c r="BZ101" i="7"/>
  <c r="CA101" i="7"/>
  <c r="BL99" i="7"/>
  <c r="BK99" i="7"/>
  <c r="BQ97" i="7"/>
  <c r="BP97" i="7"/>
  <c r="AM107" i="7"/>
  <c r="AL107" i="7"/>
  <c r="AW105" i="7"/>
  <c r="AV105" i="7"/>
  <c r="BG101" i="7"/>
  <c r="BF101" i="7"/>
  <c r="BB103" i="7"/>
  <c r="BA103" i="7"/>
  <c r="AR107" i="7"/>
  <c r="AQ107" i="7"/>
  <c r="AC93" i="7"/>
  <c r="CQ93" i="7" s="1"/>
  <c r="AH95" i="7"/>
  <c r="AL62" i="3"/>
  <c r="CF63" i="3"/>
  <c r="CG63" i="3" s="1"/>
  <c r="AL63" i="3" s="1"/>
  <c r="CM58" i="3"/>
  <c r="BF58" i="3"/>
  <c r="BV58" i="3"/>
  <c r="CQ58" i="3"/>
  <c r="CR57" i="3"/>
  <c r="BZ57" i="3"/>
  <c r="A64" i="3"/>
  <c r="A113" i="7" s="1"/>
  <c r="AX60" i="3"/>
  <c r="CO60" i="3"/>
  <c r="CK60" i="3"/>
  <c r="CJ61" i="3"/>
  <c r="AT61" i="3"/>
  <c r="CN57" i="3"/>
  <c r="BN57" i="3" s="1"/>
  <c r="BJ57" i="3"/>
  <c r="CL59" i="3"/>
  <c r="BB59" i="3"/>
  <c r="BN56" i="3"/>
  <c r="CS56" i="3"/>
  <c r="CP59" i="3"/>
  <c r="BR59" i="3"/>
  <c r="CI62" i="3"/>
  <c r="AP62" i="3"/>
  <c r="A52" i="4"/>
  <c r="CJ99" i="7" l="1"/>
  <c r="CK99" i="7"/>
  <c r="BZ103" i="7"/>
  <c r="CA103" i="7"/>
  <c r="CE101" i="7"/>
  <c r="CF101" i="7"/>
  <c r="BL101" i="7"/>
  <c r="BK101" i="7"/>
  <c r="AQ109" i="7"/>
  <c r="AR109" i="7"/>
  <c r="AW107" i="7"/>
  <c r="AV107" i="7"/>
  <c r="BU97" i="7"/>
  <c r="AH97" i="7" s="1"/>
  <c r="BV97" i="7"/>
  <c r="BP99" i="7"/>
  <c r="BQ99" i="7"/>
  <c r="BV99" i="7"/>
  <c r="BU99" i="7"/>
  <c r="BG103" i="7"/>
  <c r="BF103" i="7"/>
  <c r="AM111" i="7"/>
  <c r="AL111" i="7"/>
  <c r="BB105" i="7"/>
  <c r="BA105" i="7"/>
  <c r="AL109" i="7"/>
  <c r="AM109" i="7"/>
  <c r="AC95" i="7"/>
  <c r="CQ95" i="7" s="1"/>
  <c r="CH63" i="3"/>
  <c r="AP63" i="3" s="1"/>
  <c r="CJ62" i="3"/>
  <c r="AT62" i="3"/>
  <c r="BF59" i="3"/>
  <c r="CM59" i="3"/>
  <c r="CP60" i="3"/>
  <c r="BR60" i="3"/>
  <c r="CF64" i="3"/>
  <c r="CG64" i="3" s="1"/>
  <c r="CD57" i="3"/>
  <c r="CS57" i="3"/>
  <c r="CK61" i="3"/>
  <c r="AX61" i="3"/>
  <c r="CO61" i="3"/>
  <c r="CR58" i="3"/>
  <c r="CD58" i="3" s="1"/>
  <c r="BZ58" i="3"/>
  <c r="CL60" i="3"/>
  <c r="BB60" i="3"/>
  <c r="CQ59" i="3"/>
  <c r="BV59" i="3"/>
  <c r="A65" i="3"/>
  <c r="A115" i="7" s="1"/>
  <c r="CN58" i="3"/>
  <c r="BJ58" i="3"/>
  <c r="A53" i="4"/>
  <c r="CE103" i="7" l="1"/>
  <c r="CF103" i="7"/>
  <c r="CP99" i="7"/>
  <c r="CO99" i="7"/>
  <c r="AH99" i="7" s="1"/>
  <c r="CJ101" i="7"/>
  <c r="CK101" i="7"/>
  <c r="BZ105" i="7"/>
  <c r="CA105" i="7"/>
  <c r="CP101" i="7"/>
  <c r="CO101" i="7"/>
  <c r="BB107" i="7"/>
  <c r="BA107" i="7"/>
  <c r="BL103" i="7"/>
  <c r="BK103" i="7"/>
  <c r="AR111" i="7"/>
  <c r="AQ111" i="7"/>
  <c r="BQ101" i="7"/>
  <c r="BP101" i="7"/>
  <c r="AW109" i="7"/>
  <c r="AV109" i="7"/>
  <c r="BG105" i="7"/>
  <c r="BF105" i="7"/>
  <c r="AC97" i="7"/>
  <c r="CQ97" i="7" s="1"/>
  <c r="CF65" i="3"/>
  <c r="CG65" i="3" s="1"/>
  <c r="CI63" i="3"/>
  <c r="CJ63" i="3" s="1"/>
  <c r="BN58" i="3"/>
  <c r="CS58" i="3"/>
  <c r="BJ59" i="3"/>
  <c r="CN59" i="3"/>
  <c r="BN59" i="3" s="1"/>
  <c r="CM60" i="3"/>
  <c r="BF60" i="3"/>
  <c r="CQ60" i="3"/>
  <c r="BV60" i="3"/>
  <c r="CO62" i="3"/>
  <c r="CK62" i="3"/>
  <c r="AX62" i="3"/>
  <c r="A66" i="3"/>
  <c r="A117" i="7" s="1"/>
  <c r="BR61" i="3"/>
  <c r="CP61" i="3"/>
  <c r="CL61" i="3"/>
  <c r="BB61" i="3"/>
  <c r="CR59" i="3"/>
  <c r="CD59" i="3" s="1"/>
  <c r="BZ59" i="3"/>
  <c r="AL64" i="3"/>
  <c r="CH64" i="3"/>
  <c r="A54" i="4"/>
  <c r="AU140" i="4"/>
  <c r="AU141" i="4"/>
  <c r="CA141" i="4"/>
  <c r="AM140" i="4"/>
  <c r="AM141" i="4"/>
  <c r="BS141" i="4"/>
  <c r="AI140" i="4"/>
  <c r="AQ140" i="4"/>
  <c r="AI141" i="4"/>
  <c r="AQ141" i="4"/>
  <c r="BO141" i="4"/>
  <c r="BW141" i="4"/>
  <c r="CJ103" i="7" l="1"/>
  <c r="CK103" i="7"/>
  <c r="BZ107" i="7"/>
  <c r="CA107" i="7"/>
  <c r="CP103" i="7"/>
  <c r="CO103" i="7"/>
  <c r="CE105" i="7"/>
  <c r="CF105" i="7"/>
  <c r="BV103" i="7"/>
  <c r="BU103" i="7"/>
  <c r="BB109" i="7"/>
  <c r="BA109" i="7"/>
  <c r="BQ103" i="7"/>
  <c r="BP103" i="7"/>
  <c r="BV101" i="7"/>
  <c r="BU101" i="7"/>
  <c r="AH101" i="7" s="1"/>
  <c r="BL105" i="7"/>
  <c r="BK105" i="7"/>
  <c r="AM113" i="7"/>
  <c r="AL113" i="7"/>
  <c r="BG107" i="7"/>
  <c r="BF107" i="7"/>
  <c r="CH65" i="3"/>
  <c r="CI65" i="3" s="1"/>
  <c r="CJ65" i="3" s="1"/>
  <c r="AT63" i="3"/>
  <c r="AL65" i="3"/>
  <c r="AC99" i="7"/>
  <c r="CQ99" i="7" s="1"/>
  <c r="CF66" i="3"/>
  <c r="CP62" i="3"/>
  <c r="BR62" i="3"/>
  <c r="CS59" i="3"/>
  <c r="CL62" i="3"/>
  <c r="BB62" i="3"/>
  <c r="AP64" i="3"/>
  <c r="CI64" i="3"/>
  <c r="CK63" i="3"/>
  <c r="AX63" i="3"/>
  <c r="CO63" i="3"/>
  <c r="CR60" i="3"/>
  <c r="BZ60" i="3"/>
  <c r="A68" i="3"/>
  <c r="A121" i="7" s="1"/>
  <c r="A67" i="3"/>
  <c r="A119" i="7" s="1"/>
  <c r="CM61" i="3"/>
  <c r="BF61" i="3"/>
  <c r="CQ61" i="3"/>
  <c r="BV61" i="3"/>
  <c r="CN60" i="3"/>
  <c r="BN60" i="3" s="1"/>
  <c r="BJ60" i="3"/>
  <c r="AH140" i="4"/>
  <c r="AH141" i="4"/>
  <c r="A55" i="4"/>
  <c r="CJ105" i="7" l="1"/>
  <c r="CK105" i="7"/>
  <c r="CE107" i="7"/>
  <c r="CF107" i="7"/>
  <c r="BZ109" i="7"/>
  <c r="CA109" i="7"/>
  <c r="BV105" i="7"/>
  <c r="BU105" i="7"/>
  <c r="BQ105" i="7"/>
  <c r="BP105" i="7"/>
  <c r="BB111" i="7"/>
  <c r="BA111" i="7"/>
  <c r="BL107" i="7"/>
  <c r="BK107" i="7"/>
  <c r="AR113" i="7"/>
  <c r="AQ113" i="7"/>
  <c r="AM115" i="7"/>
  <c r="AL115" i="7"/>
  <c r="BG109" i="7"/>
  <c r="BF109" i="7"/>
  <c r="AW111" i="7"/>
  <c r="AV111" i="7"/>
  <c r="AC101" i="7"/>
  <c r="CQ101" i="7" s="1"/>
  <c r="AP65" i="3"/>
  <c r="CG66" i="3"/>
  <c r="CO65" i="3"/>
  <c r="CP65" i="3" s="1"/>
  <c r="CQ65" i="3" s="1"/>
  <c r="CR65" i="3" s="1"/>
  <c r="CK65" i="3"/>
  <c r="AH103" i="7"/>
  <c r="CF67" i="3"/>
  <c r="CG67" i="3" s="1"/>
  <c r="CF68" i="3"/>
  <c r="AI69" i="3"/>
  <c r="AI110" i="3" s="1"/>
  <c r="AG69" i="3"/>
  <c r="AG110" i="3" s="1"/>
  <c r="AJ69" i="3"/>
  <c r="AJ110" i="3" s="1"/>
  <c r="AC69" i="3"/>
  <c r="AF69" i="3"/>
  <c r="AF110" i="3" s="1"/>
  <c r="AD69" i="3"/>
  <c r="AE69" i="3"/>
  <c r="AE110" i="3" s="1"/>
  <c r="AH69" i="3"/>
  <c r="AK69" i="3"/>
  <c r="AK110" i="3" s="1"/>
  <c r="AP69" i="3"/>
  <c r="BB63" i="3"/>
  <c r="CL63" i="3"/>
  <c r="BF62" i="3"/>
  <c r="CM62" i="3"/>
  <c r="CN61" i="3"/>
  <c r="BN61" i="3" s="1"/>
  <c r="BJ61" i="3"/>
  <c r="CJ64" i="3"/>
  <c r="AT64" i="3"/>
  <c r="CQ62" i="3"/>
  <c r="BV62" i="3"/>
  <c r="AT65" i="3"/>
  <c r="CD60" i="3"/>
  <c r="CS60" i="3"/>
  <c r="BR63" i="3"/>
  <c r="CP63" i="3"/>
  <c r="CR61" i="3"/>
  <c r="BZ61" i="3"/>
  <c r="A56" i="4"/>
  <c r="AI143" i="3" l="1"/>
  <c r="BZ111" i="7"/>
  <c r="CA111" i="7"/>
  <c r="CP105" i="7"/>
  <c r="CO105" i="7"/>
  <c r="AH105" i="7" s="1"/>
  <c r="CF109" i="7"/>
  <c r="CE109" i="7"/>
  <c r="CJ107" i="7"/>
  <c r="CK107" i="7"/>
  <c r="AR115" i="7"/>
  <c r="AQ115" i="7"/>
  <c r="BG111" i="7"/>
  <c r="BF111" i="7"/>
  <c r="BQ107" i="7"/>
  <c r="BP107" i="7"/>
  <c r="BV107" i="7"/>
  <c r="BU107" i="7"/>
  <c r="AV115" i="7"/>
  <c r="AW115" i="7"/>
  <c r="BK109" i="7"/>
  <c r="BL109" i="7"/>
  <c r="AW113" i="7"/>
  <c r="AV113" i="7"/>
  <c r="AC103" i="7"/>
  <c r="CQ103" i="7" s="1"/>
  <c r="CL65" i="3"/>
  <c r="CM65" i="3" s="1"/>
  <c r="CN65" i="3" s="1"/>
  <c r="CG68" i="3"/>
  <c r="CH67" i="3"/>
  <c r="CI67" i="3" s="1"/>
  <c r="CJ67" i="3" s="1"/>
  <c r="CH66" i="3"/>
  <c r="AL66" i="3"/>
  <c r="AL67" i="3"/>
  <c r="CE69" i="3"/>
  <c r="AT69" i="3"/>
  <c r="CD61" i="3"/>
  <c r="CS61" i="3"/>
  <c r="CN62" i="3"/>
  <c r="BJ62" i="3"/>
  <c r="AX65" i="3"/>
  <c r="BV63" i="3"/>
  <c r="CQ63" i="3"/>
  <c r="CK64" i="3"/>
  <c r="CO64" i="3"/>
  <c r="AX64" i="3"/>
  <c r="CM63" i="3"/>
  <c r="BF63" i="3"/>
  <c r="CR62" i="3"/>
  <c r="CD62" i="3" s="1"/>
  <c r="BZ62" i="3"/>
  <c r="A57" i="4"/>
  <c r="G141" i="4"/>
  <c r="G149" i="4" s="1"/>
  <c r="B142" i="4"/>
  <c r="B143" i="4"/>
  <c r="B145" i="4"/>
  <c r="B148" i="4"/>
  <c r="CE111" i="7" l="1"/>
  <c r="CF111" i="7"/>
  <c r="CP109" i="7"/>
  <c r="CO109" i="7"/>
  <c r="CJ109" i="7"/>
  <c r="CK109" i="7"/>
  <c r="CP107" i="7"/>
  <c r="CO107" i="7"/>
  <c r="AH107" i="7" s="1"/>
  <c r="AM119" i="7"/>
  <c r="AL119" i="7"/>
  <c r="BQ109" i="7"/>
  <c r="BP109" i="7"/>
  <c r="AM117" i="7"/>
  <c r="AL117" i="7"/>
  <c r="BB113" i="7"/>
  <c r="BA113" i="7"/>
  <c r="BB115" i="7"/>
  <c r="BA115" i="7"/>
  <c r="BL111" i="7"/>
  <c r="BK111" i="7"/>
  <c r="AC105" i="7"/>
  <c r="CQ105" i="7" s="1"/>
  <c r="AP67" i="3"/>
  <c r="CS65" i="3"/>
  <c r="CI66" i="3"/>
  <c r="AP66" i="3"/>
  <c r="CK67" i="3"/>
  <c r="CO67" i="3"/>
  <c r="CP67" i="3" s="1"/>
  <c r="CQ67" i="3" s="1"/>
  <c r="CR67" i="3" s="1"/>
  <c r="CH68" i="3"/>
  <c r="CI68" i="3" s="1"/>
  <c r="CJ68" i="3" s="1"/>
  <c r="CG69" i="3"/>
  <c r="AL68" i="3"/>
  <c r="AX69" i="3"/>
  <c r="BR65" i="3"/>
  <c r="CN63" i="3"/>
  <c r="BN63" i="3" s="1"/>
  <c r="BJ63" i="3"/>
  <c r="CP64" i="3"/>
  <c r="BR64" i="3"/>
  <c r="BN62" i="3"/>
  <c r="CS62" i="3"/>
  <c r="BB64" i="3"/>
  <c r="CL64" i="3"/>
  <c r="BZ63" i="3"/>
  <c r="CR63" i="3"/>
  <c r="CD63" i="3" s="1"/>
  <c r="AT67" i="3"/>
  <c r="BB65" i="3"/>
  <c r="A58" i="4"/>
  <c r="AU143" i="4"/>
  <c r="BZ113" i="7" l="1"/>
  <c r="CA113" i="7"/>
  <c r="CP111" i="7"/>
  <c r="CO111" i="7"/>
  <c r="CJ111" i="7"/>
  <c r="CK111" i="7"/>
  <c r="BZ115" i="7"/>
  <c r="CA115" i="7"/>
  <c r="BG115" i="7"/>
  <c r="BF115" i="7"/>
  <c r="AM121" i="7"/>
  <c r="AL121" i="7"/>
  <c r="AL123" i="7" s="1"/>
  <c r="AW119" i="7"/>
  <c r="AV119" i="7"/>
  <c r="BG113" i="7"/>
  <c r="BF113" i="7"/>
  <c r="BV109" i="7"/>
  <c r="BU109" i="7"/>
  <c r="AH109" i="7" s="1"/>
  <c r="AQ119" i="7"/>
  <c r="AR119" i="7"/>
  <c r="BV111" i="7"/>
  <c r="BU111" i="7"/>
  <c r="BP111" i="7"/>
  <c r="BQ111" i="7"/>
  <c r="AR117" i="7"/>
  <c r="AQ117" i="7"/>
  <c r="AC107" i="7"/>
  <c r="CQ107" i="7" s="1"/>
  <c r="AP68" i="3"/>
  <c r="AT68" i="3"/>
  <c r="CH69" i="3"/>
  <c r="CL67" i="3"/>
  <c r="CM67" i="3" s="1"/>
  <c r="CN67" i="3" s="1"/>
  <c r="CK68" i="3"/>
  <c r="CL68" i="3" s="1"/>
  <c r="CM68" i="3" s="1"/>
  <c r="CN68" i="3" s="1"/>
  <c r="CO68" i="3"/>
  <c r="CP68" i="3" s="1"/>
  <c r="CQ68" i="3" s="1"/>
  <c r="CR68" i="3" s="1"/>
  <c r="AM124" i="7"/>
  <c r="AL69" i="3"/>
  <c r="CI69" i="3"/>
  <c r="CJ66" i="3"/>
  <c r="AT66" i="3"/>
  <c r="BB69" i="3"/>
  <c r="BB110" i="3" s="1"/>
  <c r="BB136" i="3" s="1"/>
  <c r="AY149" i="3" s="1"/>
  <c r="BR69" i="3"/>
  <c r="BR110" i="3" s="1"/>
  <c r="BR136" i="3" s="1"/>
  <c r="BO149" i="3" s="1"/>
  <c r="BV64" i="3"/>
  <c r="CQ64" i="3"/>
  <c r="BF65" i="3"/>
  <c r="AX67" i="3"/>
  <c r="AX68" i="3"/>
  <c r="CS63" i="3"/>
  <c r="BF64" i="3"/>
  <c r="CM64" i="3"/>
  <c r="BV65" i="3"/>
  <c r="A59" i="4"/>
  <c r="BW143" i="4"/>
  <c r="BS144" i="4"/>
  <c r="AQ144" i="4"/>
  <c r="CA144" i="4"/>
  <c r="AM144" i="4"/>
  <c r="AQ143" i="4"/>
  <c r="BO143" i="4"/>
  <c r="BO144" i="4"/>
  <c r="CA143" i="4"/>
  <c r="AU144" i="4"/>
  <c r="BW144" i="4"/>
  <c r="BS143" i="4"/>
  <c r="AM143" i="4"/>
  <c r="AL124" i="7" l="1"/>
  <c r="AL125" i="7" s="1"/>
  <c r="AL187" i="7" s="1"/>
  <c r="CE115" i="7"/>
  <c r="CF115" i="7"/>
  <c r="CE113" i="7"/>
  <c r="CF113" i="7"/>
  <c r="BB121" i="7"/>
  <c r="BA121" i="7"/>
  <c r="AW117" i="7"/>
  <c r="AV117" i="7"/>
  <c r="AV124" i="7" s="1"/>
  <c r="BL115" i="7"/>
  <c r="BK115" i="7"/>
  <c r="AR121" i="7"/>
  <c r="AR124" i="7" s="1"/>
  <c r="AQ121" i="7"/>
  <c r="AQ124" i="7" s="1"/>
  <c r="BA119" i="7"/>
  <c r="BB119" i="7"/>
  <c r="AW121" i="7"/>
  <c r="AV121" i="7"/>
  <c r="BL113" i="7"/>
  <c r="BK113" i="7"/>
  <c r="CS68" i="3"/>
  <c r="CK66" i="3"/>
  <c r="CK69" i="3" s="1"/>
  <c r="CO66" i="3"/>
  <c r="AX66" i="3"/>
  <c r="CJ69" i="3"/>
  <c r="CS67" i="3"/>
  <c r="AC109" i="7"/>
  <c r="CQ109" i="7" s="1"/>
  <c r="AH111" i="7"/>
  <c r="BV69" i="3"/>
  <c r="BV110" i="3" s="1"/>
  <c r="BV136" i="3" s="1"/>
  <c r="BS149" i="3" s="1"/>
  <c r="BO150" i="3" s="1"/>
  <c r="BF69" i="3"/>
  <c r="BF110" i="3" s="1"/>
  <c r="BF136" i="3" s="1"/>
  <c r="BC149" i="3" s="1"/>
  <c r="AY150" i="3" s="1"/>
  <c r="BN65" i="3"/>
  <c r="BJ65" i="3"/>
  <c r="BR68" i="3"/>
  <c r="BB68" i="3"/>
  <c r="BB67" i="3"/>
  <c r="CR64" i="3"/>
  <c r="BZ64" i="3"/>
  <c r="BJ64" i="3"/>
  <c r="CN64" i="3"/>
  <c r="BN64" i="3" s="1"/>
  <c r="BZ65" i="3"/>
  <c r="CD65" i="3"/>
  <c r="BR67" i="3"/>
  <c r="AH143" i="4"/>
  <c r="A60" i="4"/>
  <c r="AP109" i="4"/>
  <c r="AL109" i="4"/>
  <c r="AL31" i="4"/>
  <c r="AL27" i="4"/>
  <c r="AL23" i="4"/>
  <c r="AL30" i="4"/>
  <c r="AL29" i="4"/>
  <c r="CJ113" i="7" l="1"/>
  <c r="CK113" i="7"/>
  <c r="BZ119" i="7"/>
  <c r="CA119" i="7"/>
  <c r="CP115" i="7"/>
  <c r="CO115" i="7"/>
  <c r="BZ121" i="7"/>
  <c r="CA121" i="7"/>
  <c r="CJ115" i="7"/>
  <c r="CK115" i="7"/>
  <c r="BP113" i="7"/>
  <c r="BQ113" i="7"/>
  <c r="BG119" i="7"/>
  <c r="BF119" i="7"/>
  <c r="BG121" i="7"/>
  <c r="BF121" i="7"/>
  <c r="BV113" i="7"/>
  <c r="BU113" i="7"/>
  <c r="BV115" i="7"/>
  <c r="BU115" i="7"/>
  <c r="BQ115" i="7"/>
  <c r="BP115" i="7"/>
  <c r="BB117" i="7"/>
  <c r="BA117" i="7"/>
  <c r="BA124" i="7" s="1"/>
  <c r="AC111" i="7"/>
  <c r="CQ111" i="7" s="1"/>
  <c r="AW124" i="7"/>
  <c r="CP66" i="3"/>
  <c r="BR66" i="3"/>
  <c r="CL66" i="3"/>
  <c r="BB66" i="3"/>
  <c r="BB124" i="7"/>
  <c r="CO69" i="3"/>
  <c r="BN69" i="3"/>
  <c r="BN110" i="3" s="1"/>
  <c r="BN136" i="3" s="1"/>
  <c r="BK149" i="3" s="1"/>
  <c r="BJ69" i="3"/>
  <c r="BZ69" i="3"/>
  <c r="BZ110" i="3" s="1"/>
  <c r="BZ136" i="3" s="1"/>
  <c r="BW149" i="3" s="1"/>
  <c r="BV68" i="3"/>
  <c r="BF68" i="3"/>
  <c r="BF67" i="3"/>
  <c r="BV67" i="3"/>
  <c r="CD64" i="3"/>
  <c r="CS64" i="3"/>
  <c r="AL129" i="4"/>
  <c r="AI147" i="4" s="1"/>
  <c r="AL33" i="4"/>
  <c r="AL25" i="4"/>
  <c r="AL21" i="4"/>
  <c r="AL32" i="4"/>
  <c r="AP27" i="4"/>
  <c r="AI144" i="4"/>
  <c r="AH144" i="4" s="1"/>
  <c r="AL34" i="4"/>
  <c r="A61" i="4"/>
  <c r="AL37" i="4"/>
  <c r="AP129" i="4"/>
  <c r="AL26" i="4"/>
  <c r="AL19" i="4"/>
  <c r="AP29" i="4"/>
  <c r="AL18" i="4"/>
  <c r="AP26" i="4"/>
  <c r="AP37" i="4"/>
  <c r="AP18" i="4"/>
  <c r="AL35" i="4"/>
  <c r="AP30" i="4"/>
  <c r="AL24" i="4"/>
  <c r="AL36" i="4"/>
  <c r="CP113" i="7" l="1"/>
  <c r="CO113" i="7"/>
  <c r="AH113" i="7" s="1"/>
  <c r="CE119" i="7"/>
  <c r="CF119" i="7"/>
  <c r="CF121" i="7"/>
  <c r="CE121" i="7"/>
  <c r="BZ117" i="7"/>
  <c r="BZ124" i="7" s="1"/>
  <c r="CA117" i="7"/>
  <c r="CA124" i="7" s="1"/>
  <c r="BL119" i="7"/>
  <c r="BK119" i="7"/>
  <c r="BG117" i="7"/>
  <c r="BF117" i="7"/>
  <c r="BF124" i="7" s="1"/>
  <c r="BL121" i="7"/>
  <c r="BK121" i="7"/>
  <c r="CM66" i="3"/>
  <c r="CM69" i="3" s="1"/>
  <c r="BF66" i="3"/>
  <c r="CL69" i="3"/>
  <c r="CQ66" i="3"/>
  <c r="CQ69" i="3" s="1"/>
  <c r="BV66" i="3"/>
  <c r="BG124" i="7"/>
  <c r="CP69" i="3"/>
  <c r="AH115" i="7"/>
  <c r="CD69" i="3"/>
  <c r="CD110" i="3" s="1"/>
  <c r="CD136" i="3" s="1"/>
  <c r="CA149" i="3" s="1"/>
  <c r="BW150" i="3" s="1"/>
  <c r="BN67" i="3"/>
  <c r="BJ67" i="3"/>
  <c r="BJ68" i="3"/>
  <c r="CD67" i="3"/>
  <c r="BZ67" i="3"/>
  <c r="BZ68" i="3"/>
  <c r="AP25" i="4"/>
  <c r="AT29" i="4"/>
  <c r="AP21" i="4"/>
  <c r="AT37" i="4"/>
  <c r="AT18" i="4"/>
  <c r="AP19" i="4"/>
  <c r="AP31" i="4"/>
  <c r="AT26" i="4"/>
  <c r="AT30" i="4"/>
  <c r="AT27" i="4"/>
  <c r="AP23" i="4"/>
  <c r="A62" i="4"/>
  <c r="AL38" i="4"/>
  <c r="AM147" i="4"/>
  <c r="AT34" i="4"/>
  <c r="AP34" i="4"/>
  <c r="AT24" i="4"/>
  <c r="AL20" i="4"/>
  <c r="AP24" i="4"/>
  <c r="AP35" i="4"/>
  <c r="AL28" i="4"/>
  <c r="AP36" i="4"/>
  <c r="AL22" i="4"/>
  <c r="AP33" i="4"/>
  <c r="AP32" i="4"/>
  <c r="AT35" i="4"/>
  <c r="AX109" i="4"/>
  <c r="CJ121" i="7" l="1"/>
  <c r="CK121" i="7"/>
  <c r="CJ119" i="7"/>
  <c r="CK119" i="7"/>
  <c r="CP119" i="7"/>
  <c r="CO119" i="7"/>
  <c r="CF117" i="7"/>
  <c r="CF124" i="7" s="1"/>
  <c r="CE117" i="7"/>
  <c r="CE124" i="7" s="1"/>
  <c r="BV119" i="7"/>
  <c r="BU119" i="7"/>
  <c r="BL117" i="7"/>
  <c r="BL124" i="7" s="1"/>
  <c r="BK117" i="7"/>
  <c r="BK124" i="7" s="1"/>
  <c r="BP119" i="7"/>
  <c r="BQ119" i="7"/>
  <c r="BQ121" i="7"/>
  <c r="BP121" i="7"/>
  <c r="AC115" i="7"/>
  <c r="CQ115" i="7" s="1"/>
  <c r="CR66" i="3"/>
  <c r="CD66" i="3" s="1"/>
  <c r="BZ66" i="3"/>
  <c r="CN66" i="3"/>
  <c r="BN66" i="3" s="1"/>
  <c r="BJ66" i="3"/>
  <c r="AC113" i="7"/>
  <c r="CQ113" i="7" s="1"/>
  <c r="BN68" i="3"/>
  <c r="CD68" i="3"/>
  <c r="AX30" i="4"/>
  <c r="AT19" i="4"/>
  <c r="AX24" i="4"/>
  <c r="AT23" i="4"/>
  <c r="AX35" i="4"/>
  <c r="AX37" i="4"/>
  <c r="AX27" i="4"/>
  <c r="AX26" i="4"/>
  <c r="AX18" i="4"/>
  <c r="AT21" i="4"/>
  <c r="AT31" i="4"/>
  <c r="AX29" i="4"/>
  <c r="A63" i="4"/>
  <c r="AP38" i="4"/>
  <c r="AL39" i="4"/>
  <c r="AX129" i="4"/>
  <c r="AP20" i="4"/>
  <c r="AX34" i="4"/>
  <c r="AP22" i="4"/>
  <c r="AT36" i="4"/>
  <c r="AP28" i="4"/>
  <c r="AT25" i="4"/>
  <c r="AT32" i="4"/>
  <c r="AT33" i="4"/>
  <c r="BR109" i="4"/>
  <c r="AT22" i="4"/>
  <c r="CJ117" i="7" l="1"/>
  <c r="CJ124" i="7" s="1"/>
  <c r="CK117" i="7"/>
  <c r="CK124" i="7" s="1"/>
  <c r="CP117" i="7"/>
  <c r="CO117" i="7"/>
  <c r="CP121" i="7"/>
  <c r="CO121" i="7"/>
  <c r="CO124" i="7" s="1"/>
  <c r="BV121" i="7"/>
  <c r="BU121" i="7"/>
  <c r="BV117" i="7"/>
  <c r="BU117" i="7"/>
  <c r="BQ117" i="7"/>
  <c r="BQ124" i="7" s="1"/>
  <c r="BP117" i="7"/>
  <c r="BP124" i="7" s="1"/>
  <c r="CR69" i="3"/>
  <c r="CN69" i="3"/>
  <c r="CS66" i="3"/>
  <c r="CS69" i="3" s="1"/>
  <c r="AH119" i="7"/>
  <c r="BR29" i="4"/>
  <c r="BR18" i="4"/>
  <c r="BB29" i="4"/>
  <c r="BB18" i="4"/>
  <c r="BB36" i="4"/>
  <c r="AT20" i="4"/>
  <c r="BB34" i="4"/>
  <c r="BR26" i="4"/>
  <c r="BR37" i="4"/>
  <c r="AT28" i="4"/>
  <c r="BB26" i="4"/>
  <c r="BB37" i="4"/>
  <c r="AX19" i="4"/>
  <c r="AX23" i="4"/>
  <c r="BR30" i="4"/>
  <c r="BB38" i="4"/>
  <c r="AX31" i="4"/>
  <c r="BB27" i="4"/>
  <c r="BB35" i="4"/>
  <c r="BR24" i="4"/>
  <c r="BB30" i="4"/>
  <c r="AX21" i="4"/>
  <c r="BR27" i="4"/>
  <c r="BR35" i="4"/>
  <c r="BB24" i="4"/>
  <c r="A64" i="4"/>
  <c r="AP39" i="4"/>
  <c r="AL40" i="4"/>
  <c r="AT38" i="4"/>
  <c r="AU147" i="4"/>
  <c r="BR129" i="4"/>
  <c r="BR34" i="4"/>
  <c r="AX25" i="4"/>
  <c r="AX36" i="4"/>
  <c r="AX33" i="4"/>
  <c r="AX32" i="4"/>
  <c r="BV109" i="4"/>
  <c r="AX22" i="4"/>
  <c r="CP124" i="7" l="1"/>
  <c r="BV124" i="7"/>
  <c r="AC119" i="7"/>
  <c r="CQ119" i="7" s="1"/>
  <c r="AH117" i="7"/>
  <c r="AH121" i="7"/>
  <c r="BU124" i="7"/>
  <c r="AF69" i="4"/>
  <c r="AF106" i="4" s="1"/>
  <c r="AG69" i="4"/>
  <c r="AG106" i="4" s="1"/>
  <c r="AE69" i="4"/>
  <c r="AE106" i="4" s="1"/>
  <c r="BB31" i="4"/>
  <c r="BF30" i="4"/>
  <c r="BR23" i="4"/>
  <c r="BF37" i="4"/>
  <c r="BB25" i="4"/>
  <c r="BF26" i="4"/>
  <c r="AX20" i="4"/>
  <c r="BV18" i="4"/>
  <c r="BV24" i="4"/>
  <c r="BB22" i="4"/>
  <c r="BV27" i="4"/>
  <c r="BV37" i="4"/>
  <c r="BB33" i="4"/>
  <c r="BB21" i="4"/>
  <c r="BF35" i="4"/>
  <c r="BF38" i="4"/>
  <c r="BR19" i="4"/>
  <c r="BV34" i="4"/>
  <c r="BF18" i="4"/>
  <c r="BR21" i="4"/>
  <c r="BF27" i="4"/>
  <c r="BB19" i="4"/>
  <c r="BV26" i="4"/>
  <c r="BB23" i="4"/>
  <c r="BF24" i="4"/>
  <c r="BV30" i="4"/>
  <c r="BB32" i="4"/>
  <c r="BF34" i="4"/>
  <c r="BF36" i="4"/>
  <c r="BF29" i="4"/>
  <c r="BV29" i="4"/>
  <c r="BB39" i="4"/>
  <c r="AL41" i="4"/>
  <c r="AX38" i="4"/>
  <c r="AP40" i="4"/>
  <c r="AT39" i="4"/>
  <c r="BO147" i="4"/>
  <c r="BV129" i="4"/>
  <c r="BR31" i="4"/>
  <c r="BR36" i="4"/>
  <c r="BR25" i="4"/>
  <c r="AX28" i="4"/>
  <c r="BV35" i="4"/>
  <c r="BR32" i="4"/>
  <c r="BR33" i="4"/>
  <c r="BZ109" i="4"/>
  <c r="BR22" i="4"/>
  <c r="AC117" i="7" l="1"/>
  <c r="CQ117" i="7" s="1"/>
  <c r="AH123" i="7"/>
  <c r="AC121" i="7"/>
  <c r="CQ121" i="7" s="1"/>
  <c r="AH124" i="7"/>
  <c r="BZ129" i="4"/>
  <c r="BW147" i="4" s="1"/>
  <c r="BZ18" i="4"/>
  <c r="BV19" i="4"/>
  <c r="CD30" i="4"/>
  <c r="BZ30" i="4"/>
  <c r="BJ26" i="4"/>
  <c r="BF19" i="4"/>
  <c r="BV23" i="4"/>
  <c r="BF22" i="4"/>
  <c r="BB20" i="4"/>
  <c r="BF23" i="4"/>
  <c r="BJ27" i="4"/>
  <c r="BZ37" i="4"/>
  <c r="BR20" i="4"/>
  <c r="BV31" i="4"/>
  <c r="BJ24" i="4"/>
  <c r="BF25" i="4"/>
  <c r="BJ30" i="4"/>
  <c r="BJ36" i="4"/>
  <c r="BF33" i="4"/>
  <c r="BZ29" i="4"/>
  <c r="BF32" i="4"/>
  <c r="BZ24" i="4"/>
  <c r="BJ29" i="4"/>
  <c r="CD26" i="4"/>
  <c r="BZ26" i="4"/>
  <c r="BV21" i="4"/>
  <c r="BN38" i="4"/>
  <c r="BJ38" i="4"/>
  <c r="BB28" i="4"/>
  <c r="BF31" i="4"/>
  <c r="BN35" i="4"/>
  <c r="BJ35" i="4"/>
  <c r="BF21" i="4"/>
  <c r="BJ34" i="4"/>
  <c r="BJ18" i="4"/>
  <c r="CD27" i="4"/>
  <c r="BZ27" i="4"/>
  <c r="BJ37" i="4"/>
  <c r="BB40" i="4"/>
  <c r="BF39" i="4"/>
  <c r="BN36" i="4"/>
  <c r="AT40" i="4"/>
  <c r="AP41" i="4"/>
  <c r="AX39" i="4"/>
  <c r="BR38" i="4"/>
  <c r="AL42" i="4"/>
  <c r="BS147" i="4"/>
  <c r="CD34" i="4"/>
  <c r="BZ34" i="4"/>
  <c r="BR28" i="4"/>
  <c r="BV25" i="4"/>
  <c r="BV36" i="4"/>
  <c r="BV33" i="4"/>
  <c r="BV32" i="4"/>
  <c r="CD35" i="4"/>
  <c r="BZ35" i="4"/>
  <c r="CD18" i="4"/>
  <c r="CD109" i="4"/>
  <c r="BV22" i="4"/>
  <c r="CC123" i="7" l="1"/>
  <c r="CC125" i="7" s="1"/>
  <c r="CC187" i="7" s="1"/>
  <c r="CA123" i="7"/>
  <c r="CA125" i="7" s="1"/>
  <c r="CA187" i="7" s="1"/>
  <c r="CA233" i="7" s="1"/>
  <c r="BW246" i="7" s="1"/>
  <c r="CE123" i="7"/>
  <c r="CE125" i="7" s="1"/>
  <c r="CE187" i="7" s="1"/>
  <c r="CG123" i="7"/>
  <c r="CG125" i="7" s="1"/>
  <c r="CG187" i="7" s="1"/>
  <c r="CI123" i="7"/>
  <c r="CI125" i="7" s="1"/>
  <c r="CI187" i="7" s="1"/>
  <c r="CJ123" i="7"/>
  <c r="CJ125" i="7" s="1"/>
  <c r="CJ187" i="7" s="1"/>
  <c r="CP123" i="7"/>
  <c r="CP125" i="7" s="1"/>
  <c r="CP187" i="7" s="1"/>
  <c r="CP233" i="7" s="1"/>
  <c r="CL246" i="7" s="1"/>
  <c r="CN123" i="7"/>
  <c r="CN125" i="7" s="1"/>
  <c r="CN187" i="7" s="1"/>
  <c r="CK123" i="7"/>
  <c r="CK125" i="7" s="1"/>
  <c r="CK187" i="7" s="1"/>
  <c r="CK233" i="7" s="1"/>
  <c r="CG246" i="7" s="1"/>
  <c r="BX123" i="7"/>
  <c r="BX125" i="7" s="1"/>
  <c r="BX187" i="7" s="1"/>
  <c r="CM123" i="7"/>
  <c r="CM125" i="7" s="1"/>
  <c r="CM187" i="7" s="1"/>
  <c r="CL123" i="7"/>
  <c r="CL125" i="7" s="1"/>
  <c r="CL187" i="7" s="1"/>
  <c r="BY123" i="7"/>
  <c r="BY125" i="7" s="1"/>
  <c r="BY187" i="7" s="1"/>
  <c r="BW123" i="7"/>
  <c r="BW125" i="7" s="1"/>
  <c r="BW187" i="7" s="1"/>
  <c r="CO123" i="7"/>
  <c r="CO125" i="7" s="1"/>
  <c r="CO187" i="7" s="1"/>
  <c r="BZ123" i="7"/>
  <c r="BZ125" i="7" s="1"/>
  <c r="BZ187" i="7" s="1"/>
  <c r="CB123" i="7"/>
  <c r="CB125" i="7" s="1"/>
  <c r="CB187" i="7" s="1"/>
  <c r="CD123" i="7"/>
  <c r="CD125" i="7" s="1"/>
  <c r="CD187" i="7" s="1"/>
  <c r="CH123" i="7"/>
  <c r="CH125" i="7" s="1"/>
  <c r="CH187" i="7" s="1"/>
  <c r="CF123" i="7"/>
  <c r="CF125" i="7" s="1"/>
  <c r="CF187" i="7" s="1"/>
  <c r="CF233" i="7" s="1"/>
  <c r="CB246" i="7" s="1"/>
  <c r="AM123" i="7"/>
  <c r="AM125" i="7" s="1"/>
  <c r="AM187" i="7" s="1"/>
  <c r="AM233" i="7" s="1"/>
  <c r="AI246" i="7" s="1"/>
  <c r="AR123" i="7"/>
  <c r="BL123" i="7"/>
  <c r="AW123" i="7"/>
  <c r="BV123" i="7"/>
  <c r="BB123" i="7"/>
  <c r="BG123" i="7"/>
  <c r="BQ123" i="7"/>
  <c r="AH125" i="7"/>
  <c r="AH187" i="7" s="1"/>
  <c r="AC124" i="7"/>
  <c r="AC123" i="7"/>
  <c r="CD129" i="4"/>
  <c r="CA147" i="4" s="1"/>
  <c r="BJ33" i="4"/>
  <c r="BJ23" i="4"/>
  <c r="CD23" i="4"/>
  <c r="BZ23" i="4"/>
  <c r="BF28" i="4"/>
  <c r="BJ25" i="4"/>
  <c r="BN25" i="4"/>
  <c r="BJ19" i="4"/>
  <c r="BN34" i="4"/>
  <c r="BN29" i="4"/>
  <c r="BV20" i="4"/>
  <c r="CD19" i="4"/>
  <c r="BZ19" i="4"/>
  <c r="BJ21" i="4"/>
  <c r="BN24" i="4"/>
  <c r="BF20" i="4"/>
  <c r="BN26" i="4"/>
  <c r="BJ32" i="4"/>
  <c r="CD37" i="4"/>
  <c r="CD33" i="4"/>
  <c r="BZ33" i="4"/>
  <c r="BJ22" i="4"/>
  <c r="CD31" i="4"/>
  <c r="BZ31" i="4"/>
  <c r="BN27" i="4"/>
  <c r="BZ32" i="4"/>
  <c r="BN37" i="4"/>
  <c r="BN18" i="4"/>
  <c r="BJ31" i="4"/>
  <c r="CD21" i="4"/>
  <c r="BZ21" i="4"/>
  <c r="BV28" i="4"/>
  <c r="CD29" i="4"/>
  <c r="BN30" i="4"/>
  <c r="BF40" i="4"/>
  <c r="BN39" i="4"/>
  <c r="BJ39" i="4"/>
  <c r="BB41" i="4"/>
  <c r="AL43" i="4"/>
  <c r="AP42" i="4"/>
  <c r="BR39" i="4"/>
  <c r="BV38" i="4"/>
  <c r="AT41" i="4"/>
  <c r="AX40" i="4"/>
  <c r="BZ36" i="4"/>
  <c r="CD25" i="4"/>
  <c r="BZ25" i="4"/>
  <c r="CD24" i="4"/>
  <c r="BZ22" i="4"/>
  <c r="BW240" i="7" l="1"/>
  <c r="CG240" i="7"/>
  <c r="CL240" i="7"/>
  <c r="BW247" i="7"/>
  <c r="CB240" i="7"/>
  <c r="CG247" i="7"/>
  <c r="AC125" i="7"/>
  <c r="AC187" i="7" s="1"/>
  <c r="CQ123" i="7"/>
  <c r="BD123" i="7"/>
  <c r="BD125" i="7" s="1"/>
  <c r="BD187" i="7" s="1"/>
  <c r="AZ123" i="7"/>
  <c r="AZ125" i="7" s="1"/>
  <c r="AZ187" i="7" s="1"/>
  <c r="BC123" i="7"/>
  <c r="BC125" i="7" s="1"/>
  <c r="BC187" i="7" s="1"/>
  <c r="BL125" i="7"/>
  <c r="BL187" i="7" s="1"/>
  <c r="AT123" i="7"/>
  <c r="AT125" i="7" s="1"/>
  <c r="AT187" i="7" s="1"/>
  <c r="AN123" i="7"/>
  <c r="AN125" i="7" s="1"/>
  <c r="AN187" i="7" s="1"/>
  <c r="BI123" i="7"/>
  <c r="BI125" i="7" s="1"/>
  <c r="BI187" i="7" s="1"/>
  <c r="BN123" i="7"/>
  <c r="BN125" i="7" s="1"/>
  <c r="BN187" i="7" s="1"/>
  <c r="AO123" i="7"/>
  <c r="AO125" i="7" s="1"/>
  <c r="AO187" i="7" s="1"/>
  <c r="AX123" i="7"/>
  <c r="AX125" i="7" s="1"/>
  <c r="AX187" i="7" s="1"/>
  <c r="AU123" i="7"/>
  <c r="AU125" i="7" s="1"/>
  <c r="AU187" i="7" s="1"/>
  <c r="BO123" i="7"/>
  <c r="BO125" i="7" s="1"/>
  <c r="BO187" i="7" s="1"/>
  <c r="AR125" i="7"/>
  <c r="AR187" i="7" s="1"/>
  <c r="BU123" i="7"/>
  <c r="BU125" i="7" s="1"/>
  <c r="BU187" i="7" s="1"/>
  <c r="BH123" i="7"/>
  <c r="BH125" i="7" s="1"/>
  <c r="BH187" i="7" s="1"/>
  <c r="BG125" i="7"/>
  <c r="BG187" i="7" s="1"/>
  <c r="BJ123" i="7"/>
  <c r="BJ125" i="7" s="1"/>
  <c r="BJ187" i="7" s="1"/>
  <c r="BM123" i="7"/>
  <c r="BM125" i="7" s="1"/>
  <c r="BM187" i="7" s="1"/>
  <c r="AQ123" i="7"/>
  <c r="AQ125" i="7" s="1"/>
  <c r="AQ187" i="7" s="1"/>
  <c r="AV123" i="7"/>
  <c r="AV125" i="7" s="1"/>
  <c r="AV187" i="7" s="1"/>
  <c r="AS123" i="7"/>
  <c r="AS125" i="7" s="1"/>
  <c r="AS187" i="7" s="1"/>
  <c r="AP123" i="7"/>
  <c r="AP125" i="7" s="1"/>
  <c r="AP187" i="7" s="1"/>
  <c r="AW125" i="7"/>
  <c r="AW187" i="7" s="1"/>
  <c r="BA123" i="7"/>
  <c r="BA125" i="7" s="1"/>
  <c r="BA187" i="7" s="1"/>
  <c r="BT123" i="7"/>
  <c r="BT125" i="7" s="1"/>
  <c r="BT187" i="7" s="1"/>
  <c r="BS123" i="7"/>
  <c r="BS125" i="7" s="1"/>
  <c r="BS187" i="7" s="1"/>
  <c r="AY123" i="7"/>
  <c r="AY125" i="7" s="1"/>
  <c r="AY187" i="7" s="1"/>
  <c r="BP123" i="7"/>
  <c r="BP125" i="7" s="1"/>
  <c r="BP187" i="7" s="1"/>
  <c r="BK123" i="7"/>
  <c r="BK125" i="7" s="1"/>
  <c r="BK187" i="7" s="1"/>
  <c r="BV125" i="7"/>
  <c r="BV187" i="7" s="1"/>
  <c r="BQ125" i="7"/>
  <c r="BQ187" i="7" s="1"/>
  <c r="BR123" i="7"/>
  <c r="BR125" i="7" s="1"/>
  <c r="BR187" i="7" s="1"/>
  <c r="BE123" i="7"/>
  <c r="BE125" i="7" s="1"/>
  <c r="BE187" i="7" s="1"/>
  <c r="BF123" i="7"/>
  <c r="BF125" i="7" s="1"/>
  <c r="BF187" i="7" s="1"/>
  <c r="BB125" i="7"/>
  <c r="BB187" i="7" s="1"/>
  <c r="BN22" i="4"/>
  <c r="BN32" i="4"/>
  <c r="CD20" i="4"/>
  <c r="BZ20" i="4"/>
  <c r="BN19" i="4"/>
  <c r="BN31" i="4"/>
  <c r="BN21" i="4"/>
  <c r="BN23" i="4"/>
  <c r="BN33" i="4"/>
  <c r="CD28" i="4"/>
  <c r="BZ28" i="4"/>
  <c r="BJ20" i="4"/>
  <c r="BJ28" i="4"/>
  <c r="BB42" i="4"/>
  <c r="BF41" i="4"/>
  <c r="BJ40" i="4"/>
  <c r="AT42" i="4"/>
  <c r="AX41" i="4"/>
  <c r="BR40" i="4"/>
  <c r="BZ38" i="4"/>
  <c r="AL44" i="4"/>
  <c r="AP43" i="4"/>
  <c r="BV39" i="4"/>
  <c r="CD36" i="4"/>
  <c r="CD32" i="4"/>
  <c r="CD22" i="4"/>
  <c r="BV233" i="7" l="1"/>
  <c r="BR246" i="7" s="1"/>
  <c r="BL233" i="7"/>
  <c r="BH246" i="7" s="1"/>
  <c r="AW233" i="7"/>
  <c r="AS246" i="7" s="1"/>
  <c r="BB233" i="7"/>
  <c r="AX246" i="7" s="1"/>
  <c r="AR233" i="7"/>
  <c r="AN246" i="7" s="1"/>
  <c r="AI247" i="7" s="1"/>
  <c r="BG233" i="7"/>
  <c r="BC246" i="7" s="1"/>
  <c r="BN28" i="4"/>
  <c r="BN20" i="4"/>
  <c r="BN40" i="4"/>
  <c r="BB43" i="4"/>
  <c r="BF42" i="4"/>
  <c r="BN41" i="4"/>
  <c r="BJ41" i="4"/>
  <c r="CD38" i="4"/>
  <c r="AT43" i="4"/>
  <c r="BV40" i="4"/>
  <c r="BR41" i="4"/>
  <c r="AP44" i="4"/>
  <c r="AL45" i="4"/>
  <c r="AX42" i="4"/>
  <c r="CD39" i="4"/>
  <c r="BZ39" i="4"/>
  <c r="AS247" i="7" l="1"/>
  <c r="BC247" i="7"/>
  <c r="BH240" i="7"/>
  <c r="BM240" i="7"/>
  <c r="AS240" i="7"/>
  <c r="BR240" i="7"/>
  <c r="AN240" i="7"/>
  <c r="AX240" i="7"/>
  <c r="BC240" i="7"/>
  <c r="BB65" i="4"/>
  <c r="BB44" i="4"/>
  <c r="BJ42" i="4"/>
  <c r="BN42" i="4"/>
  <c r="BF43" i="4"/>
  <c r="AT44" i="4"/>
  <c r="BV41" i="4"/>
  <c r="AL46" i="4"/>
  <c r="BR42" i="4"/>
  <c r="AP45" i="4"/>
  <c r="CD40" i="4"/>
  <c r="BZ40" i="4"/>
  <c r="AX43" i="4"/>
  <c r="BB66" i="4" l="1"/>
  <c r="BF65" i="4"/>
  <c r="BJ43" i="4"/>
  <c r="BB45" i="4"/>
  <c r="BF44" i="4"/>
  <c r="AP46" i="4"/>
  <c r="AX44" i="4"/>
  <c r="AT45" i="4"/>
  <c r="BZ41" i="4"/>
  <c r="AL47" i="4"/>
  <c r="BR43" i="4"/>
  <c r="BV42" i="4"/>
  <c r="BJ65" i="4" l="1"/>
  <c r="BN65" i="4"/>
  <c r="BF66" i="4"/>
  <c r="BB68" i="4"/>
  <c r="BB67" i="4"/>
  <c r="BN43" i="4"/>
  <c r="BJ44" i="4"/>
  <c r="BB46" i="4"/>
  <c r="BF45" i="4"/>
  <c r="AX45" i="4"/>
  <c r="CD42" i="4"/>
  <c r="BZ42" i="4"/>
  <c r="BR44" i="4"/>
  <c r="CD41" i="4"/>
  <c r="AT46" i="4"/>
  <c r="AL48" i="4"/>
  <c r="BV43" i="4"/>
  <c r="AP47" i="4"/>
  <c r="BF67" i="4" l="1"/>
  <c r="BF68" i="4"/>
  <c r="BJ66" i="4"/>
  <c r="BN66" i="4"/>
  <c r="BN44" i="4"/>
  <c r="BB47" i="4"/>
  <c r="BJ45" i="4"/>
  <c r="BF46" i="4"/>
  <c r="AL49" i="4"/>
  <c r="AT47" i="4"/>
  <c r="AX46" i="4"/>
  <c r="BZ43" i="4"/>
  <c r="AP48" i="4"/>
  <c r="BV44" i="4"/>
  <c r="BR45" i="4"/>
  <c r="BN68" i="4" l="1"/>
  <c r="BJ68" i="4"/>
  <c r="BJ67" i="4"/>
  <c r="BN67" i="4"/>
  <c r="BN45" i="4"/>
  <c r="BB48" i="4"/>
  <c r="BF47" i="4"/>
  <c r="BN46" i="4"/>
  <c r="BJ46" i="4"/>
  <c r="CD44" i="4"/>
  <c r="BZ44" i="4"/>
  <c r="CD43" i="4"/>
  <c r="BR46" i="4"/>
  <c r="AX47" i="4"/>
  <c r="AT48" i="4"/>
  <c r="BV45" i="4"/>
  <c r="BF48" i="4" l="1"/>
  <c r="BB49" i="4"/>
  <c r="BJ47" i="4"/>
  <c r="BN47" i="4"/>
  <c r="BV46" i="4"/>
  <c r="BR47" i="4"/>
  <c r="AL51" i="4"/>
  <c r="AP49" i="4"/>
  <c r="AT49" i="4"/>
  <c r="AL50" i="4"/>
  <c r="AX48" i="4"/>
  <c r="AP50" i="4"/>
  <c r="BZ45" i="4"/>
  <c r="BF49" i="4" l="1"/>
  <c r="BJ48" i="4"/>
  <c r="BN48" i="4"/>
  <c r="BB50" i="4"/>
  <c r="BZ46" i="4"/>
  <c r="BR48" i="4"/>
  <c r="BV47" i="4"/>
  <c r="CD45" i="4"/>
  <c r="BB51" i="4" l="1"/>
  <c r="BF50" i="4"/>
  <c r="BJ49" i="4"/>
  <c r="AX49" i="4"/>
  <c r="AT51" i="4"/>
  <c r="AT50" i="4"/>
  <c r="CD46" i="4"/>
  <c r="AP51" i="4"/>
  <c r="BR49" i="4"/>
  <c r="AX50" i="4"/>
  <c r="CD47" i="4"/>
  <c r="BZ47" i="4"/>
  <c r="BV48" i="4"/>
  <c r="AL53" i="4"/>
  <c r="AL52" i="4"/>
  <c r="AP52" i="4"/>
  <c r="BN49" i="4" l="1"/>
  <c r="BN50" i="4"/>
  <c r="BJ50" i="4"/>
  <c r="BF51" i="4"/>
  <c r="BB52" i="4"/>
  <c r="AP53" i="4"/>
  <c r="AX51" i="4"/>
  <c r="BR50" i="4"/>
  <c r="AL54" i="4"/>
  <c r="AT52" i="4"/>
  <c r="BZ48" i="4"/>
  <c r="BV49" i="4"/>
  <c r="BJ51" i="4" l="1"/>
  <c r="BB53" i="4"/>
  <c r="BF52" i="4"/>
  <c r="BV50" i="4"/>
  <c r="AX52" i="4"/>
  <c r="CD48" i="4"/>
  <c r="BB54" i="4" l="1"/>
  <c r="BJ52" i="4"/>
  <c r="BN52" i="4"/>
  <c r="BF53" i="4"/>
  <c r="BN51" i="4"/>
  <c r="AL56" i="4"/>
  <c r="AT54" i="4"/>
  <c r="AP54" i="4"/>
  <c r="BZ50" i="4"/>
  <c r="AL55" i="4"/>
  <c r="AP55" i="4"/>
  <c r="AT53" i="4"/>
  <c r="BR51" i="4"/>
  <c r="BR52" i="4"/>
  <c r="BZ49" i="4"/>
  <c r="BF54" i="4" l="1"/>
  <c r="BB55" i="4"/>
  <c r="BN53" i="4"/>
  <c r="BJ53" i="4"/>
  <c r="BV52" i="4"/>
  <c r="CD50" i="4"/>
  <c r="BV51" i="4"/>
  <c r="AX54" i="4"/>
  <c r="AL57" i="4"/>
  <c r="AP56" i="4"/>
  <c r="CD49" i="4"/>
  <c r="AX53" i="4"/>
  <c r="BZ51" i="4"/>
  <c r="BF55" i="4" l="1"/>
  <c r="BB56" i="4"/>
  <c r="BN54" i="4"/>
  <c r="BJ54" i="4"/>
  <c r="AP57" i="4"/>
  <c r="AL58" i="4"/>
  <c r="AT56" i="4"/>
  <c r="BR54" i="4"/>
  <c r="BR53" i="4"/>
  <c r="AT55" i="4"/>
  <c r="BZ52" i="4"/>
  <c r="BB57" i="4" l="1"/>
  <c r="BF56" i="4"/>
  <c r="BJ55" i="4"/>
  <c r="CD52" i="4"/>
  <c r="AL59" i="4"/>
  <c r="AP58" i="4"/>
  <c r="CD51" i="4"/>
  <c r="BV53" i="4"/>
  <c r="BV54" i="4"/>
  <c r="AX56" i="4"/>
  <c r="AX55" i="4"/>
  <c r="BN55" i="4" l="1"/>
  <c r="BB58" i="4"/>
  <c r="BJ56" i="4"/>
  <c r="BN56" i="4"/>
  <c r="BF57" i="4"/>
  <c r="BR55" i="4"/>
  <c r="AT57" i="4"/>
  <c r="BZ54" i="4"/>
  <c r="BZ53" i="4"/>
  <c r="AT58" i="4"/>
  <c r="AL60" i="4"/>
  <c r="AX57" i="4"/>
  <c r="BR56" i="4"/>
  <c r="CD53" i="4"/>
  <c r="AP59" i="4"/>
  <c r="BF58" i="4" l="1"/>
  <c r="BB59" i="4"/>
  <c r="BN57" i="4"/>
  <c r="BJ57" i="4"/>
  <c r="BR57" i="4"/>
  <c r="BV55" i="4"/>
  <c r="AP60" i="4"/>
  <c r="CD54" i="4"/>
  <c r="AT59" i="4"/>
  <c r="BV56" i="4"/>
  <c r="AX58" i="4"/>
  <c r="AL61" i="4"/>
  <c r="BB60" i="4" l="1"/>
  <c r="BF59" i="4"/>
  <c r="BJ58" i="4"/>
  <c r="BZ56" i="4"/>
  <c r="AT60" i="4"/>
  <c r="AL62" i="4"/>
  <c r="AX59" i="4"/>
  <c r="BR58" i="4"/>
  <c r="BZ55" i="4"/>
  <c r="AP61" i="4"/>
  <c r="BV57" i="4"/>
  <c r="BJ59" i="4" l="1"/>
  <c r="BF60" i="4"/>
  <c r="BB61" i="4"/>
  <c r="BN58" i="4"/>
  <c r="AX60" i="4"/>
  <c r="CD55" i="4"/>
  <c r="BZ57" i="4"/>
  <c r="BV58" i="4"/>
  <c r="CD56" i="4"/>
  <c r="AT61" i="4"/>
  <c r="AD69" i="4"/>
  <c r="AC69" i="4"/>
  <c r="AH69" i="4"/>
  <c r="AP62" i="4"/>
  <c r="BR59" i="4"/>
  <c r="AL63" i="4"/>
  <c r="BF61" i="4" l="1"/>
  <c r="BB62" i="4"/>
  <c r="BN59" i="4"/>
  <c r="BJ60" i="4"/>
  <c r="BV59" i="4"/>
  <c r="CE69" i="4"/>
  <c r="BR60" i="4"/>
  <c r="AT62" i="4"/>
  <c r="AL64" i="4"/>
  <c r="CD58" i="4"/>
  <c r="BZ58" i="4"/>
  <c r="AX61" i="4"/>
  <c r="AP63" i="4"/>
  <c r="CD57" i="4"/>
  <c r="BF62" i="4" l="1"/>
  <c r="BN60" i="4"/>
  <c r="BB63" i="4"/>
  <c r="BJ61" i="4"/>
  <c r="BN61" i="4"/>
  <c r="BV60" i="4"/>
  <c r="AP64" i="4"/>
  <c r="BR61" i="4"/>
  <c r="BZ59" i="4"/>
  <c r="AT63" i="4"/>
  <c r="AX62" i="4"/>
  <c r="BF63" i="4" l="1"/>
  <c r="BJ62" i="4"/>
  <c r="BN62" i="4"/>
  <c r="AX63" i="4"/>
  <c r="CD59" i="4"/>
  <c r="AT64" i="4"/>
  <c r="BV61" i="4"/>
  <c r="BR62" i="4"/>
  <c r="BZ60" i="4"/>
  <c r="CD60" i="4"/>
  <c r="BB64" i="4" l="1"/>
  <c r="BJ63" i="4"/>
  <c r="CD61" i="4"/>
  <c r="BZ61" i="4"/>
  <c r="AX64" i="4"/>
  <c r="BV62" i="4"/>
  <c r="BR63" i="4"/>
  <c r="BF64" i="4" l="1"/>
  <c r="BN63" i="4"/>
  <c r="BV63" i="4"/>
  <c r="BR64" i="4"/>
  <c r="CD62" i="4"/>
  <c r="BZ62" i="4"/>
  <c r="BJ64" i="4" l="1"/>
  <c r="BZ63" i="4"/>
  <c r="BV64" i="4"/>
  <c r="BN64" i="4" l="1"/>
  <c r="CD63" i="4"/>
  <c r="BZ64" i="4"/>
  <c r="CD64" i="4" l="1"/>
  <c r="AL17" i="4" l="1"/>
  <c r="AP17" i="4" l="1"/>
  <c r="AT17" i="4" l="1"/>
  <c r="AX17" i="4" l="1"/>
  <c r="BB17" i="4"/>
  <c r="BR17" i="4" l="1"/>
  <c r="BF17" i="4"/>
  <c r="BJ17" i="4" l="1"/>
  <c r="BN17" i="4"/>
  <c r="BV17" i="4"/>
  <c r="BZ17" i="4" l="1"/>
  <c r="CD17" i="4" l="1"/>
  <c r="AL15" i="4" l="1"/>
  <c r="AP15" i="4" l="1"/>
  <c r="AT15" i="4" l="1"/>
  <c r="AX15" i="4" l="1"/>
  <c r="BB15" i="4"/>
  <c r="BF15" i="4" l="1"/>
  <c r="BR15" i="4"/>
  <c r="BV15" i="4" l="1"/>
  <c r="BJ15" i="4"/>
  <c r="BN15" i="4" l="1"/>
  <c r="BZ15" i="4"/>
  <c r="CD15" i="4" l="1"/>
  <c r="AL16" i="4" l="1"/>
  <c r="AL69" i="4" s="1"/>
  <c r="AP16" i="4" l="1"/>
  <c r="AP69" i="4" s="1"/>
  <c r="AT16" i="4" l="1"/>
  <c r="AT69" i="4" s="1"/>
  <c r="AX16" i="4" l="1"/>
  <c r="AX69" i="4" s="1"/>
  <c r="BB16" i="4" l="1"/>
  <c r="BB69" i="4" s="1"/>
  <c r="BR16" i="4"/>
  <c r="BR69" i="4" s="1"/>
  <c r="BF16" i="4" l="1"/>
  <c r="BF69" i="4" s="1"/>
  <c r="BV16" i="4"/>
  <c r="BV69" i="4" s="1"/>
  <c r="BJ16" i="4" l="1"/>
  <c r="BJ69" i="4" s="1"/>
  <c r="BZ16" i="4"/>
  <c r="BZ69" i="4" s="1"/>
  <c r="BN16" i="4" l="1"/>
  <c r="BN69" i="4" s="1"/>
  <c r="CD16" i="4"/>
  <c r="CD69" i="4" s="1"/>
  <c r="BJ72" i="4" l="1"/>
  <c r="BQ233" i="7"/>
  <c r="BM246" i="7" s="1"/>
  <c r="BM247" i="7" s="1"/>
  <c r="BJ82" i="3"/>
  <c r="BJ110" i="3" s="1"/>
  <c r="BJ136" i="3" s="1"/>
  <c r="BG149" i="3" s="1"/>
  <c r="BG150" i="3" s="1"/>
  <c r="AD74" i="3"/>
  <c r="AC74" i="3" s="1"/>
  <c r="A102" i="3" s="1"/>
  <c r="BJ80" i="4" l="1"/>
  <c r="AD72" i="4"/>
  <c r="AD80" i="4" s="1"/>
  <c r="AD106" i="4" s="1"/>
  <c r="AD132" i="4" s="1"/>
  <c r="A106" i="3"/>
  <c r="A107" i="3"/>
  <c r="A105" i="3"/>
  <c r="A104" i="3"/>
  <c r="A103" i="3"/>
  <c r="A172" i="7"/>
  <c r="A98" i="4"/>
  <c r="A89" i="3"/>
  <c r="A88" i="3"/>
  <c r="A87" i="3"/>
  <c r="A149" i="7" s="1"/>
  <c r="A148" i="7"/>
  <c r="A82" i="4"/>
  <c r="AD128" i="7"/>
  <c r="AD145" i="7" s="1"/>
  <c r="CG74" i="3"/>
  <c r="CH74" i="3" s="1"/>
  <c r="AC82" i="3"/>
  <c r="AH74" i="3"/>
  <c r="AC72" i="4"/>
  <c r="AD82" i="3"/>
  <c r="AD110" i="3" l="1"/>
  <c r="AD136" i="3" s="1"/>
  <c r="AC110" i="3"/>
  <c r="AC136" i="3" s="1"/>
  <c r="CE136" i="3" s="1"/>
  <c r="CF103" i="3"/>
  <c r="A173" i="7"/>
  <c r="A99" i="4"/>
  <c r="A175" i="7"/>
  <c r="CF104" i="3"/>
  <c r="A100" i="4"/>
  <c r="CF105" i="3"/>
  <c r="A177" i="7"/>
  <c r="A101" i="4"/>
  <c r="CF107" i="3"/>
  <c r="A181" i="7"/>
  <c r="A103" i="4"/>
  <c r="A179" i="7"/>
  <c r="CF106" i="3"/>
  <c r="A102" i="4"/>
  <c r="A83" i="4"/>
  <c r="A89" i="4"/>
  <c r="A151" i="7"/>
  <c r="A84" i="4"/>
  <c r="A153" i="7"/>
  <c r="A85" i="4"/>
  <c r="A88" i="4"/>
  <c r="A163" i="7"/>
  <c r="A90" i="4"/>
  <c r="CG82" i="3"/>
  <c r="CG110" i="3" s="1"/>
  <c r="CG136" i="3" s="1"/>
  <c r="AD144" i="7"/>
  <c r="AD146" i="7" s="1"/>
  <c r="AD187" i="7" s="1"/>
  <c r="AD233" i="7" s="1"/>
  <c r="CH82" i="3"/>
  <c r="CH110" i="3" s="1"/>
  <c r="CH136" i="3" s="1"/>
  <c r="CI74" i="3"/>
  <c r="AC233" i="7"/>
  <c r="AH72" i="4"/>
  <c r="AC80" i="4"/>
  <c r="AH82" i="3"/>
  <c r="AH110" i="3" s="1"/>
  <c r="CE74" i="3"/>
  <c r="AC106" i="4" l="1"/>
  <c r="AC132" i="4" s="1"/>
  <c r="CE132" i="4" s="1"/>
  <c r="AL105" i="3"/>
  <c r="AL106" i="3"/>
  <c r="AL104" i="3"/>
  <c r="AL107" i="3"/>
  <c r="AL103" i="3"/>
  <c r="AL108" i="3" s="1"/>
  <c r="CE72" i="4"/>
  <c r="AH80" i="4"/>
  <c r="AH106" i="4" s="1"/>
  <c r="CJ74" i="3"/>
  <c r="CI82" i="3"/>
  <c r="CI110" i="3" s="1"/>
  <c r="CI136" i="3" s="1"/>
  <c r="AI153" i="3" l="1"/>
  <c r="AL110" i="3"/>
  <c r="AL136" i="3" s="1"/>
  <c r="AI149" i="3" s="1"/>
  <c r="AI250" i="7"/>
  <c r="AI149" i="4"/>
  <c r="AM181" i="7"/>
  <c r="AL181" i="7"/>
  <c r="AL175" i="7"/>
  <c r="AM175" i="7"/>
  <c r="AM179" i="7"/>
  <c r="AL179" i="7"/>
  <c r="AM177" i="7"/>
  <c r="AL177" i="7"/>
  <c r="AM173" i="7"/>
  <c r="AM183" i="7" s="1"/>
  <c r="AL173" i="7"/>
  <c r="AL99" i="4"/>
  <c r="AP104" i="3"/>
  <c r="AL100" i="4"/>
  <c r="AP106" i="3"/>
  <c r="AL102" i="4"/>
  <c r="AP107" i="3"/>
  <c r="AP105" i="3"/>
  <c r="AP103" i="3"/>
  <c r="AL103" i="4"/>
  <c r="AL101" i="4"/>
  <c r="CK74" i="3"/>
  <c r="CJ82" i="3"/>
  <c r="CJ110" i="3" s="1"/>
  <c r="CJ136" i="3" s="1"/>
  <c r="CO74" i="3"/>
  <c r="AQ173" i="7" l="1"/>
  <c r="AR173" i="7"/>
  <c r="AR183" i="7" s="1"/>
  <c r="AM184" i="7"/>
  <c r="AM185" i="7" s="1"/>
  <c r="AP108" i="3"/>
  <c r="AL183" i="7"/>
  <c r="AL184" i="7"/>
  <c r="AL104" i="4"/>
  <c r="AL106" i="4" s="1"/>
  <c r="AL132" i="4" s="1"/>
  <c r="AI145" i="4" s="1"/>
  <c r="AR177" i="7"/>
  <c r="AQ177" i="7"/>
  <c r="AR175" i="7"/>
  <c r="AQ175" i="7"/>
  <c r="AR181" i="7"/>
  <c r="AQ181" i="7"/>
  <c r="AR179" i="7"/>
  <c r="AQ179" i="7"/>
  <c r="AQ183" i="7"/>
  <c r="AT103" i="3"/>
  <c r="AT106" i="3"/>
  <c r="AT105" i="3"/>
  <c r="AP100" i="4"/>
  <c r="AP103" i="4"/>
  <c r="AP99" i="4"/>
  <c r="AP102" i="4"/>
  <c r="AP101" i="4"/>
  <c r="AT107" i="3"/>
  <c r="AT104" i="3"/>
  <c r="CO82" i="3"/>
  <c r="CO110" i="3" s="1"/>
  <c r="CO136" i="3" s="1"/>
  <c r="CP74" i="3"/>
  <c r="CK82" i="3"/>
  <c r="CK110" i="3" s="1"/>
  <c r="CK136" i="3" s="1"/>
  <c r="CL74" i="3"/>
  <c r="AM153" i="3" l="1"/>
  <c r="AP110" i="3"/>
  <c r="AP136" i="3" s="1"/>
  <c r="AM149" i="3" s="1"/>
  <c r="AI150" i="3" s="1"/>
  <c r="AN250" i="7"/>
  <c r="AM149" i="4"/>
  <c r="AV173" i="7"/>
  <c r="AW173" i="7"/>
  <c r="AW183" i="7" s="1"/>
  <c r="AL185" i="7"/>
  <c r="AT108" i="3"/>
  <c r="AQ184" i="7"/>
  <c r="AQ185" i="7" s="1"/>
  <c r="AR184" i="7"/>
  <c r="AR185" i="7" s="1"/>
  <c r="AP104" i="4"/>
  <c r="AP106" i="4" s="1"/>
  <c r="AP132" i="4" s="1"/>
  <c r="AM145" i="4" s="1"/>
  <c r="AI146" i="4" s="1"/>
  <c r="AW179" i="7"/>
  <c r="AV179" i="7"/>
  <c r="AW177" i="7"/>
  <c r="AV177" i="7"/>
  <c r="AW175" i="7"/>
  <c r="AV175" i="7"/>
  <c r="AW181" i="7"/>
  <c r="AV181" i="7"/>
  <c r="AX107" i="3"/>
  <c r="AX104" i="3"/>
  <c r="AT103" i="4"/>
  <c r="AX105" i="3"/>
  <c r="AX106" i="3"/>
  <c r="AX103" i="3"/>
  <c r="AT102" i="4"/>
  <c r="AT99" i="4"/>
  <c r="AT100" i="4"/>
  <c r="AT101" i="4"/>
  <c r="CM74" i="3"/>
  <c r="CL82" i="3"/>
  <c r="CL110" i="3" s="1"/>
  <c r="CL136" i="3" s="1"/>
  <c r="CQ74" i="3"/>
  <c r="CP82" i="3"/>
  <c r="CP110" i="3" s="1"/>
  <c r="CP136" i="3" s="1"/>
  <c r="AQ153" i="3" l="1"/>
  <c r="AT110" i="3"/>
  <c r="AT136" i="3" s="1"/>
  <c r="AQ149" i="3" s="1"/>
  <c r="BA173" i="7"/>
  <c r="BA183" i="7" s="1"/>
  <c r="BB173" i="7"/>
  <c r="AS250" i="7"/>
  <c r="AQ149" i="4"/>
  <c r="AV183" i="7"/>
  <c r="AX108" i="3"/>
  <c r="AV184" i="7"/>
  <c r="AW184" i="7"/>
  <c r="AW185" i="7" s="1"/>
  <c r="AT104" i="4"/>
  <c r="AT106" i="4" s="1"/>
  <c r="AT132" i="4" s="1"/>
  <c r="AQ145" i="4" s="1"/>
  <c r="BB177" i="7"/>
  <c r="BA177" i="7"/>
  <c r="BB175" i="7"/>
  <c r="BA175" i="7"/>
  <c r="BA181" i="7"/>
  <c r="BB181" i="7"/>
  <c r="BB179" i="7"/>
  <c r="BA179" i="7"/>
  <c r="BB183" i="7"/>
  <c r="BB103" i="3"/>
  <c r="BB106" i="3"/>
  <c r="AX100" i="4"/>
  <c r="BR104" i="3"/>
  <c r="BB104" i="3"/>
  <c r="BR107" i="3"/>
  <c r="AX101" i="4"/>
  <c r="BB105" i="3"/>
  <c r="AX102" i="4"/>
  <c r="BR106" i="3"/>
  <c r="BR105" i="3"/>
  <c r="BB107" i="3"/>
  <c r="BR103" i="3"/>
  <c r="AX103" i="4"/>
  <c r="AX99" i="4"/>
  <c r="CR74" i="3"/>
  <c r="CQ82" i="3"/>
  <c r="CQ110" i="3" s="1"/>
  <c r="CQ136" i="3" s="1"/>
  <c r="CN74" i="3"/>
  <c r="CN82" i="3" s="1"/>
  <c r="CN110" i="3" s="1"/>
  <c r="CN136" i="3" s="1"/>
  <c r="CM82" i="3"/>
  <c r="CM110" i="3" s="1"/>
  <c r="CM136" i="3" s="1"/>
  <c r="AU153" i="3" l="1"/>
  <c r="AX110" i="3"/>
  <c r="AX136" i="3" s="1"/>
  <c r="AU149" i="3" s="1"/>
  <c r="AQ150" i="3" s="1"/>
  <c r="AV185" i="7"/>
  <c r="BZ177" i="7"/>
  <c r="CA177" i="7"/>
  <c r="BZ179" i="7"/>
  <c r="CA179" i="7"/>
  <c r="BZ181" i="7"/>
  <c r="CA181" i="7"/>
  <c r="BZ175" i="7"/>
  <c r="CA175" i="7"/>
  <c r="BZ173" i="7"/>
  <c r="BZ183" i="7" s="1"/>
  <c r="CA173" i="7"/>
  <c r="CA183" i="7" s="1"/>
  <c r="AX250" i="7"/>
  <c r="AU149" i="4"/>
  <c r="BG173" i="7"/>
  <c r="BG183" i="7" s="1"/>
  <c r="BF173" i="7"/>
  <c r="BF183" i="7" s="1"/>
  <c r="BB184" i="7"/>
  <c r="BB185" i="7" s="1"/>
  <c r="BB108" i="3"/>
  <c r="AY153" i="3" s="1"/>
  <c r="BR108" i="3"/>
  <c r="BO153" i="3" s="1"/>
  <c r="BW250" i="7" s="1"/>
  <c r="BA184" i="7"/>
  <c r="BA185" i="7" s="1"/>
  <c r="AX104" i="4"/>
  <c r="AX106" i="4" s="1"/>
  <c r="AX132" i="4" s="1"/>
  <c r="AU145" i="4" s="1"/>
  <c r="AQ146" i="4" s="1"/>
  <c r="BF179" i="7"/>
  <c r="BG179" i="7"/>
  <c r="BG177" i="7"/>
  <c r="BF177" i="7"/>
  <c r="BG175" i="7"/>
  <c r="BF175" i="7"/>
  <c r="BG181" i="7"/>
  <c r="BF181" i="7"/>
  <c r="BV105" i="3"/>
  <c r="BV106" i="3"/>
  <c r="BF107" i="3"/>
  <c r="BR101" i="4"/>
  <c r="BF105" i="3"/>
  <c r="BR102" i="4"/>
  <c r="BF106" i="3"/>
  <c r="BR103" i="4"/>
  <c r="BB102" i="4"/>
  <c r="BB100" i="4"/>
  <c r="BV103" i="3"/>
  <c r="BB99" i="4"/>
  <c r="BR100" i="4"/>
  <c r="BV107" i="3"/>
  <c r="BR99" i="4"/>
  <c r="BF104" i="3"/>
  <c r="BB103" i="4"/>
  <c r="BB101" i="4"/>
  <c r="BV104" i="3"/>
  <c r="BF103" i="3"/>
  <c r="CR82" i="3"/>
  <c r="CR110" i="3" s="1"/>
  <c r="CR136" i="3" s="1"/>
  <c r="CS74" i="3"/>
  <c r="CS82" i="3" s="1"/>
  <c r="CS110" i="3" s="1"/>
  <c r="CS136" i="3" s="1"/>
  <c r="CA184" i="7" l="1"/>
  <c r="BZ184" i="7"/>
  <c r="BZ185" i="7" s="1"/>
  <c r="CE179" i="7"/>
  <c r="CF179" i="7"/>
  <c r="CE175" i="7"/>
  <c r="CF175" i="7"/>
  <c r="CE177" i="7"/>
  <c r="CF177" i="7"/>
  <c r="CA185" i="7"/>
  <c r="CE181" i="7"/>
  <c r="CF181" i="7"/>
  <c r="CE173" i="7"/>
  <c r="CE183" i="7" s="1"/>
  <c r="CF173" i="7"/>
  <c r="CF183" i="7" s="1"/>
  <c r="BC250" i="7"/>
  <c r="AY149" i="4"/>
  <c r="BK173" i="7"/>
  <c r="BK183" i="7" s="1"/>
  <c r="BL173" i="7"/>
  <c r="BL183" i="7" s="1"/>
  <c r="BO149" i="4"/>
  <c r="BF108" i="3"/>
  <c r="BC153" i="3" s="1"/>
  <c r="BV108" i="3"/>
  <c r="BS153" i="3" s="1"/>
  <c r="CB250" i="7" s="1"/>
  <c r="BR104" i="4"/>
  <c r="BR106" i="4" s="1"/>
  <c r="BR132" i="4" s="1"/>
  <c r="BO145" i="4" s="1"/>
  <c r="BF184" i="7"/>
  <c r="BF185" i="7" s="1"/>
  <c r="BG184" i="7"/>
  <c r="BG185" i="7" s="1"/>
  <c r="BB104" i="4"/>
  <c r="BB106" i="4" s="1"/>
  <c r="BB132" i="4" s="1"/>
  <c r="AY145" i="4" s="1"/>
  <c r="BL175" i="7"/>
  <c r="BK175" i="7"/>
  <c r="BL179" i="7"/>
  <c r="BK179" i="7"/>
  <c r="BL177" i="7"/>
  <c r="BK177" i="7"/>
  <c r="BL181" i="7"/>
  <c r="BK181" i="7"/>
  <c r="BV100" i="4"/>
  <c r="BV99" i="4"/>
  <c r="BF102" i="4"/>
  <c r="BZ104" i="3"/>
  <c r="BZ103" i="3"/>
  <c r="CD103" i="3"/>
  <c r="BJ106" i="3"/>
  <c r="BN106" i="3"/>
  <c r="BZ107" i="3"/>
  <c r="CD107" i="3"/>
  <c r="BJ107" i="3"/>
  <c r="BN107" i="3"/>
  <c r="BV103" i="4"/>
  <c r="BF103" i="4"/>
  <c r="BZ106" i="3"/>
  <c r="BJ105" i="3"/>
  <c r="BV102" i="4"/>
  <c r="BF99" i="4"/>
  <c r="BF100" i="4"/>
  <c r="BF101" i="4"/>
  <c r="BV101" i="4"/>
  <c r="BN103" i="3"/>
  <c r="BJ103" i="3"/>
  <c r="BN104" i="3"/>
  <c r="BJ104" i="3"/>
  <c r="CD105" i="3"/>
  <c r="BZ105" i="3"/>
  <c r="CK181" i="7" l="1"/>
  <c r="CJ181" i="7"/>
  <c r="CK179" i="7"/>
  <c r="CJ179" i="7"/>
  <c r="CF184" i="7"/>
  <c r="CF185" i="7" s="1"/>
  <c r="CE184" i="7"/>
  <c r="CE185" i="7" s="1"/>
  <c r="CJ175" i="7"/>
  <c r="CK175" i="7"/>
  <c r="CJ177" i="7"/>
  <c r="CK177" i="7"/>
  <c r="CP177" i="7"/>
  <c r="CO177" i="7"/>
  <c r="CP181" i="7"/>
  <c r="CO181" i="7"/>
  <c r="CP173" i="7"/>
  <c r="CP183" i="7" s="1"/>
  <c r="CO173" i="7"/>
  <c r="CO183" i="7" s="1"/>
  <c r="CK173" i="7"/>
  <c r="CK183" i="7" s="1"/>
  <c r="CJ173" i="7"/>
  <c r="CJ183" i="7" s="1"/>
  <c r="BP173" i="7"/>
  <c r="BP183" i="7" s="1"/>
  <c r="BQ173" i="7"/>
  <c r="BQ183" i="7" s="1"/>
  <c r="BS149" i="4"/>
  <c r="BU173" i="7"/>
  <c r="BU183" i="7" s="1"/>
  <c r="BV173" i="7"/>
  <c r="BV183" i="7" s="1"/>
  <c r="BC149" i="4"/>
  <c r="BH250" i="7"/>
  <c r="BJ108" i="3"/>
  <c r="BG153" i="3" s="1"/>
  <c r="BZ108" i="3"/>
  <c r="BW153" i="3" s="1"/>
  <c r="CG250" i="7" s="1"/>
  <c r="BK184" i="7"/>
  <c r="BK185" i="7" s="1"/>
  <c r="BL184" i="7"/>
  <c r="BL185" i="7" s="1"/>
  <c r="BF104" i="4"/>
  <c r="BF106" i="4" s="1"/>
  <c r="BF132" i="4" s="1"/>
  <c r="BC145" i="4" s="1"/>
  <c r="AY146" i="4" s="1"/>
  <c r="BV104" i="4"/>
  <c r="BV106" i="4" s="1"/>
  <c r="BV132" i="4" s="1"/>
  <c r="BS145" i="4" s="1"/>
  <c r="BO146" i="4" s="1"/>
  <c r="BU179" i="7"/>
  <c r="BV179" i="7"/>
  <c r="BQ179" i="7"/>
  <c r="BP179" i="7"/>
  <c r="BV175" i="7"/>
  <c r="BU175" i="7"/>
  <c r="BP175" i="7"/>
  <c r="BQ175" i="7"/>
  <c r="BQ177" i="7"/>
  <c r="BP177" i="7"/>
  <c r="BU181" i="7"/>
  <c r="BV181" i="7"/>
  <c r="BP181" i="7"/>
  <c r="BQ181" i="7"/>
  <c r="CS103" i="3"/>
  <c r="BJ100" i="4"/>
  <c r="BJ101" i="4"/>
  <c r="BJ103" i="4"/>
  <c r="CD104" i="3"/>
  <c r="CS104" i="3"/>
  <c r="BN100" i="4"/>
  <c r="BZ102" i="4"/>
  <c r="CD103" i="4"/>
  <c r="CD106" i="3"/>
  <c r="CS106" i="3"/>
  <c r="BZ103" i="4"/>
  <c r="BJ99" i="4"/>
  <c r="BN102" i="4"/>
  <c r="BN99" i="4"/>
  <c r="BJ102" i="4"/>
  <c r="CD99" i="4"/>
  <c r="BZ101" i="4"/>
  <c r="BZ99" i="4"/>
  <c r="CD101" i="4"/>
  <c r="BN105" i="3"/>
  <c r="BN108" i="3" s="1"/>
  <c r="BK153" i="3" s="1"/>
  <c r="CS105" i="3"/>
  <c r="BN103" i="4"/>
  <c r="BZ100" i="4"/>
  <c r="CS107" i="3"/>
  <c r="CD108" i="3" l="1"/>
  <c r="CA153" i="3" s="1"/>
  <c r="CL250" i="7" s="1"/>
  <c r="CP175" i="7"/>
  <c r="CO175" i="7"/>
  <c r="AH175" i="7" s="1"/>
  <c r="AC175" i="7" s="1"/>
  <c r="CP179" i="7"/>
  <c r="CO179" i="7"/>
  <c r="AH179" i="7" s="1"/>
  <c r="AC179" i="7" s="1"/>
  <c r="CK184" i="7"/>
  <c r="CK185" i="7" s="1"/>
  <c r="CJ184" i="7"/>
  <c r="CJ185" i="7" s="1"/>
  <c r="AH181" i="7"/>
  <c r="AC181" i="7" s="1"/>
  <c r="BW149" i="4"/>
  <c r="BG149" i="4"/>
  <c r="BM250" i="7"/>
  <c r="BK149" i="4"/>
  <c r="BR250" i="7"/>
  <c r="AH173" i="7"/>
  <c r="AC173" i="7" s="1"/>
  <c r="AC183" i="7" s="1"/>
  <c r="BP184" i="7"/>
  <c r="BP185" i="7" s="1"/>
  <c r="CS108" i="3"/>
  <c r="BQ184" i="7"/>
  <c r="BQ185" i="7" s="1"/>
  <c r="BJ104" i="4"/>
  <c r="BJ106" i="4" s="1"/>
  <c r="BJ132" i="4" s="1"/>
  <c r="BG145" i="4" s="1"/>
  <c r="BZ104" i="4"/>
  <c r="BZ106" i="4" s="1"/>
  <c r="BZ132" i="4" s="1"/>
  <c r="BW145" i="4" s="1"/>
  <c r="BV177" i="7"/>
  <c r="BV184" i="7" s="1"/>
  <c r="BV185" i="7" s="1"/>
  <c r="BU177" i="7"/>
  <c r="AH177" i="7" s="1"/>
  <c r="AC177" i="7" s="1"/>
  <c r="CD100" i="4"/>
  <c r="BN101" i="4"/>
  <c r="BN104" i="4" s="1"/>
  <c r="BN106" i="4" s="1"/>
  <c r="BN132" i="4" s="1"/>
  <c r="BK145" i="4" s="1"/>
  <c r="CD102" i="4"/>
  <c r="CA149" i="4" l="1"/>
  <c r="CO184" i="7"/>
  <c r="CO185" i="7" s="1"/>
  <c r="CP184" i="7"/>
  <c r="CP185" i="7" s="1"/>
  <c r="AH183" i="7"/>
  <c r="AC184" i="7"/>
  <c r="AC185" i="7" s="1"/>
  <c r="BU184" i="7"/>
  <c r="BU185" i="7" s="1"/>
  <c r="AH184" i="7"/>
  <c r="CD104" i="4"/>
  <c r="CD106" i="4" s="1"/>
  <c r="CD132" i="4" s="1"/>
  <c r="CA145" i="4" s="1"/>
  <c r="BW146" i="4" s="1"/>
  <c r="BG146" i="4"/>
  <c r="AH18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Pavel</author>
    <author>HOME</author>
    <author>Брежнев</author>
  </authors>
  <commentList>
    <comment ref="BE20" authorId="0" shapeId="0" xr:uid="{00000000-0006-0000-0100-000001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0" shapeId="0" xr:uid="{00000000-0006-0000-0100-000002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1" shapeId="0" xr:uid="{00000000-0006-0000-0100-000003000000}">
      <text>
        <r>
          <rPr>
            <b/>
            <sz val="9"/>
            <color indexed="81"/>
            <rFont val="Tahoma"/>
            <family val="2"/>
            <charset val="204"/>
          </rPr>
          <t>HOME:</t>
        </r>
        <r>
          <rPr>
            <sz val="9"/>
            <color indexed="81"/>
            <rFont val="Tahoma"/>
            <family val="2"/>
            <charset val="204"/>
          </rPr>
          <t xml:space="preserve">
Виберіть потрібну форму роботи</t>
        </r>
      </text>
    </comment>
    <comment ref="BB23" authorId="2" shapeId="0" xr:uid="{DD5FB7A5-A3C6-45D9-8388-11E98659BCB9}">
      <text>
        <r>
          <rPr>
            <sz val="8"/>
            <color indexed="81"/>
            <rFont val="Tahoma"/>
            <family val="2"/>
            <charset val="204"/>
          </rPr>
          <t>Заповнюється після визначення графіку останнього семестру</t>
        </r>
      </text>
    </comment>
    <comment ref="BC23" authorId="2" shapeId="0" xr:uid="{59C513D6-F0ED-40EA-8110-EDC8D44D5FAE}">
      <text>
        <r>
          <rPr>
            <sz val="8"/>
            <color indexed="81"/>
            <rFont val="Tahoma"/>
            <family val="2"/>
            <charset val="204"/>
          </rPr>
          <t>Заповнюється після визначення графіку останнього семестру</t>
        </r>
      </text>
    </comment>
    <comment ref="BD23" authorId="2" shapeId="0" xr:uid="{6D1FE8FC-8BC8-4EF9-92BD-8C7BEC5FFF61}">
      <text>
        <r>
          <rPr>
            <sz val="8"/>
            <color indexed="81"/>
            <rFont val="Tahoma"/>
            <family val="2"/>
            <charset val="204"/>
          </rPr>
          <t>Заповнюється після визначення графіку останнього семестру</t>
        </r>
      </text>
    </comment>
    <comment ref="BE23" authorId="2" shapeId="0" xr:uid="{A50CAC6F-B55B-465B-B119-C758B85C0E5A}">
      <text>
        <r>
          <rPr>
            <b/>
            <sz val="8"/>
            <color indexed="81"/>
            <rFont val="Tahoma"/>
            <family val="2"/>
            <charset val="204"/>
          </rPr>
          <t>Заповнюється після визначення графіку останнього семестру</t>
        </r>
      </text>
    </comment>
    <comment ref="BF23" authorId="2" shapeId="0" xr:uid="{7958E8CB-903E-4CF1-A8AA-23E0BDC04919}">
      <text>
        <r>
          <rPr>
            <b/>
            <sz val="8"/>
            <color indexed="81"/>
            <rFont val="Tahoma"/>
            <family val="2"/>
            <charset val="204"/>
          </rPr>
          <t>Заповнюється після визначення графіку останнього семестру</t>
        </r>
      </text>
    </comment>
    <comment ref="BG23" authorId="2" shapeId="0" xr:uid="{E44939C2-4C2E-426E-AF63-EB9D5FE8A3B5}">
      <text>
        <r>
          <rPr>
            <b/>
            <sz val="8"/>
            <color indexed="81"/>
            <rFont val="Tahoma"/>
            <family val="2"/>
            <charset val="204"/>
          </rPr>
          <t>Заповнюється після визначення графіку останнього семестру</t>
        </r>
      </text>
    </comment>
    <comment ref="BH23" authorId="2" shapeId="0" xr:uid="{00000000-0006-0000-0100-00000A000000}">
      <text>
        <r>
          <rPr>
            <b/>
            <sz val="8"/>
            <color indexed="81"/>
            <rFont val="Tahoma"/>
            <family val="2"/>
            <charset val="204"/>
          </rPr>
          <t>Заповнюється після визначення графіку останнього семестру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A102" authorId="0" shapeId="0" xr:uid="{00000000-0006-0000-0200-000002000000}">
      <text>
        <r>
          <rPr>
            <b/>
            <sz val="9"/>
            <color indexed="81"/>
            <rFont val="Tahoma"/>
            <family val="2"/>
            <charset val="204"/>
          </rPr>
          <t>HOME:</t>
        </r>
        <r>
          <rPr>
            <sz val="9"/>
            <color indexed="81"/>
            <rFont val="Tahoma"/>
            <family val="2"/>
            <charset val="204"/>
          </rPr>
          <t xml:space="preserve">
Номер зміниться автоматично за наявності кваліфікаційної роботи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3" authorId="0" shapeId="0" xr:uid="{39AA9072-B02F-4F6F-9E49-378298567966}">
      <text>
        <r>
          <rPr>
            <sz val="8"/>
            <color indexed="81"/>
            <rFont val="Tahoma"/>
            <family val="2"/>
            <charset val="204"/>
          </rPr>
          <t>Заповнюється після визначення графіку останнього семестру</t>
        </r>
      </text>
    </comment>
    <comment ref="BC23" authorId="0" shapeId="0" xr:uid="{7F1EABC5-023B-4428-BCCB-847730C25B35}">
      <text>
        <r>
          <rPr>
            <sz val="8"/>
            <color indexed="81"/>
            <rFont val="Tahoma"/>
            <family val="2"/>
            <charset val="204"/>
          </rPr>
          <t>Заповнюється після визначення графіку останнього семестру</t>
        </r>
      </text>
    </comment>
    <comment ref="BD23" authorId="0" shapeId="0" xr:uid="{A88E22C5-430D-429F-AF1B-403026347E5F}">
      <text>
        <r>
          <rPr>
            <sz val="8"/>
            <color indexed="81"/>
            <rFont val="Tahoma"/>
            <family val="2"/>
            <charset val="204"/>
          </rPr>
          <t>Заповнюється після визначення графіку останнього семестру</t>
        </r>
      </text>
    </comment>
    <comment ref="BE23" authorId="0" shapeId="0" xr:uid="{4619ABCC-6D9D-4D3B-831D-B238E8B13501}">
      <text>
        <r>
          <rPr>
            <b/>
            <sz val="8"/>
            <color indexed="81"/>
            <rFont val="Tahoma"/>
            <family val="2"/>
            <charset val="204"/>
          </rPr>
          <t>Заповнюється після визначення графіку останнього семестру</t>
        </r>
      </text>
    </comment>
    <comment ref="BF23" authorId="0" shapeId="0" xr:uid="{78886EB7-69AC-48A0-AE4B-59FDEA904533}">
      <text>
        <r>
          <rPr>
            <b/>
            <sz val="8"/>
            <color indexed="81"/>
            <rFont val="Tahoma"/>
            <family val="2"/>
            <charset val="204"/>
          </rPr>
          <t>Заповнюється після визначення графіку останнього семестру</t>
        </r>
      </text>
    </comment>
    <comment ref="BG23" authorId="0" shapeId="0" xr:uid="{A9EE18A6-BF54-48DD-B844-C153BDF601DC}">
      <text>
        <r>
          <rPr>
            <b/>
            <sz val="8"/>
            <color indexed="81"/>
            <rFont val="Tahoma"/>
            <family val="2"/>
            <charset val="204"/>
          </rPr>
          <t>Заповнюється після визначення графіку останнього семестру</t>
        </r>
      </text>
    </comment>
    <comment ref="BH23" authorId="0" shapeId="0" xr:uid="{00000000-0006-0000-0300-000007000000}">
      <text>
        <r>
          <rPr>
            <b/>
            <sz val="8"/>
            <color indexed="81"/>
            <rFont val="Tahoma"/>
            <family val="2"/>
            <charset val="204"/>
          </rPr>
          <t>Заповнюється після визначення графіку останнього семестру</t>
        </r>
      </text>
    </comment>
  </commentList>
</comments>
</file>

<file path=xl/sharedStrings.xml><?xml version="1.0" encoding="utf-8"?>
<sst xmlns="http://schemas.openxmlformats.org/spreadsheetml/2006/main" count="616" uniqueCount="322">
  <si>
    <t>Самостійна робота</t>
  </si>
  <si>
    <t>№</t>
  </si>
  <si>
    <t>Семестр</t>
  </si>
  <si>
    <t>Обсяг годин</t>
  </si>
  <si>
    <t>шифр</t>
  </si>
  <si>
    <t>назва</t>
  </si>
  <si>
    <t>ПЛАН НАВЧАЛЬНОГО ПРОЦЕСУ</t>
  </si>
  <si>
    <t>Назва дисциплін</t>
  </si>
  <si>
    <t>Шифр кафедри</t>
  </si>
  <si>
    <t>Розподіл за семестрами</t>
  </si>
  <si>
    <t>Розподіл за курсами і семестрами</t>
  </si>
  <si>
    <t>Екзамени</t>
  </si>
  <si>
    <t>Заліки</t>
  </si>
  <si>
    <t>Курс. проект</t>
  </si>
  <si>
    <t>Курс. робота</t>
  </si>
  <si>
    <t>Інд. завдання</t>
  </si>
  <si>
    <t>Разом</t>
  </si>
  <si>
    <t>I</t>
  </si>
  <si>
    <t>II</t>
  </si>
  <si>
    <t>III</t>
  </si>
  <si>
    <t>IV</t>
  </si>
  <si>
    <t>Годин</t>
  </si>
  <si>
    <t>Кредити ECTS</t>
  </si>
  <si>
    <t>#</t>
  </si>
  <si>
    <t>_</t>
  </si>
  <si>
    <t>Виробнича практика</t>
  </si>
  <si>
    <t>ІНФОРМАЦІЙНА ЧАСТИНА</t>
  </si>
  <si>
    <t>ВИРОБНИЧІ ПРАКТИКИ</t>
  </si>
  <si>
    <t>Назва</t>
  </si>
  <si>
    <t>К-сть годин у кредиті=</t>
  </si>
  <si>
    <t>Атестація</t>
  </si>
  <si>
    <t>% СРС</t>
  </si>
  <si>
    <t>S</t>
  </si>
  <si>
    <t>Кредити за семестрами</t>
  </si>
  <si>
    <t>Увага! Ця частина плану - НЕ  ДРУКУЄТЬСЯ!</t>
  </si>
  <si>
    <t xml:space="preserve">Разом: </t>
  </si>
  <si>
    <t>Увага!Зони зафарбовані жовтим кольором - розраховуються автоматично!</t>
  </si>
  <si>
    <t>Спеціалізація:</t>
  </si>
  <si>
    <t>"Затверджую"</t>
  </si>
  <si>
    <t>Ректор СНУ ім. В. Даля</t>
  </si>
  <si>
    <t>Міністерство освіти і науки України</t>
  </si>
  <si>
    <t>ІІ. Зведені дані по використанню часу (тижнів)</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</si>
  <si>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</si>
  <si>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</si>
  <si>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</si>
  <si>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</si>
  <si>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</si>
  <si>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</si>
  <si>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</si>
  <si>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</si>
  <si>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</si>
  <si>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</si>
  <si>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</si>
  <si>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</si>
  <si>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</si>
  <si>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Теоретичне навчання</t>
  </si>
  <si>
    <t>Навчальна практика</t>
  </si>
  <si>
    <t>Канікули</t>
  </si>
  <si>
    <t>Всього</t>
  </si>
  <si>
    <t>І</t>
  </si>
  <si>
    <t>ІІ</t>
  </si>
  <si>
    <t>ТЕОРЕТИЧНЕ НАВЧАННЯ</t>
  </si>
  <si>
    <t>::</t>
  </si>
  <si>
    <t xml:space="preserve"> =</t>
  </si>
  <si>
    <t>КАНІКУЛИ</t>
  </si>
  <si>
    <t>//</t>
  </si>
  <si>
    <t>ПРАКТИКИ:</t>
  </si>
  <si>
    <t>К - Комп'ютерна; В - Виробнича; Н - Навчальна; ЗЕ - Загально-екологічна; НП - Наукова; П - Переддипломна; КТ - Конструкторсько-Технологічна; ПТ - Проектно-Технологічна;</t>
  </si>
  <si>
    <t>=</t>
  </si>
  <si>
    <t>А</t>
  </si>
  <si>
    <t>Інд.з.  обовязкових+дисц ВНЗ</t>
  </si>
  <si>
    <t>К-сть очних тижнів в семестрах</t>
  </si>
  <si>
    <t>КР</t>
  </si>
  <si>
    <t>КПр</t>
  </si>
  <si>
    <t>кредит</t>
  </si>
  <si>
    <t>кредита</t>
  </si>
  <si>
    <t>кредити</t>
  </si>
  <si>
    <t>___________________________  О.В. Поркуян</t>
  </si>
  <si>
    <t>Рік прийому</t>
  </si>
  <si>
    <t xml:space="preserve">Галузь знань  </t>
  </si>
  <si>
    <t>Спеціальність</t>
  </si>
  <si>
    <t>Подсчет курсовых проектов и курс. Работ</t>
  </si>
  <si>
    <t>Подсчет зачетов</t>
  </si>
  <si>
    <t xml:space="preserve">Заліки </t>
  </si>
  <si>
    <t>ОбОп</t>
  </si>
  <si>
    <t>ЕП</t>
  </si>
  <si>
    <t>ЛУБРТ</t>
  </si>
  <si>
    <t>КІСУ</t>
  </si>
  <si>
    <t>ЕА</t>
  </si>
  <si>
    <t>ХІЕ</t>
  </si>
  <si>
    <t>ЕІ</t>
  </si>
  <si>
    <t>ТЛП</t>
  </si>
  <si>
    <t>МПМ</t>
  </si>
  <si>
    <t>ЗЛФВ</t>
  </si>
  <si>
    <t>ППСР</t>
  </si>
  <si>
    <t>ПС</t>
  </si>
  <si>
    <t>ГП</t>
  </si>
  <si>
    <t>КП</t>
  </si>
  <si>
    <t>2</t>
  </si>
  <si>
    <t>Подсчет екзаменів</t>
  </si>
  <si>
    <t>Іспити</t>
  </si>
  <si>
    <t>К.проекти</t>
  </si>
  <si>
    <t>К.роботи</t>
  </si>
  <si>
    <t>Форма навчання</t>
  </si>
  <si>
    <t>Практика</t>
  </si>
  <si>
    <t>Освітній ступінь:</t>
  </si>
  <si>
    <t>ЕКЗАМЕНАЦІЙНА СЕСІЯ</t>
  </si>
  <si>
    <t>Недрукуєма інформація</t>
  </si>
  <si>
    <t>В друкуєму зону внести тільки ті позначення, які використовуються у цьому плані</t>
  </si>
  <si>
    <t>підготовки здобувачів вищої освіти</t>
  </si>
  <si>
    <t>Східноукраїнський національний університет імені Володимира Даля</t>
  </si>
  <si>
    <t>ЗАТПТМ</t>
  </si>
  <si>
    <t>КНІ</t>
  </si>
  <si>
    <r>
      <t xml:space="preserve">Увага! Після узгодження графіку занять у 8 семестрі запишіть к-ть тижнів у клітину </t>
    </r>
    <r>
      <rPr>
        <b/>
        <sz val="12"/>
        <color indexed="10"/>
        <rFont val="Calibri"/>
        <family val="2"/>
        <charset val="204"/>
      </rPr>
      <t>BP4</t>
    </r>
    <r>
      <rPr>
        <b/>
        <sz val="12"/>
        <rFont val="Calibri"/>
        <family val="2"/>
        <charset val="204"/>
      </rPr>
      <t xml:space="preserve"> на листі "ПЛАН НАВЧАЛЬНОГО ПРОЦЕСУ"</t>
    </r>
  </si>
  <si>
    <t>ПУММ</t>
  </si>
  <si>
    <t>БУПП</t>
  </si>
  <si>
    <t>ІА</t>
  </si>
  <si>
    <t>За програмою</t>
  </si>
  <si>
    <t>2.10</t>
  </si>
  <si>
    <t>2.</t>
  </si>
  <si>
    <t>2.11</t>
  </si>
  <si>
    <t>2.12</t>
  </si>
  <si>
    <t>2.13</t>
  </si>
  <si>
    <t>2.14</t>
  </si>
  <si>
    <t>2.15</t>
  </si>
  <si>
    <t>2.16</t>
  </si>
  <si>
    <t>2.17</t>
  </si>
  <si>
    <t>2.18</t>
  </si>
  <si>
    <t xml:space="preserve"> курсові проекти</t>
  </si>
  <si>
    <t xml:space="preserve"> курсові роботи</t>
  </si>
  <si>
    <t>годин</t>
  </si>
  <si>
    <t>2.19</t>
  </si>
  <si>
    <t>2.20</t>
  </si>
  <si>
    <t>2.01</t>
  </si>
  <si>
    <t>2.02</t>
  </si>
  <si>
    <t>2.03</t>
  </si>
  <si>
    <t>2.04</t>
  </si>
  <si>
    <t>2.05</t>
  </si>
  <si>
    <t>2.06</t>
  </si>
  <si>
    <t>2.07</t>
  </si>
  <si>
    <t>2.08</t>
  </si>
  <si>
    <t>2.09</t>
  </si>
  <si>
    <t>Обов’язкові освітні компоненти</t>
  </si>
  <si>
    <t>Вибіркові освітні компоненти</t>
  </si>
  <si>
    <t>Вибіркова дисципліна 1</t>
  </si>
  <si>
    <t>Вибіркова дисципліна 2</t>
  </si>
  <si>
    <t>Вибіркова дисципліна 3</t>
  </si>
  <si>
    <t>Вибіркова дисципліна 4</t>
  </si>
  <si>
    <t>Вибіркова дисципліна 5</t>
  </si>
  <si>
    <t>Вибіркова дисципліна 6</t>
  </si>
  <si>
    <t>Вибіркова дисципліна 7</t>
  </si>
  <si>
    <t>Вибіркова дисципліна 8</t>
  </si>
  <si>
    <t>Вибіркова дисципліна 9</t>
  </si>
  <si>
    <t>Вибіркова дисципліна 10</t>
  </si>
  <si>
    <t>Вибіркова дисципліна 11</t>
  </si>
  <si>
    <t>Вибіркова дисципліна 12</t>
  </si>
  <si>
    <t>Лекції</t>
  </si>
  <si>
    <t>Лабораторні роботи</t>
  </si>
  <si>
    <t>Практичні заняття(семінари)</t>
  </si>
  <si>
    <t xml:space="preserve">НАВЧАЛЬНИЙ   ПЛАН </t>
  </si>
  <si>
    <t xml:space="preserve">І. Графік навчального процесу </t>
  </si>
  <si>
    <t>Схвалено:</t>
  </si>
  <si>
    <t>кільскість аудиторних годин і кредитів за семестр</t>
  </si>
  <si>
    <t>заочна (дистанційна)</t>
  </si>
  <si>
    <t>План складено у відповідності до</t>
  </si>
  <si>
    <t xml:space="preserve"> (назва освітньої програми)</t>
  </si>
  <si>
    <t>а також згідно вимог</t>
  </si>
  <si>
    <t xml:space="preserve"> (назва професійного стандарту, за наявності)</t>
  </si>
  <si>
    <t>Кафедра</t>
  </si>
  <si>
    <t>(вчений ступінь, вчене звання, прізвище та ініціали)</t>
  </si>
  <si>
    <t xml:space="preserve">Завідувач кафедри </t>
  </si>
  <si>
    <t>1.1</t>
  </si>
  <si>
    <t>Навчальні дисципліни</t>
  </si>
  <si>
    <t>1.2</t>
  </si>
  <si>
    <t>1.2.01</t>
  </si>
  <si>
    <t>1.2.02</t>
  </si>
  <si>
    <t>1.2.03</t>
  </si>
  <si>
    <t>1.2.04</t>
  </si>
  <si>
    <t>1.2.05</t>
  </si>
  <si>
    <t>1.2.06</t>
  </si>
  <si>
    <t>1.2.07</t>
  </si>
  <si>
    <t>1.2.08</t>
  </si>
  <si>
    <t xml:space="preserve">Обов'язкові компоненти разом: </t>
  </si>
  <si>
    <t>Вибіркова дисципліна 13</t>
  </si>
  <si>
    <t>Вибіркова дисципліна 14</t>
  </si>
  <si>
    <t>Вибіркова дисципліна 15</t>
  </si>
  <si>
    <t>Вибіркова дисципліна 16</t>
  </si>
  <si>
    <t>Вибіркова дисципліна 17</t>
  </si>
  <si>
    <t>Вибіркова дисципліна 18</t>
  </si>
  <si>
    <t>Вибіркова дисципліна 19</t>
  </si>
  <si>
    <t>Вибіркова дисципліна 20</t>
  </si>
  <si>
    <t xml:space="preserve">Вибіркові компоненти разом: </t>
  </si>
  <si>
    <t>3</t>
  </si>
  <si>
    <t>10</t>
  </si>
  <si>
    <t xml:space="preserve">Разом навчальні дисципліни: </t>
  </si>
  <si>
    <t xml:space="preserve">Разом практика: </t>
  </si>
  <si>
    <t xml:space="preserve">  Кількість:</t>
  </si>
  <si>
    <t>Обсяг кредитів ECTS:</t>
  </si>
  <si>
    <t>у тому числі:</t>
  </si>
  <si>
    <t xml:space="preserve">  - за семестр</t>
  </si>
  <si>
    <t xml:space="preserve">  - за рік</t>
  </si>
  <si>
    <t xml:space="preserve">  - вибіркова частина плану</t>
  </si>
  <si>
    <t xml:space="preserve">  - курсових проектів</t>
  </si>
  <si>
    <t xml:space="preserve">  - курсових робіт</t>
  </si>
  <si>
    <t xml:space="preserve">  - інд. завдань</t>
  </si>
  <si>
    <t xml:space="preserve">  - заліків</t>
  </si>
  <si>
    <t>Декан юридичного факультету  _____________   Арсентьєва О.С.</t>
  </si>
  <si>
    <t>Декан факультету інженерії  _____________   Кудрявцев С.О,</t>
  </si>
  <si>
    <t>Декан факультету інформаційних технологій та електроніки  _____________   Митрохін С.О.</t>
  </si>
  <si>
    <t>Боровік П.В.</t>
  </si>
  <si>
    <t>Голова Вченої ради_______________ проф. Поркуян О.В.</t>
  </si>
  <si>
    <t>(підпис)</t>
  </si>
  <si>
    <t>ОСНОВНІ РЕКОМЕНДАЦІЇ ЩОДО ФОРМУВАННЯ НАВЧАЛЬНИХ ПЛАНІВ В ДАНОМУ ШАБЛОНІ</t>
  </si>
  <si>
    <t xml:space="preserve">    1. Формування навчальних планів має відповідати вимогам "Положення про порядок формування навчальних планів у Східноукраїнському національному університету імені Володимира Даля ".</t>
  </si>
  <si>
    <t xml:space="preserve">          - графіку навчального процесу;</t>
  </si>
  <si>
    <t xml:space="preserve">          - зведених даних по використанню часу (тижнів).</t>
  </si>
  <si>
    <t xml:space="preserve">    2.Формування навчальних планів слід починати з денної форми навчання, а саме заповнити титульну сторінку (вкладка "Титул денна")  та власне план навчального процесу (вкладка "ПЛАН НАВЧАЛЬНОГО ПРОЦЕСУ ДЕННА").</t>
  </si>
  <si>
    <t>ПРАКТИКИ:  В - виробнича;  П - переддипломна</t>
  </si>
  <si>
    <t>НЗ</t>
  </si>
  <si>
    <t>Настановні заняття</t>
  </si>
  <si>
    <t>Екзаменацій- на сесія</t>
  </si>
  <si>
    <t>НАСТАНОВНІ ЗАНЯТТЯ</t>
  </si>
  <si>
    <t>ПІДГОТОВКА КВАЛІФІКАЦІЙНОЇ РОБОТИ</t>
  </si>
  <si>
    <t xml:space="preserve">    4. Часткове наповнення титульної сторінки (вкладка "Титул заочна") навчального плану заочної форми виконується автоматично, за виключенням:</t>
  </si>
  <si>
    <t xml:space="preserve">    5. Також автоматично заповнюється план навчального процесу заочної форми (вкладка "ПЛАН НАВЧАЛЬНОГО ПРОЦЕСУ ЗАОЧНА").</t>
  </si>
  <si>
    <t xml:space="preserve">    6. В разі якщо кількість годин обрахованих автоматично для заочної форми навчання має бути іншою, то достатньо зайти в необхідну клітинку та внести корегування вручну.</t>
  </si>
  <si>
    <t xml:space="preserve">    7. При заповненні плану навчального процесу денної форми, невиконання певних вимог призводить до зміни кольору окремих клітинок, а саме:</t>
  </si>
  <si>
    <t xml:space="preserve">   7.1. Якщо кількість годин аудиторного навантаження непарна;</t>
  </si>
  <si>
    <t xml:space="preserve">    7.2.  Якщо кількість аудитоних годин більша за 50% від загальної кількості годин відведених на її вивчення;</t>
  </si>
  <si>
    <t xml:space="preserve">    7.3. Якщо номер семестру для "Вибіркова дисципліна 11" не є 7 або 8;</t>
  </si>
  <si>
    <t xml:space="preserve">    7.4. Якщо обсяг кредитів ЄКТС підготовки бакалавра не дорівнює 240;</t>
  </si>
  <si>
    <t xml:space="preserve">    7.5. Якщо суммарна кількість заліків та іспитів більша за 9, або обсяг кредитів за семестр не дорівнює 30;</t>
  </si>
  <si>
    <t xml:space="preserve">    7.6. Якщо для заочної форми навчання суммарна кількість аудиторних занять для обов'язкових дисциплін за 1-й та 2-й семестр більша за 48 годи, та починаючи 3-го семестра більша за 36 годин;</t>
  </si>
  <si>
    <t xml:space="preserve">    8. В підрозділі "Кваліфікаційна робота", якщо вона передбачена освітньою програмою слід вказати її назву та загальну кількість кредитів. Якщо її нема ці строки необхідно скрити.</t>
  </si>
  <si>
    <t xml:space="preserve">    9. В підрозділі "Атестація" вкажіть одну або декілька форм атестації здобувачів вищої освіти, котрі визначені відповідним стандартом вищої освіти (освітньою програмою).  Кредити на атестацію не виділяються, тому відповідні клітинки заблоковано.</t>
  </si>
  <si>
    <t>Переддипломна практика</t>
  </si>
  <si>
    <t>кількість тижнів теоретичного навчання у семестрі</t>
  </si>
  <si>
    <t>1.1.0</t>
  </si>
  <si>
    <t>1.1.</t>
  </si>
  <si>
    <t xml:space="preserve">Вченою радою Східноукраїнського національного університету імені Володимира Даля, протокол № _____ від "___"_______ </t>
  </si>
  <si>
    <t xml:space="preserve"> р.</t>
  </si>
  <si>
    <t>"</t>
  </si>
  <si>
    <t>р.</t>
  </si>
  <si>
    <t>Директор центру організаційно-методичного забезпечення освітньої діяльності</t>
  </si>
  <si>
    <t>ФВТ</t>
  </si>
  <si>
    <t>Декан факультету транспорту і будівництва __________   Кузьменко С.В.</t>
  </si>
  <si>
    <t>Декан факультету економіки і управління  ____________   Івченко Є.А.</t>
  </si>
  <si>
    <t>ФБС</t>
  </si>
  <si>
    <t>МЕТ</t>
  </si>
  <si>
    <t>Право</t>
  </si>
  <si>
    <t>Пед</t>
  </si>
  <si>
    <t>ІТП</t>
  </si>
  <si>
    <t>ЮФ</t>
  </si>
  <si>
    <t>ФГСН</t>
  </si>
  <si>
    <t>ФІТЕ</t>
  </si>
  <si>
    <t>ФТБ</t>
  </si>
  <si>
    <t>ФЕУ</t>
  </si>
  <si>
    <t>Гарант освітньої програми</t>
  </si>
  <si>
    <t>Декан факультету</t>
  </si>
  <si>
    <t>Декан факультету гуманітарних та соціальних наук  _____________   Кузьміна С.Л.</t>
  </si>
  <si>
    <t>Декан факультету здоров’я людини  ____________  Тарасов В.Ю.</t>
  </si>
  <si>
    <t>Декан аграрного факультету   _____________   Мартинець Л.А.</t>
  </si>
  <si>
    <t>ІФП</t>
  </si>
  <si>
    <t>ЗТЕ</t>
  </si>
  <si>
    <t>ТХТ</t>
  </si>
  <si>
    <t>ФІ</t>
  </si>
  <si>
    <t>ФЗЛ</t>
  </si>
  <si>
    <t>АФ</t>
  </si>
  <si>
    <t>V</t>
  </si>
  <si>
    <t>VI</t>
  </si>
  <si>
    <t>магістр</t>
  </si>
  <si>
    <t>Обов</t>
  </si>
  <si>
    <t>Вибір</t>
  </si>
  <si>
    <t xml:space="preserve">  - екзаменіів</t>
  </si>
  <si>
    <t>Обов'язкові дисципліни (в середньому год./тижд.)</t>
  </si>
  <si>
    <t>Підпр</t>
  </si>
  <si>
    <t>Виконання та захист кваліфікаційної роботи</t>
  </si>
  <si>
    <t xml:space="preserve">Разом курсові проєкти (роботи): </t>
  </si>
  <si>
    <t>Курсові проєкти (роботи)</t>
  </si>
  <si>
    <t>ЖУС</t>
  </si>
  <si>
    <t>ПКС</t>
  </si>
  <si>
    <t>АЗ</t>
  </si>
  <si>
    <t>МСГ</t>
  </si>
  <si>
    <t>Універ</t>
  </si>
  <si>
    <t>Разом навчання в університеті:</t>
  </si>
  <si>
    <t>Разом навчання на виробництві:</t>
  </si>
  <si>
    <t>денна/дуальна</t>
  </si>
  <si>
    <t>Виконання та захист кваліф. роботи</t>
  </si>
  <si>
    <t xml:space="preserve">Разом підготовка та проведення атестації: </t>
  </si>
  <si>
    <t>Підготовка та проведення атестації</t>
  </si>
  <si>
    <t xml:space="preserve">  - підготовка та проведення атестації</t>
  </si>
  <si>
    <t>денна форма здобуття вищої освіти</t>
  </si>
  <si>
    <t>дуальна форма здобуття вищої освіти</t>
  </si>
  <si>
    <t>заочна форма здобуття вищої освіти</t>
  </si>
  <si>
    <t xml:space="preserve">    3. Зверніть увагу, що на титульній сторінці в розділі "ІІ. Зведені дані по використанню часу (тижнів)" назву 4-6 стовпців можна змінювати в залежності від наявності або відтіності тих чи інших видів робіт або зробити без заголовку.</t>
  </si>
  <si>
    <t>Кіль. Тижн.</t>
  </si>
  <si>
    <t>Кред.</t>
  </si>
  <si>
    <t>Методологія та організація наукових досліджень</t>
  </si>
  <si>
    <t>Кредитів за ОП</t>
  </si>
  <si>
    <t>Публічні закупівлі</t>
  </si>
  <si>
    <t>Переддипломна</t>
  </si>
  <si>
    <t>П</t>
  </si>
  <si>
    <t>Публічне управління та адміністрування</t>
  </si>
  <si>
    <t>28</t>
  </si>
  <si>
    <t>281</t>
  </si>
  <si>
    <t>Право в публічному управлінні</t>
  </si>
  <si>
    <t>Публічна комунікація і ділова іноземна мова в публічному управлінні</t>
  </si>
  <si>
    <t>Економіка та врядування</t>
  </si>
  <si>
    <t>Стратегічне управління</t>
  </si>
  <si>
    <t>Публічна служба</t>
  </si>
  <si>
    <t>Євроінтеграція, міжнародне публічне управління та безпека</t>
  </si>
  <si>
    <t>Система адміністрування державної установи</t>
  </si>
  <si>
    <t>Публічна політика</t>
  </si>
  <si>
    <t>Електронне врядування, інформаційні технології, ресурси та сервіси у публічному управлінні</t>
  </si>
  <si>
    <t>освітньої програми другого (магістерського) рівня "Публічне управління та адміністрування"</t>
  </si>
  <si>
    <t>д.е.н., проф. Галгаш Р.А.</t>
  </si>
  <si>
    <t>д.е.н., проф. Хандій О.О.</t>
  </si>
  <si>
    <t>публічного управління, менеджменту та маркетингу</t>
  </si>
  <si>
    <t>//А</t>
  </si>
  <si>
    <t>ID</t>
  </si>
  <si>
    <t>33952</t>
  </si>
  <si>
    <t>Менеджмент персоналу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</si>
</sst>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_ ;\-0.0\ "/>
    <numFmt numFmtId="170" formatCode="0;\-0;&quot;&quot;"/>
    <numFmt numFmtId="171" formatCode="0;\-0;&quot; &quot;"/>
    <numFmt numFmtId="172" formatCode="0.0;\-0.0;&quot; &quot;"/>
  </numFmts>
  <fonts count="112" x14ac:knownFonts="1">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family val="1"/>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color indexed="9"/>
      <name val="Arial Cyr"/>
      <family val="2"/>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sz val="8"/>
      <color indexed="9"/>
      <name val="Times New Roman"/>
      <family val="1"/>
      <charset val="204"/>
    </font>
    <font>
      <b/>
      <sz val="14"/>
      <color indexed="10"/>
      <name val="Calibri"/>
      <family val="2"/>
      <charset val="204"/>
    </font>
    <font>
      <b/>
      <sz val="10"/>
      <name val="Calibri"/>
      <family val="2"/>
      <charset val="204"/>
    </font>
    <font>
      <sz val="10"/>
      <color indexed="8"/>
      <name val="Calibri"/>
      <family val="2"/>
      <charset val="204"/>
    </font>
    <font>
      <sz val="13"/>
      <name val="Calibri"/>
      <family val="2"/>
      <charset val="204"/>
    </font>
    <font>
      <sz val="14"/>
      <color indexed="8"/>
      <name val="Calibri"/>
      <family val="2"/>
      <charset val="204"/>
    </font>
    <font>
      <u/>
      <sz val="12"/>
      <name val="Calibri"/>
      <family val="2"/>
      <charset val="204"/>
    </font>
    <font>
      <sz val="8"/>
      <color indexed="81"/>
      <name val="Tahoma"/>
      <family val="2"/>
      <charset val="204"/>
    </font>
    <font>
      <b/>
      <sz val="12"/>
      <color indexed="1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8"/>
      <color theme="0" tint="-0.14999847407452621"/>
      <name val="Times New Roman Cyr"/>
      <charset val="204"/>
    </font>
    <font>
      <sz val="10"/>
      <name val="Symbol"/>
      <family val="1"/>
      <charset val="2"/>
    </font>
    <font>
      <b/>
      <sz val="20"/>
      <name val="Calibri"/>
      <family val="2"/>
      <charset val="204"/>
    </font>
    <font>
      <sz val="7"/>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Arial Cyr"/>
      <charset val="204"/>
    </font>
    <font>
      <b/>
      <i/>
      <sz val="8"/>
      <name val="Times New Roman"/>
      <family val="1"/>
      <charset val="204"/>
    </font>
    <font>
      <b/>
      <i/>
      <sz val="8"/>
      <name val="Arial"/>
      <family val="2"/>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9"/>
      <color indexed="8"/>
      <name val="Calibri"/>
      <family val="2"/>
      <charset val="204"/>
    </font>
    <font>
      <sz val="10"/>
      <color rgb="FFFF0000"/>
      <name val="Arial Cyr"/>
      <family val="2"/>
      <charset val="204"/>
    </font>
    <font>
      <sz val="8"/>
      <color rgb="FFFF0000"/>
      <name val="Times New Roman Cyr"/>
      <charset val="204"/>
    </font>
    <font>
      <b/>
      <sz val="8"/>
      <name val="Times New Roman Cyr"/>
      <charset val="204"/>
    </font>
    <font>
      <b/>
      <sz val="10"/>
      <color rgb="FF7030A0"/>
      <name val="Arial Cyr"/>
      <charset val="204"/>
    </font>
    <font>
      <b/>
      <i/>
      <sz val="8"/>
      <name val="Times New Roman Cyr"/>
      <charset val="204"/>
    </font>
    <font>
      <sz val="8"/>
      <color theme="0"/>
      <name val="Arial Cyr"/>
      <family val="2"/>
      <charset val="204"/>
    </font>
    <font>
      <b/>
      <sz val="10"/>
      <name val="Arial Cyr"/>
      <family val="2"/>
      <charset val="204"/>
    </font>
  </fonts>
  <fills count="5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DD9C4"/>
        <bgColor indexed="64"/>
      </patternFill>
    </fill>
  </fills>
  <borders count="76">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right/>
      <top/>
      <bottom style="dotted">
        <color indexed="64"/>
      </bottom>
      <diagonal/>
    </border>
    <border>
      <left/>
      <right/>
      <top style="dotted">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ashed">
        <color indexed="64"/>
      </bottom>
      <diagonal/>
    </border>
    <border>
      <left style="dotted">
        <color indexed="64"/>
      </left>
      <right style="dotted">
        <color indexed="64"/>
      </right>
      <top style="dotted">
        <color indexed="64"/>
      </top>
      <bottom/>
      <diagonal/>
    </border>
    <border>
      <left style="dashed">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dashed">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hair">
        <color indexed="64"/>
      </right>
      <top/>
      <bottom style="dashed">
        <color indexed="64"/>
      </bottom>
      <diagonal/>
    </border>
    <border>
      <left style="hair">
        <color indexed="64"/>
      </left>
      <right style="dashed">
        <color indexed="64"/>
      </right>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right style="hair">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hair">
        <color indexed="64"/>
      </top>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otted">
        <color indexed="64"/>
      </bottom>
      <diagonal/>
    </border>
  </borders>
  <cellStyleXfs count="58">
    <xf numFmtId="0" fontId="0" fillId="0" borderId="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71" fillId="28" borderId="40" applyNumberFormat="0" applyAlignment="0" applyProtection="0"/>
    <xf numFmtId="9" fontId="6" fillId="0" borderId="0" applyFont="0" applyFill="0" applyBorder="0" applyAlignment="0" applyProtection="0"/>
    <xf numFmtId="9" fontId="21" fillId="0" borderId="0" applyFont="0" applyFill="0" applyBorder="0" applyAlignment="0" applyProtection="0"/>
    <xf numFmtId="0" fontId="72" fillId="29" borderId="41" applyNumberFormat="0" applyAlignment="0" applyProtection="0"/>
    <xf numFmtId="0" fontId="73" fillId="29" borderId="40" applyNumberFormat="0" applyAlignment="0" applyProtection="0"/>
    <xf numFmtId="0" fontId="23" fillId="0" borderId="0" applyNumberFormat="0" applyFill="0" applyBorder="0" applyAlignment="0" applyProtection="0">
      <alignment vertical="top"/>
      <protection locked="0"/>
    </xf>
    <xf numFmtId="164" fontId="6" fillId="0" borderId="0" applyFont="0" applyFill="0" applyBorder="0" applyAlignment="0" applyProtection="0"/>
    <xf numFmtId="0" fontId="74" fillId="0" borderId="42" applyNumberFormat="0" applyFill="0" applyAlignment="0" applyProtection="0"/>
    <xf numFmtId="0" fontId="75" fillId="0" borderId="43" applyNumberFormat="0" applyFill="0" applyAlignment="0" applyProtection="0"/>
    <xf numFmtId="0" fontId="76" fillId="0" borderId="44" applyNumberFormat="0" applyFill="0" applyAlignment="0" applyProtection="0"/>
    <xf numFmtId="0" fontId="76" fillId="0" borderId="0" applyNumberFormat="0" applyFill="0" applyBorder="0" applyAlignment="0" applyProtection="0"/>
    <xf numFmtId="0" fontId="42" fillId="0" borderId="0"/>
    <xf numFmtId="0" fontId="6" fillId="0" borderId="0"/>
    <xf numFmtId="0" fontId="44" fillId="0" borderId="45" applyNumberFormat="0" applyFill="0" applyAlignment="0" applyProtection="0"/>
    <xf numFmtId="0" fontId="45" fillId="30" borderId="46" applyNumberFormat="0" applyAlignment="0" applyProtection="0"/>
    <xf numFmtId="0" fontId="77" fillId="0" borderId="0" applyNumberFormat="0" applyFill="0" applyBorder="0" applyAlignment="0" applyProtection="0"/>
    <xf numFmtId="0" fontId="78" fillId="31" borderId="0" applyNumberFormat="0" applyBorder="0" applyAlignment="0" applyProtection="0"/>
    <xf numFmtId="0" fontId="6" fillId="0" borderId="0"/>
    <xf numFmtId="0" fontId="5" fillId="0" borderId="0"/>
    <xf numFmtId="0" fontId="6" fillId="0" borderId="0">
      <alignment wrapText="1"/>
      <protection locked="0"/>
    </xf>
    <xf numFmtId="0" fontId="42" fillId="0" borderId="0"/>
    <xf numFmtId="0" fontId="12" fillId="0" borderId="0"/>
    <xf numFmtId="0" fontId="12" fillId="0" borderId="0"/>
    <xf numFmtId="0" fontId="6" fillId="0" borderId="0"/>
    <xf numFmtId="0" fontId="7" fillId="0" borderId="0">
      <protection locked="0"/>
    </xf>
    <xf numFmtId="0" fontId="7" fillId="0" borderId="0"/>
    <xf numFmtId="0" fontId="79" fillId="32" borderId="0" applyNumberFormat="0" applyBorder="0" applyAlignment="0" applyProtection="0"/>
    <xf numFmtId="0" fontId="46" fillId="0" borderId="0" applyNumberFormat="0" applyFill="0" applyBorder="0" applyAlignment="0" applyProtection="0"/>
    <xf numFmtId="0" fontId="5" fillId="33" borderId="47" applyNumberFormat="0" applyFont="0" applyAlignment="0" applyProtection="0"/>
    <xf numFmtId="9" fontId="1" fillId="0" borderId="0" applyFill="0" applyBorder="0" applyAlignment="0" applyProtection="0"/>
    <xf numFmtId="0" fontId="80" fillId="0" borderId="48" applyNumberFormat="0" applyFill="0" applyAlignment="0" applyProtection="0"/>
    <xf numFmtId="0" fontId="47" fillId="0" borderId="0" applyNumberFormat="0" applyFill="0" applyBorder="0" applyAlignment="0" applyProtection="0"/>
    <xf numFmtId="0" fontId="81" fillId="34" borderId="0" applyNumberFormat="0" applyBorder="0" applyAlignment="0" applyProtection="0"/>
  </cellStyleXfs>
  <cellXfs count="1008">
    <xf numFmtId="0" fontId="0" fillId="0" borderId="0" xfId="0"/>
    <xf numFmtId="0" fontId="8" fillId="0" borderId="0" xfId="49" applyFont="1">
      <protection locked="0"/>
    </xf>
    <xf numFmtId="0" fontId="11" fillId="0" borderId="0" xfId="49" applyFont="1">
      <protection locked="0"/>
    </xf>
    <xf numFmtId="0" fontId="3" fillId="0" borderId="0" xfId="49" applyFont="1" applyAlignment="1">
      <alignment vertical="center"/>
      <protection locked="0"/>
    </xf>
    <xf numFmtId="0" fontId="3" fillId="0" borderId="0" xfId="49" applyFont="1">
      <protection locked="0"/>
    </xf>
    <xf numFmtId="49" fontId="4" fillId="0" borderId="1" xfId="49" quotePrefix="1" applyNumberFormat="1" applyFont="1" applyBorder="1" applyAlignment="1">
      <alignment horizontal="center" vertical="center"/>
      <protection locked="0"/>
    </xf>
    <xf numFmtId="0" fontId="4" fillId="0" borderId="1" xfId="49" applyFont="1" applyBorder="1" applyAlignment="1">
      <alignment horizontal="center" vertical="center"/>
      <protection locked="0"/>
    </xf>
    <xf numFmtId="0" fontId="9" fillId="0" borderId="0" xfId="49" applyFont="1" applyAlignment="1">
      <alignment horizontal="center" vertical="center"/>
      <protection locked="0"/>
    </xf>
    <xf numFmtId="0" fontId="9" fillId="0" borderId="1" xfId="49" applyFont="1" applyBorder="1" applyAlignment="1">
      <alignment horizontal="center" vertical="center"/>
      <protection locked="0"/>
    </xf>
    <xf numFmtId="166" fontId="9" fillId="2" borderId="1" xfId="49" applyNumberFormat="1" applyFont="1" applyFill="1" applyBorder="1" applyAlignment="1" applyProtection="1">
      <alignment horizontal="center" vertical="center"/>
    </xf>
    <xf numFmtId="166" fontId="9" fillId="0" borderId="1" xfId="49" applyNumberFormat="1" applyFont="1" applyBorder="1" applyAlignment="1">
      <alignment horizontal="center" vertical="center"/>
      <protection locked="0"/>
    </xf>
    <xf numFmtId="0" fontId="9" fillId="0" borderId="5" xfId="49" applyFont="1" applyBorder="1" applyAlignment="1">
      <alignment horizontal="center" vertical="center"/>
      <protection locked="0"/>
    </xf>
    <xf numFmtId="0" fontId="7" fillId="0" borderId="0" xfId="49">
      <protection locked="0"/>
    </xf>
    <xf numFmtId="0" fontId="14" fillId="0" borderId="8" xfId="49" applyFont="1" applyBorder="1" applyAlignment="1">
      <alignment horizontal="center" vertical="center"/>
      <protection locked="0"/>
    </xf>
    <xf numFmtId="167" fontId="4" fillId="35" borderId="1" xfId="49" applyNumberFormat="1" applyFont="1" applyFill="1" applyBorder="1" applyAlignment="1" applyProtection="1">
      <alignment horizontal="center"/>
    </xf>
    <xf numFmtId="0" fontId="3" fillId="0" borderId="0" xfId="49" applyFont="1" applyAlignment="1">
      <alignment horizontal="center" vertical="center"/>
      <protection locked="0"/>
    </xf>
    <xf numFmtId="0" fontId="14" fillId="0" borderId="9" xfId="49" applyFont="1" applyBorder="1" applyAlignment="1">
      <alignment horizontal="center" vertical="center" wrapText="1"/>
      <protection locked="0"/>
    </xf>
    <xf numFmtId="0" fontId="4" fillId="0" borderId="1" xfId="49" quotePrefix="1" applyFont="1" applyBorder="1" applyAlignment="1">
      <alignment horizontal="center" vertical="center"/>
      <protection locked="0"/>
    </xf>
    <xf numFmtId="0" fontId="9" fillId="0" borderId="10" xfId="49" applyFont="1" applyBorder="1" applyAlignment="1" applyProtection="1">
      <alignment horizontal="center" vertical="center"/>
    </xf>
    <xf numFmtId="0" fontId="11" fillId="0" borderId="0" xfId="49" applyFont="1" applyProtection="1"/>
    <xf numFmtId="0" fontId="11" fillId="0" borderId="0" xfId="49" applyFont="1" applyAlignment="1" applyProtection="1">
      <alignment horizontal="center" vertical="center" wrapText="1"/>
    </xf>
    <xf numFmtId="0" fontId="11" fillId="36" borderId="0" xfId="49" applyFont="1" applyFill="1" applyProtection="1"/>
    <xf numFmtId="0" fontId="4" fillId="0" borderId="1" xfId="49" applyFont="1" applyBorder="1" applyAlignment="1" applyProtection="1">
      <alignment horizontal="center" vertical="center"/>
    </xf>
    <xf numFmtId="0" fontId="20" fillId="37" borderId="12" xfId="49" applyFont="1" applyFill="1" applyBorder="1" applyAlignment="1" applyProtection="1">
      <alignment horizontal="right"/>
    </xf>
    <xf numFmtId="0" fontId="11" fillId="38" borderId="0" xfId="49" applyFont="1" applyFill="1" applyProtection="1"/>
    <xf numFmtId="0" fontId="48" fillId="0" borderId="0" xfId="49" applyFont="1" applyProtection="1"/>
    <xf numFmtId="0" fontId="12" fillId="0" borderId="0" xfId="49" applyFont="1" applyProtection="1"/>
    <xf numFmtId="0" fontId="3" fillId="0" borderId="0" xfId="49" applyFont="1" applyAlignment="1" applyProtection="1">
      <alignment vertical="center"/>
    </xf>
    <xf numFmtId="0" fontId="3" fillId="0" borderId="0" xfId="49" applyFont="1" applyProtection="1"/>
    <xf numFmtId="0" fontId="3" fillId="0" borderId="0" xfId="49" applyFont="1" applyAlignment="1" applyProtection="1">
      <alignment horizontal="center" vertical="center"/>
    </xf>
    <xf numFmtId="0" fontId="3" fillId="0" borderId="0" xfId="49" applyFont="1" applyAlignment="1" applyProtection="1">
      <alignment horizontal="left"/>
    </xf>
    <xf numFmtId="0" fontId="3" fillId="37" borderId="13" xfId="49" applyFont="1" applyFill="1" applyBorder="1" applyAlignment="1" applyProtection="1">
      <alignment horizontal="center"/>
    </xf>
    <xf numFmtId="0" fontId="11" fillId="37" borderId="0" xfId="49" applyFont="1" applyFill="1" applyProtection="1"/>
    <xf numFmtId="0" fontId="7" fillId="0" borderId="0" xfId="49" applyProtection="1"/>
    <xf numFmtId="0" fontId="9" fillId="35" borderId="1" xfId="49"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xf>
    <xf numFmtId="167" fontId="82" fillId="39" borderId="1" xfId="49" applyNumberFormat="1" applyFont="1" applyFill="1" applyBorder="1" applyAlignment="1" applyProtection="1">
      <alignment horizontal="center" vertical="center" wrapText="1"/>
    </xf>
    <xf numFmtId="0" fontId="83" fillId="0" borderId="0" xfId="49" applyFont="1" applyProtection="1"/>
    <xf numFmtId="167" fontId="82" fillId="0" borderId="1" xfId="49" applyNumberFormat="1" applyFont="1" applyBorder="1" applyAlignment="1" applyProtection="1">
      <alignment horizontal="center"/>
    </xf>
    <xf numFmtId="0" fontId="83" fillId="0" borderId="0" xfId="49" applyFont="1" applyAlignment="1" applyProtection="1">
      <alignment vertical="center"/>
    </xf>
    <xf numFmtId="167" fontId="82" fillId="0" borderId="1" xfId="49" applyNumberFormat="1" applyFont="1" applyBorder="1" applyAlignment="1" applyProtection="1">
      <alignment horizontal="center" vertical="center"/>
    </xf>
    <xf numFmtId="0" fontId="49" fillId="0" borderId="0" xfId="46" applyFont="1"/>
    <xf numFmtId="0" fontId="51" fillId="0" borderId="0" xfId="46" applyFont="1"/>
    <xf numFmtId="0" fontId="56" fillId="0" borderId="0" xfId="46" applyFont="1"/>
    <xf numFmtId="0" fontId="49" fillId="0" borderId="0" xfId="46" applyFont="1" applyAlignment="1">
      <alignment horizontal="center"/>
    </xf>
    <xf numFmtId="0" fontId="51" fillId="0" borderId="0" xfId="46" applyFont="1" applyAlignment="1">
      <alignment horizontal="center" vertical="center"/>
    </xf>
    <xf numFmtId="0" fontId="54" fillId="0" borderId="0" xfId="46" applyFont="1" applyAlignment="1">
      <alignment horizontal="center" vertical="center"/>
    </xf>
    <xf numFmtId="0" fontId="49" fillId="0" borderId="0" xfId="46" applyFont="1" applyAlignment="1">
      <alignment horizontal="center" vertical="center"/>
    </xf>
    <xf numFmtId="0" fontId="11" fillId="38" borderId="0" xfId="49" applyFont="1" applyFill="1">
      <protection locked="0"/>
    </xf>
    <xf numFmtId="166" fontId="9" fillId="38" borderId="1" xfId="49" applyNumberFormat="1" applyFont="1" applyFill="1" applyBorder="1" applyAlignment="1" applyProtection="1">
      <alignment horizontal="center" vertical="center"/>
    </xf>
    <xf numFmtId="0" fontId="11" fillId="36" borderId="13" xfId="49" applyFont="1" applyFill="1" applyBorder="1" applyAlignment="1" applyProtection="1">
      <alignment horizontal="center" vertical="center"/>
    </xf>
    <xf numFmtId="0" fontId="0" fillId="36" borderId="0" xfId="0" applyFill="1"/>
    <xf numFmtId="0" fontId="83" fillId="38" borderId="0" xfId="49" applyFont="1" applyFill="1" applyProtection="1"/>
    <xf numFmtId="0" fontId="4" fillId="0" borderId="9" xfId="49" applyFont="1" applyBorder="1" applyAlignment="1">
      <alignment horizontal="center" vertical="center"/>
      <protection locked="0"/>
    </xf>
    <xf numFmtId="0" fontId="13" fillId="0" borderId="0" xfId="49" applyFont="1" applyProtection="1"/>
    <xf numFmtId="0" fontId="38" fillId="36" borderId="1" xfId="49" applyFont="1" applyFill="1" applyBorder="1" applyAlignment="1" applyProtection="1">
      <alignment horizontal="center"/>
    </xf>
    <xf numFmtId="0" fontId="3" fillId="37" borderId="16" xfId="49" applyFont="1" applyFill="1" applyBorder="1" applyAlignment="1" applyProtection="1">
      <alignment horizontal="center"/>
    </xf>
    <xf numFmtId="0" fontId="37" fillId="0" borderId="1" xfId="49" applyFont="1" applyBorder="1" applyAlignment="1">
      <alignment horizontal="center" vertical="center"/>
      <protection locked="0"/>
    </xf>
    <xf numFmtId="0" fontId="4" fillId="36" borderId="0" xfId="49" applyFont="1" applyFill="1" applyAlignment="1" applyProtection="1">
      <alignment vertical="center"/>
    </xf>
    <xf numFmtId="0" fontId="4" fillId="36" borderId="17" xfId="49" applyFont="1" applyFill="1" applyBorder="1" applyAlignment="1" applyProtection="1">
      <alignment vertical="center"/>
    </xf>
    <xf numFmtId="0" fontId="4" fillId="36" borderId="0" xfId="49" applyFont="1" applyFill="1" applyProtection="1"/>
    <xf numFmtId="9" fontId="17" fillId="36" borderId="0" xfId="54" applyFont="1" applyFill="1" applyAlignment="1" applyProtection="1">
      <alignment horizontal="center" vertical="center"/>
    </xf>
    <xf numFmtId="9" fontId="84" fillId="36" borderId="0" xfId="54" applyFont="1" applyFill="1" applyAlignment="1" applyProtection="1">
      <alignment horizontal="center" vertical="center"/>
    </xf>
    <xf numFmtId="0" fontId="8" fillId="36" borderId="0" xfId="49" applyFont="1" applyFill="1" applyProtection="1"/>
    <xf numFmtId="0" fontId="11" fillId="0" borderId="13" xfId="49" applyFont="1" applyBorder="1">
      <protection locked="0"/>
    </xf>
    <xf numFmtId="0" fontId="11" fillId="37" borderId="13" xfId="49" applyFont="1" applyFill="1" applyBorder="1">
      <protection locked="0"/>
    </xf>
    <xf numFmtId="49" fontId="9" fillId="0" borderId="7" xfId="49" applyNumberFormat="1" applyFont="1" applyBorder="1" applyAlignment="1">
      <alignment horizontal="center" vertical="center"/>
      <protection locked="0"/>
    </xf>
    <xf numFmtId="49" fontId="7" fillId="0" borderId="0" xfId="49" applyNumberFormat="1" applyAlignment="1">
      <alignment horizontal="center" vertical="center"/>
      <protection locked="0"/>
    </xf>
    <xf numFmtId="167" fontId="9" fillId="40" borderId="5" xfId="49" applyNumberFormat="1" applyFont="1" applyFill="1" applyBorder="1" applyAlignment="1" applyProtection="1">
      <alignment horizontal="center" vertical="center"/>
    </xf>
    <xf numFmtId="9" fontId="17" fillId="38" borderId="0" xfId="54" applyFont="1" applyFill="1" applyAlignment="1" applyProtection="1">
      <alignment horizontal="center" vertical="center"/>
    </xf>
    <xf numFmtId="0" fontId="13" fillId="38" borderId="0" xfId="49" applyFont="1" applyFill="1" applyProtection="1"/>
    <xf numFmtId="49" fontId="13" fillId="0" borderId="4" xfId="49" applyNumberFormat="1" applyFont="1" applyBorder="1" applyProtection="1"/>
    <xf numFmtId="0" fontId="0" fillId="0" borderId="0" xfId="0" applyProtection="1">
      <protection locked="0"/>
    </xf>
    <xf numFmtId="0" fontId="11" fillId="0" borderId="19" xfId="49" applyFont="1" applyBorder="1" applyAlignment="1">
      <alignment horizontal="center" vertical="center"/>
      <protection locked="0"/>
    </xf>
    <xf numFmtId="0" fontId="11" fillId="0" borderId="20" xfId="49" applyFont="1" applyBorder="1" applyAlignment="1">
      <alignment horizontal="center" vertical="center"/>
      <protection locked="0"/>
    </xf>
    <xf numFmtId="0" fontId="11" fillId="36" borderId="19" xfId="49" applyFont="1" applyFill="1" applyBorder="1" applyAlignment="1">
      <alignment horizontal="center" vertical="center"/>
      <protection locked="0"/>
    </xf>
    <xf numFmtId="0" fontId="11" fillId="36" borderId="19" xfId="49" applyFont="1" applyFill="1" applyBorder="1" applyAlignment="1" applyProtection="1">
      <alignment horizontal="center" vertical="center"/>
    </xf>
    <xf numFmtId="0" fontId="12" fillId="35" borderId="19" xfId="49" applyFont="1" applyFill="1" applyBorder="1" applyAlignment="1" applyProtection="1">
      <alignment horizontal="center" vertical="center"/>
    </xf>
    <xf numFmtId="167" fontId="4" fillId="41" borderId="1" xfId="49" applyNumberFormat="1" applyFont="1" applyFill="1" applyBorder="1" applyAlignment="1" applyProtection="1">
      <alignment horizontal="center"/>
    </xf>
    <xf numFmtId="167" fontId="82" fillId="41" borderId="1" xfId="49" applyNumberFormat="1" applyFont="1" applyFill="1" applyBorder="1" applyAlignment="1" applyProtection="1">
      <alignment horizontal="center"/>
    </xf>
    <xf numFmtId="166" fontId="9" fillId="41" borderId="1" xfId="49" applyNumberFormat="1" applyFont="1" applyFill="1" applyBorder="1" applyAlignment="1" applyProtection="1">
      <alignment horizontal="center" vertical="center"/>
    </xf>
    <xf numFmtId="167" fontId="82" fillId="41" borderId="1" xfId="49" applyNumberFormat="1" applyFont="1" applyFill="1" applyBorder="1" applyAlignment="1" applyProtection="1">
      <alignment horizontal="center" vertical="center" wrapText="1"/>
    </xf>
    <xf numFmtId="0" fontId="11" fillId="42" borderId="0" xfId="49" applyFont="1" applyFill="1" applyAlignment="1">
      <alignment horizontal="center" vertical="center"/>
      <protection locked="0"/>
    </xf>
    <xf numFmtId="0" fontId="11" fillId="43" borderId="0" xfId="49" applyFont="1" applyFill="1" applyAlignment="1">
      <alignment horizontal="center" vertical="center"/>
      <protection locked="0"/>
    </xf>
    <xf numFmtId="167" fontId="4" fillId="35" borderId="1" xfId="49" applyNumberFormat="1" applyFont="1" applyFill="1" applyBorder="1" applyAlignment="1" applyProtection="1">
      <alignment horizontal="center" vertical="center"/>
    </xf>
    <xf numFmtId="0" fontId="20" fillId="41" borderId="12" xfId="49" applyFont="1" applyFill="1" applyBorder="1" applyAlignment="1" applyProtection="1">
      <alignment horizontal="center"/>
    </xf>
    <xf numFmtId="0" fontId="11" fillId="41" borderId="0" xfId="49" applyFont="1" applyFill="1" applyAlignment="1" applyProtection="1">
      <alignment horizontal="center" vertical="center" wrapText="1"/>
    </xf>
    <xf numFmtId="167" fontId="4" fillId="41" borderId="1" xfId="49" applyNumberFormat="1" applyFont="1" applyFill="1" applyBorder="1" applyAlignment="1" applyProtection="1">
      <alignment horizontal="center" vertical="center"/>
    </xf>
    <xf numFmtId="0" fontId="0" fillId="41" borderId="0" xfId="0" applyFill="1"/>
    <xf numFmtId="0" fontId="11" fillId="35" borderId="13" xfId="49" applyFont="1" applyFill="1" applyBorder="1" applyAlignment="1">
      <alignment horizontal="center"/>
      <protection locked="0"/>
    </xf>
    <xf numFmtId="0" fontId="0" fillId="39" borderId="13" xfId="0" applyFill="1" applyBorder="1" applyAlignment="1">
      <alignment horizontal="center" vertical="center"/>
    </xf>
    <xf numFmtId="0" fontId="30"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50" fillId="0" borderId="0" xfId="45" applyFont="1" applyProtection="1">
      <protection locked="0"/>
    </xf>
    <xf numFmtId="0" fontId="49" fillId="0" borderId="13" xfId="45" applyFont="1" applyBorder="1" applyAlignment="1" applyProtection="1">
      <alignment horizontal="center" vertical="center"/>
      <protection locked="0"/>
    </xf>
    <xf numFmtId="0" fontId="49" fillId="0" borderId="0" xfId="45" applyFont="1" applyAlignment="1" applyProtection="1">
      <alignment vertical="center"/>
      <protection locked="0"/>
    </xf>
    <xf numFmtId="0" fontId="49" fillId="0" borderId="0" xfId="45" applyFont="1" applyProtection="1">
      <protection locked="0"/>
    </xf>
    <xf numFmtId="0" fontId="64" fillId="0" borderId="13" xfId="45" applyFont="1" applyBorder="1" applyAlignment="1" applyProtection="1">
      <alignment horizontal="center" vertical="center"/>
      <protection locked="0"/>
    </xf>
    <xf numFmtId="0" fontId="49" fillId="0" borderId="13" xfId="45" applyFont="1" applyBorder="1" applyProtection="1">
      <protection locked="0"/>
    </xf>
    <xf numFmtId="0" fontId="64" fillId="0" borderId="0" xfId="45" applyFont="1" applyProtection="1">
      <protection locked="0"/>
    </xf>
    <xf numFmtId="0" fontId="49" fillId="0" borderId="0" xfId="46" applyFont="1" applyAlignment="1" applyProtection="1">
      <alignment vertical="top" wrapText="1"/>
      <protection locked="0"/>
    </xf>
    <xf numFmtId="0" fontId="49" fillId="0" borderId="0" xfId="46" applyFont="1" applyAlignment="1" applyProtection="1">
      <alignment horizontal="center" vertical="center"/>
      <protection locked="0"/>
    </xf>
    <xf numFmtId="0" fontId="65" fillId="0" borderId="0" xfId="45" applyFont="1" applyProtection="1">
      <protection locked="0"/>
    </xf>
    <xf numFmtId="0" fontId="5" fillId="0" borderId="1" xfId="45" applyFont="1" applyBorder="1" applyAlignment="1" applyProtection="1">
      <alignment horizontal="center" vertical="center"/>
      <protection locked="0"/>
    </xf>
    <xf numFmtId="0" fontId="41" fillId="0" borderId="0" xfId="45" applyFont="1" applyAlignment="1" applyProtection="1">
      <alignment vertical="center"/>
      <protection locked="0"/>
    </xf>
    <xf numFmtId="0" fontId="42" fillId="0" borderId="0" xfId="45" applyProtection="1">
      <protection locked="0"/>
    </xf>
    <xf numFmtId="0" fontId="50" fillId="0" borderId="0" xfId="46" applyFont="1" applyAlignment="1" applyProtection="1">
      <alignment vertical="top" wrapText="1"/>
      <protection locked="0"/>
    </xf>
    <xf numFmtId="0" fontId="54" fillId="0" borderId="0" xfId="46" applyFont="1" applyAlignment="1" applyProtection="1">
      <alignment horizontal="center" vertical="center"/>
      <protection locked="0"/>
    </xf>
    <xf numFmtId="0" fontId="49" fillId="0" borderId="0" xfId="45" applyFont="1" applyAlignment="1" applyProtection="1">
      <alignment horizontal="left"/>
      <protection locked="0"/>
    </xf>
    <xf numFmtId="0" fontId="56" fillId="0" borderId="0" xfId="46" applyFont="1" applyAlignment="1" applyProtection="1">
      <alignment vertical="top" wrapText="1"/>
      <protection locked="0"/>
    </xf>
    <xf numFmtId="0" fontId="56" fillId="0" borderId="0" xfId="46" applyFont="1" applyAlignment="1" applyProtection="1">
      <alignment horizontal="center" vertical="center"/>
      <protection locked="0"/>
    </xf>
    <xf numFmtId="0" fontId="49" fillId="0" borderId="0" xfId="46" applyFont="1" applyProtection="1">
      <protection locked="0"/>
    </xf>
    <xf numFmtId="0" fontId="28" fillId="0" borderId="13" xfId="46" applyFont="1" applyBorder="1" applyAlignment="1" applyProtection="1">
      <alignment horizontal="center" vertical="center"/>
      <protection locked="0"/>
    </xf>
    <xf numFmtId="49" fontId="9" fillId="0" borderId="1" xfId="49" applyNumberFormat="1" applyFont="1" applyBorder="1" applyAlignment="1">
      <alignment horizontal="left" vertical="center" wrapText="1"/>
      <protection locked="0"/>
    </xf>
    <xf numFmtId="0" fontId="22" fillId="0" borderId="0" xfId="46" applyFont="1" applyAlignment="1">
      <alignment vertical="center"/>
    </xf>
    <xf numFmtId="0" fontId="9" fillId="44" borderId="1" xfId="49" applyFont="1" applyFill="1" applyBorder="1" applyAlignment="1">
      <alignment horizontal="left"/>
      <protection locked="0"/>
    </xf>
    <xf numFmtId="0" fontId="11" fillId="38" borderId="0" xfId="49" applyFont="1" applyFill="1" applyAlignment="1" applyProtection="1">
      <alignment horizontal="center"/>
    </xf>
    <xf numFmtId="0" fontId="85" fillId="45" borderId="0" xfId="49" applyFont="1" applyFill="1" applyAlignment="1" applyProtection="1">
      <alignment horizontal="center"/>
    </xf>
    <xf numFmtId="0" fontId="9" fillId="0" borderId="3" xfId="49" applyFont="1" applyBorder="1" applyAlignment="1">
      <alignment horizontal="center" vertical="center"/>
      <protection locked="0"/>
    </xf>
    <xf numFmtId="0" fontId="9" fillId="0" borderId="4" xfId="49" applyFont="1" applyBorder="1" applyAlignment="1">
      <alignment horizontal="center" vertical="center"/>
      <protection locked="0"/>
    </xf>
    <xf numFmtId="0" fontId="9" fillId="44" borderId="1" xfId="49" applyFont="1" applyFill="1" applyBorder="1" applyAlignment="1">
      <alignment horizontal="left" vertical="center"/>
      <protection locked="0"/>
    </xf>
    <xf numFmtId="165" fontId="9" fillId="39" borderId="1" xfId="49" applyNumberFormat="1" applyFont="1" applyFill="1" applyBorder="1" applyAlignment="1" applyProtection="1">
      <alignment horizontal="center" vertical="center"/>
    </xf>
    <xf numFmtId="0" fontId="86" fillId="37" borderId="49" xfId="49" applyFont="1" applyFill="1" applyBorder="1" applyProtection="1"/>
    <xf numFmtId="0" fontId="3" fillId="37" borderId="49" xfId="49" applyFont="1" applyFill="1" applyBorder="1" applyProtection="1"/>
    <xf numFmtId="0" fontId="11" fillId="37" borderId="0" xfId="49" applyFont="1" applyFill="1">
      <protection locked="0"/>
    </xf>
    <xf numFmtId="0" fontId="11" fillId="39" borderId="0" xfId="49" applyFont="1" applyFill="1" applyAlignment="1" applyProtection="1">
      <alignment horizontal="center" vertical="center" wrapText="1"/>
    </xf>
    <xf numFmtId="0" fontId="11" fillId="0" borderId="0" xfId="49" applyFont="1" applyAlignment="1" applyProtection="1">
      <alignment horizontal="center" vertical="center"/>
    </xf>
    <xf numFmtId="0" fontId="4" fillId="0" borderId="3" xfId="49" applyFont="1" applyBorder="1" applyAlignment="1">
      <alignment horizontal="center" vertical="center"/>
      <protection locked="0"/>
    </xf>
    <xf numFmtId="49" fontId="9" fillId="0" borderId="3" xfId="49" applyNumberFormat="1" applyFont="1" applyBorder="1" applyAlignment="1">
      <alignment horizontal="center" vertical="center" wrapText="1"/>
      <protection locked="0"/>
    </xf>
    <xf numFmtId="49" fontId="26" fillId="0" borderId="3" xfId="49" applyNumberFormat="1" applyFont="1" applyBorder="1" applyAlignment="1">
      <alignment horizontal="center" vertical="center" wrapText="1"/>
      <protection locked="0"/>
    </xf>
    <xf numFmtId="0" fontId="14" fillId="0" borderId="1" xfId="49" quotePrefix="1" applyFont="1" applyBorder="1" applyAlignment="1">
      <alignment horizontal="center" vertical="center"/>
      <protection locked="0"/>
    </xf>
    <xf numFmtId="49" fontId="13" fillId="0" borderId="4" xfId="49" quotePrefix="1" applyNumberFormat="1" applyFont="1" applyBorder="1">
      <protection locked="0"/>
    </xf>
    <xf numFmtId="49" fontId="13" fillId="0" borderId="3" xfId="49" applyNumberFormat="1" applyFont="1" applyBorder="1" applyAlignment="1">
      <alignment horizontal="left"/>
      <protection locked="0"/>
    </xf>
    <xf numFmtId="165" fontId="9" fillId="35" borderId="1" xfId="49" applyNumberFormat="1" applyFont="1" applyFill="1" applyBorder="1" applyAlignment="1" applyProtection="1">
      <alignment horizontal="center" vertical="center"/>
    </xf>
    <xf numFmtId="0" fontId="29" fillId="0" borderId="13" xfId="46" applyFont="1" applyBorder="1" applyAlignment="1" applyProtection="1">
      <alignment vertical="center"/>
      <protection locked="0"/>
    </xf>
    <xf numFmtId="0" fontId="3" fillId="39" borderId="13" xfId="49" applyFont="1" applyFill="1" applyBorder="1" applyAlignment="1">
      <alignment horizontal="center" vertical="center"/>
      <protection locked="0"/>
    </xf>
    <xf numFmtId="0" fontId="3" fillId="39" borderId="13" xfId="49" applyFont="1" applyFill="1" applyBorder="1" applyAlignment="1">
      <alignment horizontal="center"/>
      <protection locked="0"/>
    </xf>
    <xf numFmtId="0" fontId="39" fillId="40" borderId="18" xfId="49" applyFont="1" applyFill="1" applyBorder="1" applyAlignment="1">
      <alignment horizontal="center" vertical="center"/>
      <protection locked="0"/>
    </xf>
    <xf numFmtId="0" fontId="13" fillId="0" borderId="5" xfId="49" applyFont="1" applyBorder="1" applyAlignment="1" applyProtection="1">
      <alignment horizontal="center" vertical="center"/>
    </xf>
    <xf numFmtId="0" fontId="16" fillId="0" borderId="4" xfId="47" applyFont="1" applyBorder="1" applyAlignment="1">
      <alignment horizontal="center" vertical="center"/>
    </xf>
    <xf numFmtId="0" fontId="13" fillId="0" borderId="0" xfId="49" applyFont="1" applyAlignment="1" applyProtection="1">
      <alignment horizontal="center" vertical="center"/>
    </xf>
    <xf numFmtId="49" fontId="4" fillId="0" borderId="1" xfId="49" applyNumberFormat="1" applyFont="1" applyBorder="1" applyAlignment="1">
      <alignment horizontal="center" vertical="center"/>
      <protection locked="0"/>
    </xf>
    <xf numFmtId="49" fontId="13" fillId="0" borderId="3" xfId="49" applyNumberFormat="1" applyFont="1" applyBorder="1" applyAlignment="1">
      <alignment horizontal="right" vertical="center" wrapText="1"/>
      <protection locked="0"/>
    </xf>
    <xf numFmtId="0" fontId="32" fillId="0" borderId="0" xfId="0" applyFont="1" applyAlignment="1">
      <alignment vertical="center"/>
    </xf>
    <xf numFmtId="49" fontId="13" fillId="0" borderId="3" xfId="49" quotePrefix="1" applyNumberFormat="1" applyFont="1" applyBorder="1" applyAlignment="1">
      <alignment vertical="center"/>
      <protection locked="0"/>
    </xf>
    <xf numFmtId="49" fontId="26" fillId="0" borderId="1" xfId="49" applyNumberFormat="1" applyFont="1" applyBorder="1" applyAlignment="1">
      <alignment horizontal="left" vertical="center" wrapText="1"/>
      <protection locked="0"/>
    </xf>
    <xf numFmtId="0" fontId="9" fillId="0" borderId="1" xfId="49" applyFont="1" applyBorder="1" applyAlignment="1">
      <alignment horizontal="left" vertical="center" wrapText="1"/>
      <protection locked="0"/>
    </xf>
    <xf numFmtId="49" fontId="9" fillId="0" borderId="0" xfId="49" applyNumberFormat="1" applyFont="1" applyAlignment="1">
      <alignment vertical="center" wrapText="1"/>
      <protection locked="0"/>
    </xf>
    <xf numFmtId="0" fontId="25" fillId="0" borderId="3" xfId="0" applyFont="1" applyBorder="1" applyAlignment="1" applyProtection="1">
      <alignment horizontal="right" vertical="center"/>
      <protection locked="0"/>
    </xf>
    <xf numFmtId="0" fontId="0" fillId="0" borderId="0" xfId="0" applyAlignment="1" applyProtection="1">
      <alignment vertical="center"/>
      <protection locked="0"/>
    </xf>
    <xf numFmtId="0" fontId="16" fillId="0" borderId="0" xfId="49" applyFont="1" applyAlignment="1">
      <alignment horizontal="left" vertical="center"/>
      <protection locked="0"/>
    </xf>
    <xf numFmtId="0" fontId="13" fillId="0" borderId="7" xfId="49" applyFont="1" applyBorder="1" applyAlignment="1">
      <alignment horizontal="centerContinuous" vertical="center"/>
      <protection locked="0"/>
    </xf>
    <xf numFmtId="0" fontId="9" fillId="0" borderId="0" xfId="49" applyFont="1" applyAlignment="1">
      <alignment horizontal="left" vertical="center"/>
      <protection locked="0"/>
    </xf>
    <xf numFmtId="0" fontId="9" fillId="44" borderId="1" xfId="49" applyFont="1" applyFill="1" applyBorder="1" applyAlignment="1">
      <alignment horizontal="center" vertical="center"/>
      <protection locked="0"/>
    </xf>
    <xf numFmtId="0" fontId="15" fillId="0" borderId="4" xfId="49" applyFont="1" applyBorder="1" applyAlignment="1">
      <alignment horizontal="center" vertical="center" wrapText="1"/>
      <protection locked="0"/>
    </xf>
    <xf numFmtId="0" fontId="9" fillId="0" borderId="4" xfId="49" applyFont="1" applyBorder="1" applyAlignment="1" applyProtection="1">
      <alignment horizontal="center" vertical="center"/>
    </xf>
    <xf numFmtId="165" fontId="9" fillId="39" borderId="1" xfId="49" applyNumberFormat="1" applyFont="1" applyFill="1" applyBorder="1" applyAlignment="1" applyProtection="1">
      <alignment horizontal="center" vertical="center" wrapText="1"/>
    </xf>
    <xf numFmtId="167" fontId="9" fillId="46" borderId="5" xfId="49" applyNumberFormat="1" applyFont="1" applyFill="1" applyBorder="1" applyAlignment="1" applyProtection="1">
      <alignment horizontal="center" vertical="center"/>
    </xf>
    <xf numFmtId="0" fontId="17" fillId="0" borderId="7" xfId="49" applyFont="1" applyBorder="1" applyAlignment="1">
      <alignment horizontal="center" vertical="center"/>
      <protection locked="0"/>
    </xf>
    <xf numFmtId="166" fontId="17" fillId="35" borderId="37" xfId="49" applyNumberFormat="1" applyFont="1" applyFill="1" applyBorder="1" applyAlignment="1" applyProtection="1">
      <alignment horizontal="center" vertical="center"/>
    </xf>
    <xf numFmtId="166" fontId="17" fillId="35" borderId="1" xfId="49" applyNumberFormat="1" applyFont="1" applyFill="1" applyBorder="1" applyAlignment="1" applyProtection="1">
      <alignment horizontal="center" vertical="center"/>
    </xf>
    <xf numFmtId="0" fontId="17" fillId="35" borderId="1" xfId="49" applyFont="1" applyFill="1" applyBorder="1" applyAlignment="1" applyProtection="1">
      <alignment horizontal="center" vertical="center"/>
    </xf>
    <xf numFmtId="0" fontId="0" fillId="0" borderId="0" xfId="0" applyAlignment="1">
      <alignment horizontal="center" vertical="center"/>
    </xf>
    <xf numFmtId="0" fontId="7" fillId="0" borderId="0" xfId="49" applyAlignment="1">
      <alignment horizontal="center" vertical="center"/>
      <protection locked="0"/>
    </xf>
    <xf numFmtId="49" fontId="13" fillId="0" borderId="4" xfId="49" applyNumberFormat="1" applyFont="1" applyBorder="1" applyAlignment="1" applyProtection="1">
      <alignment horizontal="center" vertical="center"/>
    </xf>
    <xf numFmtId="0" fontId="13" fillId="0" borderId="4" xfId="49" quotePrefix="1" applyFont="1" applyBorder="1" applyAlignment="1">
      <alignment horizontal="center" vertical="center"/>
      <protection locked="0"/>
    </xf>
    <xf numFmtId="0" fontId="13" fillId="0" borderId="7" xfId="49" quotePrefix="1" applyFont="1" applyBorder="1" applyAlignment="1">
      <alignment horizontal="center" vertical="center"/>
      <protection locked="0"/>
    </xf>
    <xf numFmtId="49" fontId="13" fillId="0" borderId="4" xfId="49" quotePrefix="1" applyNumberFormat="1" applyFont="1" applyBorder="1" applyAlignment="1">
      <alignment horizontal="center" vertical="center"/>
      <protection locked="0"/>
    </xf>
    <xf numFmtId="0" fontId="9" fillId="0" borderId="21" xfId="49" applyFont="1" applyBorder="1" applyAlignment="1">
      <alignment horizontal="center" vertical="center"/>
      <protection locked="0"/>
    </xf>
    <xf numFmtId="0" fontId="13" fillId="0" borderId="4" xfId="49" applyFont="1" applyBorder="1" applyAlignment="1" applyProtection="1">
      <alignment horizontal="center" vertical="center" wrapText="1"/>
    </xf>
    <xf numFmtId="0" fontId="13" fillId="0" borderId="5" xfId="49" applyFont="1" applyBorder="1" applyAlignment="1" applyProtection="1">
      <alignment horizontal="center" vertical="center" wrapText="1"/>
    </xf>
    <xf numFmtId="0" fontId="13" fillId="0" borderId="4" xfId="49" quotePrefix="1" applyFont="1" applyBorder="1" applyAlignment="1" applyProtection="1">
      <alignment horizontal="center" vertical="center"/>
    </xf>
    <xf numFmtId="0" fontId="9" fillId="0" borderId="0" xfId="44" applyFont="1" applyAlignment="1">
      <alignment horizontal="center" vertical="center" wrapText="1"/>
      <protection locked="0"/>
    </xf>
    <xf numFmtId="0" fontId="9" fillId="0" borderId="0" xfId="0" applyFont="1" applyAlignment="1" applyProtection="1">
      <alignment horizontal="center" vertical="center"/>
      <protection locked="0"/>
    </xf>
    <xf numFmtId="0" fontId="9" fillId="0" borderId="7" xfId="49" applyFont="1" applyBorder="1" applyAlignment="1">
      <alignment horizontal="center" vertical="center"/>
      <protection locked="0"/>
    </xf>
    <xf numFmtId="0" fontId="11" fillId="0" borderId="7" xfId="49" applyFont="1" applyBorder="1" applyAlignment="1">
      <alignment horizontal="center" vertical="center"/>
      <protection locked="0"/>
    </xf>
    <xf numFmtId="0" fontId="10" fillId="0" borderId="7" xfId="49" applyFont="1" applyBorder="1" applyAlignment="1" applyProtection="1">
      <alignment horizontal="center" vertical="center"/>
    </xf>
    <xf numFmtId="0" fontId="19" fillId="0" borderId="1" xfId="49" applyFont="1" applyBorder="1" applyAlignment="1">
      <alignment horizontal="center" vertical="center" wrapText="1"/>
      <protection locked="0"/>
    </xf>
    <xf numFmtId="49" fontId="13" fillId="0" borderId="4" xfId="49" applyNumberFormat="1" applyFont="1" applyBorder="1" applyAlignment="1">
      <alignment horizontal="center" vertical="center" wrapText="1"/>
      <protection locked="0"/>
    </xf>
    <xf numFmtId="0" fontId="13" fillId="0" borderId="4" xfId="49" applyFont="1" applyBorder="1" applyAlignment="1">
      <alignment horizontal="center" vertical="center" wrapText="1"/>
      <protection locked="0"/>
    </xf>
    <xf numFmtId="0" fontId="13" fillId="0" borderId="8" xfId="49" applyFont="1" applyBorder="1" applyAlignment="1">
      <alignment horizontal="center" vertical="center" wrapText="1"/>
      <protection locked="0"/>
    </xf>
    <xf numFmtId="49" fontId="13" fillId="0" borderId="4" xfId="49" quotePrefix="1" applyNumberFormat="1" applyFont="1" applyBorder="1" applyAlignment="1">
      <alignment vertical="center"/>
      <protection locked="0"/>
    </xf>
    <xf numFmtId="49" fontId="9" fillId="0" borderId="0" xfId="49" applyNumberFormat="1" applyFont="1" applyAlignment="1">
      <alignment horizontal="center" vertical="center"/>
      <protection locked="0"/>
    </xf>
    <xf numFmtId="0" fontId="16" fillId="0" borderId="4" xfId="47" applyFont="1" applyBorder="1" applyAlignment="1" applyProtection="1">
      <alignment vertical="center"/>
      <protection locked="0"/>
    </xf>
    <xf numFmtId="0" fontId="16" fillId="0" borderId="4" xfId="47" applyFont="1" applyBorder="1" applyAlignment="1" applyProtection="1">
      <alignment horizontal="center" vertical="center"/>
      <protection locked="0"/>
    </xf>
    <xf numFmtId="0" fontId="13" fillId="0" borderId="4" xfId="49" applyFont="1" applyBorder="1" applyAlignment="1">
      <alignment horizontal="center" vertical="center"/>
      <protection locked="0"/>
    </xf>
    <xf numFmtId="0" fontId="13" fillId="0" borderId="5" xfId="49" applyFont="1" applyBorder="1" applyAlignment="1">
      <alignment horizontal="center" vertical="center" wrapText="1"/>
      <protection locked="0"/>
    </xf>
    <xf numFmtId="0" fontId="19" fillId="0" borderId="1" xfId="49" applyFont="1" applyBorder="1" applyAlignment="1">
      <alignment horizontal="center" vertical="center"/>
      <protection locked="0"/>
    </xf>
    <xf numFmtId="49" fontId="9" fillId="0" borderId="4" xfId="49" applyNumberFormat="1" applyFont="1" applyBorder="1" applyAlignment="1">
      <alignment horizontal="center" vertical="center"/>
      <protection locked="0"/>
    </xf>
    <xf numFmtId="0" fontId="11" fillId="0" borderId="4" xfId="49"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16" fillId="0" borderId="7" xfId="49" applyFont="1" applyBorder="1" applyAlignment="1">
      <alignment horizontal="center"/>
      <protection locked="0"/>
    </xf>
    <xf numFmtId="0" fontId="9" fillId="47" borderId="1" xfId="49" applyFont="1" applyFill="1" applyBorder="1" applyAlignment="1">
      <alignment horizontal="left"/>
      <protection locked="0"/>
    </xf>
    <xf numFmtId="0" fontId="11" fillId="47" borderId="0" xfId="49" applyFont="1" applyFill="1">
      <protection locked="0"/>
    </xf>
    <xf numFmtId="0" fontId="3" fillId="47" borderId="0" xfId="49" applyFont="1" applyFill="1" applyAlignment="1">
      <alignment vertical="center"/>
      <protection locked="0"/>
    </xf>
    <xf numFmtId="0" fontId="3" fillId="47" borderId="0" xfId="49" applyFont="1" applyFill="1">
      <protection locked="0"/>
    </xf>
    <xf numFmtId="0" fontId="9" fillId="47" borderId="0" xfId="49" applyFont="1" applyFill="1" applyAlignment="1">
      <alignment horizontal="center" vertical="center"/>
      <protection locked="0"/>
    </xf>
    <xf numFmtId="168" fontId="4" fillId="47" borderId="1" xfId="49" applyNumberFormat="1" applyFont="1" applyFill="1" applyBorder="1" applyAlignment="1" applyProtection="1">
      <alignment horizontal="center"/>
    </xf>
    <xf numFmtId="167" fontId="82" fillId="47" borderId="1" xfId="49" applyNumberFormat="1" applyFont="1" applyFill="1" applyBorder="1" applyAlignment="1" applyProtection="1">
      <alignment horizontal="center" vertical="center" wrapText="1"/>
    </xf>
    <xf numFmtId="0" fontId="11" fillId="47" borderId="0" xfId="49" applyFont="1" applyFill="1" applyProtection="1"/>
    <xf numFmtId="167" fontId="82" fillId="47" borderId="1" xfId="49" applyNumberFormat="1" applyFont="1" applyFill="1" applyBorder="1" applyAlignment="1" applyProtection="1">
      <alignment horizontal="center"/>
    </xf>
    <xf numFmtId="0" fontId="0" fillId="47" borderId="0" xfId="0" applyFill="1"/>
    <xf numFmtId="167" fontId="82" fillId="47" borderId="1" xfId="49" applyNumberFormat="1" applyFont="1" applyFill="1" applyBorder="1" applyAlignment="1" applyProtection="1">
      <alignment horizontal="center" vertical="center"/>
    </xf>
    <xf numFmtId="166" fontId="9" fillId="47" borderId="1" xfId="49" applyNumberFormat="1" applyFont="1" applyFill="1" applyBorder="1" applyAlignment="1" applyProtection="1">
      <alignment horizontal="center" vertical="center"/>
    </xf>
    <xf numFmtId="0" fontId="7" fillId="47" borderId="0" xfId="49" applyFill="1">
      <protection locked="0"/>
    </xf>
    <xf numFmtId="0" fontId="9" fillId="48" borderId="1" xfId="49" applyFont="1" applyFill="1" applyBorder="1" applyAlignment="1">
      <alignment horizontal="left"/>
      <protection locked="0"/>
    </xf>
    <xf numFmtId="0" fontId="11" fillId="48" borderId="0" xfId="49" applyFont="1" applyFill="1">
      <protection locked="0"/>
    </xf>
    <xf numFmtId="0" fontId="3" fillId="48" borderId="0" xfId="49" applyFont="1" applyFill="1" applyAlignment="1">
      <alignment vertical="center"/>
      <protection locked="0"/>
    </xf>
    <xf numFmtId="0" fontId="3" fillId="48" borderId="0" xfId="49" applyFont="1" applyFill="1">
      <protection locked="0"/>
    </xf>
    <xf numFmtId="168" fontId="3" fillId="48" borderId="0" xfId="49" applyNumberFormat="1" applyFont="1" applyFill="1">
      <protection locked="0"/>
    </xf>
    <xf numFmtId="0" fontId="9" fillId="48" borderId="0" xfId="49" applyFont="1" applyFill="1" applyAlignment="1">
      <alignment horizontal="center" vertical="center"/>
      <protection locked="0"/>
    </xf>
    <xf numFmtId="167" fontId="11" fillId="48" borderId="0" xfId="49" applyNumberFormat="1" applyFont="1" applyFill="1">
      <protection locked="0"/>
    </xf>
    <xf numFmtId="0" fontId="11" fillId="48" borderId="0" xfId="49" applyFont="1" applyFill="1" applyAlignment="1" applyProtection="1">
      <alignment horizontal="center" vertical="center" wrapText="1"/>
    </xf>
    <xf numFmtId="0" fontId="11" fillId="48" borderId="0" xfId="49" applyFont="1" applyFill="1" applyProtection="1"/>
    <xf numFmtId="0" fontId="0" fillId="48" borderId="0" xfId="0" applyFill="1"/>
    <xf numFmtId="0" fontId="7" fillId="48" borderId="0" xfId="49" applyFill="1">
      <protection locked="0"/>
    </xf>
    <xf numFmtId="2" fontId="9" fillId="40" borderId="5" xfId="49" applyNumberFormat="1" applyFont="1" applyFill="1" applyBorder="1" applyAlignment="1" applyProtection="1">
      <alignment horizontal="center" vertical="center" wrapText="1"/>
    </xf>
    <xf numFmtId="0" fontId="50" fillId="0" borderId="0" xfId="46" applyFont="1" applyAlignment="1">
      <alignment horizontal="center"/>
    </xf>
    <xf numFmtId="166" fontId="9" fillId="35" borderId="3" xfId="49" applyNumberFormat="1" applyFont="1" applyFill="1" applyBorder="1" applyAlignment="1" applyProtection="1">
      <alignment horizontal="center" vertical="center" wrapText="1"/>
    </xf>
    <xf numFmtId="166" fontId="13" fillId="0" borderId="4" xfId="49" applyNumberFormat="1" applyFont="1" applyBorder="1" applyAlignment="1" applyProtection="1">
      <alignment horizontal="center" vertical="center"/>
    </xf>
    <xf numFmtId="166" fontId="16" fillId="0" borderId="4" xfId="47" applyNumberFormat="1" applyFont="1" applyBorder="1" applyAlignment="1">
      <alignment horizontal="center" vertical="center"/>
    </xf>
    <xf numFmtId="166" fontId="16" fillId="0" borderId="4" xfId="47" applyNumberFormat="1" applyFont="1" applyBorder="1" applyAlignment="1">
      <alignment horizontal="center" vertical="center" wrapText="1"/>
    </xf>
    <xf numFmtId="166" fontId="13" fillId="0" borderId="0" xfId="49" applyNumberFormat="1" applyFont="1" applyAlignment="1" applyProtection="1">
      <alignment horizontal="center" vertical="center"/>
    </xf>
    <xf numFmtId="166" fontId="9" fillId="39" borderId="3" xfId="49" applyNumberFormat="1" applyFont="1" applyFill="1" applyBorder="1" applyAlignment="1" applyProtection="1">
      <alignment horizontal="center" vertical="center"/>
    </xf>
    <xf numFmtId="171" fontId="9" fillId="0" borderId="3" xfId="49" applyNumberFormat="1" applyFont="1" applyBorder="1" applyAlignment="1">
      <alignment horizontal="center" vertical="center"/>
      <protection locked="0"/>
    </xf>
    <xf numFmtId="0" fontId="16" fillId="0" borderId="0" xfId="0" applyFont="1" applyAlignment="1" applyProtection="1">
      <alignment vertical="center"/>
      <protection locked="0"/>
    </xf>
    <xf numFmtId="0" fontId="17" fillId="0" borderId="0" xfId="49" applyFont="1" applyAlignment="1">
      <alignment horizontal="left" vertical="center"/>
      <protection locked="0"/>
    </xf>
    <xf numFmtId="0" fontId="0" fillId="0" borderId="0" xfId="0" applyAlignment="1">
      <alignment horizontal="center"/>
    </xf>
    <xf numFmtId="0" fontId="13" fillId="0" borderId="7" xfId="49" applyFont="1" applyBorder="1" applyAlignment="1" applyProtection="1">
      <alignment horizontal="center" vertical="center"/>
    </xf>
    <xf numFmtId="0" fontId="13" fillId="0" borderId="7" xfId="49" applyFont="1" applyBorder="1" applyAlignment="1">
      <alignment horizontal="center" vertical="center"/>
      <protection locked="0"/>
    </xf>
    <xf numFmtId="49" fontId="92" fillId="0" borderId="3" xfId="49" quotePrefix="1" applyNumberFormat="1" applyFont="1" applyBorder="1" applyAlignment="1">
      <alignment vertical="center"/>
      <protection locked="0"/>
    </xf>
    <xf numFmtId="0" fontId="93" fillId="0" borderId="1" xfId="49" quotePrefix="1" applyFont="1" applyBorder="1" applyAlignment="1">
      <alignment horizontal="center" vertical="center"/>
      <protection locked="0"/>
    </xf>
    <xf numFmtId="166" fontId="9" fillId="39" borderId="1" xfId="49" applyNumberFormat="1" applyFont="1" applyFill="1" applyBorder="1" applyAlignment="1" applyProtection="1">
      <alignment horizontal="center" vertical="center"/>
    </xf>
    <xf numFmtId="166" fontId="9" fillId="39" borderId="1" xfId="49" applyNumberFormat="1" applyFont="1" applyFill="1" applyBorder="1" applyAlignment="1" applyProtection="1">
      <alignment horizontal="center" vertical="center" wrapText="1"/>
    </xf>
    <xf numFmtId="0" fontId="13" fillId="0" borderId="4" xfId="49" applyFont="1" applyBorder="1" applyAlignment="1" applyProtection="1">
      <alignment horizontal="center" vertical="center"/>
    </xf>
    <xf numFmtId="0" fontId="13" fillId="0" borderId="0" xfId="49" applyFont="1" applyAlignment="1" applyProtection="1">
      <alignment horizontal="center"/>
    </xf>
    <xf numFmtId="0" fontId="13" fillId="0" borderId="7" xfId="49" applyFont="1" applyBorder="1" applyAlignment="1">
      <alignment horizontal="center" vertical="center" wrapText="1"/>
      <protection locked="0"/>
    </xf>
    <xf numFmtId="0" fontId="0" fillId="36" borderId="8" xfId="0" applyFill="1" applyBorder="1"/>
    <xf numFmtId="0" fontId="13" fillId="0" borderId="0" xfId="49" applyFont="1" applyAlignment="1">
      <alignment horizontal="center" vertical="center" wrapText="1"/>
      <protection locked="0"/>
    </xf>
    <xf numFmtId="0" fontId="17" fillId="0" borderId="17" xfId="49" applyFont="1" applyBorder="1" applyAlignment="1" applyProtection="1">
      <alignment horizontal="left" vertical="center"/>
    </xf>
    <xf numFmtId="0" fontId="17" fillId="0" borderId="0" xfId="49" applyFont="1" applyAlignment="1" applyProtection="1">
      <alignment horizontal="left" vertical="center"/>
    </xf>
    <xf numFmtId="0" fontId="17" fillId="0" borderId="11" xfId="49" applyFont="1" applyBorder="1" applyAlignment="1" applyProtection="1">
      <alignment horizontal="left" vertical="center"/>
    </xf>
    <xf numFmtId="0" fontId="17" fillId="0" borderId="15" xfId="49" applyFont="1" applyBorder="1" applyAlignment="1" applyProtection="1">
      <alignment horizontal="left" vertical="center"/>
    </xf>
    <xf numFmtId="0" fontId="17" fillId="0" borderId="8" xfId="49" applyFont="1" applyBorder="1" applyAlignment="1" applyProtection="1">
      <alignment horizontal="left" vertical="center"/>
    </xf>
    <xf numFmtId="0" fontId="17" fillId="0" borderId="10" xfId="49" applyFont="1" applyBorder="1" applyAlignment="1" applyProtection="1">
      <alignment horizontal="left" vertical="center"/>
    </xf>
    <xf numFmtId="0" fontId="17" fillId="0" borderId="15" xfId="49" applyFont="1" applyBorder="1" applyAlignment="1" applyProtection="1">
      <alignment horizontal="left" vertical="center" wrapText="1"/>
    </xf>
    <xf numFmtId="0" fontId="17" fillId="0" borderId="8" xfId="49" applyFont="1" applyBorder="1" applyAlignment="1" applyProtection="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3" fillId="0" borderId="15" xfId="49" applyFont="1" applyBorder="1" applyAlignment="1" applyProtection="1">
      <alignment horizontal="center"/>
    </xf>
    <xf numFmtId="0" fontId="13" fillId="0" borderId="8" xfId="49" applyFont="1" applyBorder="1" applyAlignment="1" applyProtection="1">
      <alignment horizontal="center"/>
    </xf>
    <xf numFmtId="0" fontId="13" fillId="0" borderId="10" xfId="49" applyFont="1" applyBorder="1" applyAlignment="1" applyProtection="1">
      <alignment horizontal="center"/>
    </xf>
    <xf numFmtId="166" fontId="9" fillId="41" borderId="1" xfId="49" applyNumberFormat="1" applyFont="1" applyFill="1" applyBorder="1" applyAlignment="1" applyProtection="1">
      <alignment horizontal="center" vertical="center" wrapText="1"/>
    </xf>
    <xf numFmtId="0" fontId="96" fillId="49" borderId="13" xfId="0" applyFont="1" applyFill="1" applyBorder="1" applyAlignment="1">
      <alignment vertical="center"/>
    </xf>
    <xf numFmtId="0" fontId="97" fillId="0" borderId="0" xfId="49" applyFont="1">
      <protection locked="0"/>
    </xf>
    <xf numFmtId="170" fontId="9" fillId="35" borderId="1" xfId="49" applyNumberFormat="1" applyFont="1" applyFill="1" applyBorder="1" applyAlignment="1" applyProtection="1">
      <alignment horizontal="center" vertical="center"/>
    </xf>
    <xf numFmtId="0" fontId="9" fillId="44" borderId="1" xfId="49" applyFont="1" applyFill="1" applyBorder="1" applyAlignment="1" applyProtection="1">
      <alignment horizontal="left"/>
    </xf>
    <xf numFmtId="0" fontId="9" fillId="44" borderId="1" xfId="49" applyFont="1" applyFill="1" applyBorder="1" applyAlignment="1" applyProtection="1">
      <alignment horizontal="left" vertical="center"/>
    </xf>
    <xf numFmtId="0" fontId="9" fillId="44" borderId="1" xfId="49" applyFont="1" applyFill="1" applyBorder="1" applyAlignment="1" applyProtection="1">
      <alignment horizontal="center" vertical="center"/>
    </xf>
    <xf numFmtId="0" fontId="0" fillId="0" borderId="19" xfId="0" applyBorder="1"/>
    <xf numFmtId="0" fontId="39" fillId="40" borderId="18" xfId="49" applyFont="1" applyFill="1" applyBorder="1" applyAlignment="1" applyProtection="1">
      <alignment horizontal="center" vertical="center"/>
    </xf>
    <xf numFmtId="0" fontId="9" fillId="0" borderId="0" xfId="49" applyFont="1" applyAlignment="1" applyProtection="1">
      <alignment horizontal="center" vertical="center"/>
    </xf>
    <xf numFmtId="0" fontId="14" fillId="0" borderId="9" xfId="49" applyFont="1" applyBorder="1" applyAlignment="1" applyProtection="1">
      <alignment horizontal="center" vertical="center" wrapText="1"/>
    </xf>
    <xf numFmtId="0" fontId="93" fillId="0" borderId="1" xfId="49" quotePrefix="1" applyFont="1" applyBorder="1" applyAlignment="1" applyProtection="1">
      <alignment horizontal="center" vertical="center"/>
    </xf>
    <xf numFmtId="49" fontId="13" fillId="0" borderId="4" xfId="49" quotePrefix="1" applyNumberFormat="1" applyFont="1" applyBorder="1" applyProtection="1"/>
    <xf numFmtId="0" fontId="13" fillId="0" borderId="7" xfId="49" quotePrefix="1" applyFont="1" applyBorder="1" applyAlignment="1" applyProtection="1">
      <alignment horizontal="center" vertical="center"/>
    </xf>
    <xf numFmtId="49" fontId="13" fillId="0" borderId="4" xfId="49" quotePrefix="1" applyNumberFormat="1" applyFont="1" applyBorder="1" applyAlignment="1" applyProtection="1">
      <alignment horizontal="center" vertical="center"/>
    </xf>
    <xf numFmtId="0" fontId="15" fillId="0" borderId="4" xfId="49" applyFont="1" applyBorder="1" applyAlignment="1" applyProtection="1">
      <alignment horizontal="center" vertical="center" wrapText="1"/>
    </xf>
    <xf numFmtId="49" fontId="9" fillId="0" borderId="1" xfId="49" applyNumberFormat="1" applyFont="1" applyBorder="1" applyAlignment="1" applyProtection="1">
      <alignment horizontal="left" vertical="center" wrapText="1"/>
    </xf>
    <xf numFmtId="49" fontId="9" fillId="0" borderId="3" xfId="49" applyNumberFormat="1" applyFont="1" applyBorder="1" applyAlignment="1" applyProtection="1">
      <alignment horizontal="center" vertical="center" wrapText="1"/>
    </xf>
    <xf numFmtId="170" fontId="9" fillId="0" borderId="3" xfId="49" applyNumberFormat="1" applyFont="1" applyBorder="1" applyAlignment="1" applyProtection="1">
      <alignment horizontal="center" vertical="center"/>
    </xf>
    <xf numFmtId="170" fontId="9" fillId="0" borderId="4" xfId="49" applyNumberFormat="1" applyFont="1" applyBorder="1" applyAlignment="1" applyProtection="1">
      <alignment horizontal="center" vertical="center"/>
    </xf>
    <xf numFmtId="170" fontId="9" fillId="0" borderId="5" xfId="49" applyNumberFormat="1" applyFont="1" applyBorder="1" applyAlignment="1" applyProtection="1">
      <alignment horizontal="center" vertical="center"/>
    </xf>
    <xf numFmtId="170" fontId="9" fillId="0" borderId="1" xfId="49" applyNumberFormat="1" applyFont="1" applyBorder="1" applyAlignment="1" applyProtection="1">
      <alignment horizontal="center" vertical="center"/>
    </xf>
    <xf numFmtId="171" fontId="9" fillId="0" borderId="3" xfId="49" applyNumberFormat="1" applyFont="1" applyBorder="1" applyAlignment="1" applyProtection="1">
      <alignment horizontal="center" vertical="center"/>
    </xf>
    <xf numFmtId="0" fontId="19" fillId="0" borderId="1" xfId="49" applyFont="1" applyBorder="1" applyAlignment="1" applyProtection="1">
      <alignment horizontal="center" vertical="center" wrapText="1"/>
    </xf>
    <xf numFmtId="0" fontId="9" fillId="0" borderId="3" xfId="49" applyFont="1" applyBorder="1" applyAlignment="1" applyProtection="1">
      <alignment horizontal="center" vertical="center"/>
    </xf>
    <xf numFmtId="0" fontId="9" fillId="0" borderId="5" xfId="49" applyFont="1" applyBorder="1" applyAlignment="1" applyProtection="1">
      <alignment horizontal="center" vertical="center"/>
    </xf>
    <xf numFmtId="0" fontId="9" fillId="0" borderId="1" xfId="49" applyFont="1" applyBorder="1" applyAlignment="1" applyProtection="1">
      <alignment horizontal="center" vertical="center"/>
    </xf>
    <xf numFmtId="166" fontId="9" fillId="0" borderId="1" xfId="49" applyNumberFormat="1" applyFont="1" applyBorder="1" applyAlignment="1" applyProtection="1">
      <alignment horizontal="center" vertical="center"/>
    </xf>
    <xf numFmtId="2" fontId="9" fillId="0" borderId="1" xfId="49" applyNumberFormat="1" applyFont="1" applyBorder="1" applyAlignment="1" applyProtection="1">
      <alignment horizontal="center" vertical="center"/>
    </xf>
    <xf numFmtId="49" fontId="92" fillId="0" borderId="3" xfId="49" applyNumberFormat="1" applyFont="1" applyBorder="1" applyAlignment="1" applyProtection="1">
      <alignment horizontal="right" vertical="center" wrapText="1"/>
    </xf>
    <xf numFmtId="49" fontId="13" fillId="0" borderId="4" xfId="49" applyNumberFormat="1" applyFont="1" applyBorder="1" applyAlignment="1" applyProtection="1">
      <alignment horizontal="center" vertical="center" wrapText="1"/>
    </xf>
    <xf numFmtId="0" fontId="13" fillId="0" borderId="8" xfId="49" applyFont="1" applyBorder="1" applyAlignment="1" applyProtection="1">
      <alignment horizontal="center" vertical="center" wrapText="1"/>
    </xf>
    <xf numFmtId="0" fontId="4" fillId="0" borderId="3" xfId="49" applyFont="1" applyBorder="1" applyAlignment="1" applyProtection="1">
      <alignment horizontal="center" vertical="center"/>
    </xf>
    <xf numFmtId="49" fontId="9" fillId="0" borderId="0" xfId="49" applyNumberFormat="1" applyFont="1" applyAlignment="1" applyProtection="1">
      <alignment vertical="center" wrapText="1"/>
    </xf>
    <xf numFmtId="49" fontId="9" fillId="0" borderId="0" xfId="49" applyNumberFormat="1" applyFont="1" applyAlignment="1" applyProtection="1">
      <alignment horizontal="center" vertical="center"/>
    </xf>
    <xf numFmtId="0" fontId="9" fillId="0" borderId="0" xfId="44" applyFont="1" applyAlignment="1" applyProtection="1">
      <alignment horizontal="center" vertical="center" wrapText="1"/>
    </xf>
    <xf numFmtId="0" fontId="94" fillId="0" borderId="3" xfId="47" applyFont="1" applyBorder="1" applyAlignment="1">
      <alignment horizontal="center" vertical="center"/>
    </xf>
    <xf numFmtId="0" fontId="16" fillId="0" borderId="4" xfId="47" applyFont="1" applyBorder="1" applyAlignment="1">
      <alignment vertical="center"/>
    </xf>
    <xf numFmtId="49" fontId="13" fillId="0" borderId="3" xfId="49" applyNumberFormat="1" applyFont="1" applyBorder="1" applyAlignment="1" applyProtection="1">
      <alignment horizontal="right" vertical="center" wrapText="1"/>
    </xf>
    <xf numFmtId="0" fontId="93" fillId="0" borderId="3" xfId="49" applyFont="1" applyBorder="1" applyAlignment="1" applyProtection="1">
      <alignment horizontal="center" vertical="center"/>
    </xf>
    <xf numFmtId="0" fontId="19" fillId="0" borderId="1" xfId="49" applyFont="1" applyBorder="1" applyAlignment="1" applyProtection="1">
      <alignment horizontal="center" vertical="center"/>
    </xf>
    <xf numFmtId="0" fontId="13" fillId="0" borderId="0" xfId="49" applyFont="1" applyAlignment="1" applyProtection="1">
      <alignment horizontal="center" vertical="center" wrapText="1"/>
    </xf>
    <xf numFmtId="0" fontId="13" fillId="0" borderId="4" xfId="49" quotePrefix="1" applyFont="1" applyBorder="1" applyAlignment="1" applyProtection="1">
      <alignment horizontal="center" vertical="center" wrapText="1"/>
    </xf>
    <xf numFmtId="0" fontId="4" fillId="0" borderId="1" xfId="49" quotePrefix="1" applyFont="1" applyBorder="1" applyAlignment="1" applyProtection="1">
      <alignment horizontal="center" vertical="center"/>
    </xf>
    <xf numFmtId="49" fontId="13" fillId="0" borderId="3" xfId="49" applyNumberFormat="1" applyFont="1" applyBorder="1" applyAlignment="1" applyProtection="1">
      <alignment horizontal="left"/>
    </xf>
    <xf numFmtId="49" fontId="13" fillId="0" borderId="4" xfId="49" quotePrefix="1" applyNumberFormat="1" applyFont="1" applyBorder="1" applyAlignment="1" applyProtection="1">
      <alignment vertical="center"/>
    </xf>
    <xf numFmtId="0" fontId="8" fillId="0" borderId="0" xfId="49" applyFont="1" applyProtection="1"/>
    <xf numFmtId="0" fontId="62" fillId="0" borderId="1" xfId="49" applyFont="1" applyBorder="1" applyAlignment="1" applyProtection="1">
      <alignment horizontal="center" vertical="center"/>
    </xf>
    <xf numFmtId="49" fontId="9" fillId="0" borderId="4" xfId="49" applyNumberFormat="1" applyFont="1" applyBorder="1" applyAlignment="1" applyProtection="1">
      <alignment horizontal="center" vertical="center"/>
    </xf>
    <xf numFmtId="0" fontId="11" fillId="0" borderId="4" xfId="49" applyFont="1" applyBorder="1" applyAlignment="1" applyProtection="1">
      <alignment horizontal="center" vertical="center"/>
    </xf>
    <xf numFmtId="0" fontId="9" fillId="0" borderId="4" xfId="44" applyFont="1" applyBorder="1" applyAlignment="1" applyProtection="1">
      <alignment horizontal="center" vertical="center" wrapText="1"/>
    </xf>
    <xf numFmtId="0" fontId="0" fillId="0" borderId="0" xfId="0" applyAlignment="1">
      <alignment vertical="center"/>
    </xf>
    <xf numFmtId="0" fontId="14" fillId="0" borderId="8" xfId="49" applyFont="1" applyBorder="1" applyAlignment="1" applyProtection="1">
      <alignment horizontal="center" vertical="center"/>
    </xf>
    <xf numFmtId="0" fontId="16" fillId="0" borderId="0" xfId="49" applyFont="1" applyAlignment="1" applyProtection="1">
      <alignment horizontal="left" vertical="center"/>
    </xf>
    <xf numFmtId="0" fontId="4" fillId="0" borderId="9" xfId="49" applyFont="1" applyBorder="1" applyAlignment="1" applyProtection="1">
      <alignment horizontal="center" vertical="center"/>
    </xf>
    <xf numFmtId="0" fontId="13" fillId="0" borderId="7" xfId="49" applyFont="1" applyBorder="1" applyAlignment="1" applyProtection="1">
      <alignment horizontal="centerContinuous" vertical="center"/>
    </xf>
    <xf numFmtId="49" fontId="9" fillId="0" borderId="7" xfId="49" applyNumberFormat="1" applyFont="1" applyBorder="1" applyAlignment="1" applyProtection="1">
      <alignment horizontal="center" vertical="center"/>
    </xf>
    <xf numFmtId="0" fontId="9" fillId="0" borderId="7" xfId="49" applyFont="1" applyBorder="1" applyAlignment="1" applyProtection="1">
      <alignment horizontal="center" vertical="center"/>
    </xf>
    <xf numFmtId="0" fontId="11" fillId="0" borderId="7" xfId="49" applyFont="1" applyBorder="1" applyAlignment="1" applyProtection="1">
      <alignment horizontal="center" vertical="center"/>
    </xf>
    <xf numFmtId="0" fontId="9" fillId="38" borderId="0" xfId="0" applyFont="1" applyFill="1"/>
    <xf numFmtId="0" fontId="7" fillId="0" borderId="0" xfId="49" applyAlignment="1" applyProtection="1">
      <alignment horizontal="left"/>
    </xf>
    <xf numFmtId="0" fontId="26" fillId="0" borderId="0" xfId="49" applyFont="1" applyAlignment="1" applyProtection="1">
      <alignment horizontal="left" vertical="center"/>
    </xf>
    <xf numFmtId="0" fontId="7" fillId="0" borderId="0" xfId="49" applyAlignment="1" applyProtection="1">
      <alignment horizontal="center" vertical="center"/>
    </xf>
    <xf numFmtId="0" fontId="26" fillId="0" borderId="0" xfId="0" applyFont="1" applyAlignment="1">
      <alignment horizontal="left" vertical="center"/>
    </xf>
    <xf numFmtId="0" fontId="9" fillId="0" borderId="0" xfId="49" applyFont="1" applyAlignment="1" applyProtection="1">
      <alignment horizontal="left" vertical="center"/>
    </xf>
    <xf numFmtId="49" fontId="49" fillId="0" borderId="0" xfId="0" applyNumberFormat="1" applyFont="1" applyAlignment="1">
      <alignment horizontal="center" vertical="center" wrapText="1"/>
    </xf>
    <xf numFmtId="49" fontId="7" fillId="0" borderId="0" xfId="49" applyNumberFormat="1" applyAlignment="1" applyProtection="1">
      <alignment horizontal="center" vertical="center"/>
    </xf>
    <xf numFmtId="0" fontId="9" fillId="0" borderId="0" xfId="0" applyFont="1" applyAlignment="1">
      <alignment vertical="center"/>
    </xf>
    <xf numFmtId="0" fontId="26" fillId="0" borderId="0" xfId="44" applyFont="1" applyAlignment="1" applyProtection="1">
      <alignment horizontal="left" vertical="center"/>
    </xf>
    <xf numFmtId="171" fontId="9" fillId="0" borderId="3" xfId="49" applyNumberFormat="1" applyFont="1" applyBorder="1" applyAlignment="1" applyProtection="1">
      <alignment horizontal="center" vertical="center"/>
      <protection locked="0" hidden="1"/>
    </xf>
    <xf numFmtId="0" fontId="50" fillId="0" borderId="0" xfId="46" applyFont="1"/>
    <xf numFmtId="0" fontId="52" fillId="0" borderId="0" xfId="46" applyFont="1"/>
    <xf numFmtId="0" fontId="30" fillId="0" borderId="0" xfId="46" applyFont="1" applyAlignment="1">
      <alignment vertical="top"/>
    </xf>
    <xf numFmtId="0" fontId="50" fillId="0" borderId="0" xfId="46" applyFont="1" applyAlignment="1">
      <alignment horizontal="left"/>
    </xf>
    <xf numFmtId="0" fontId="50" fillId="0" borderId="0" xfId="46" applyFont="1" applyAlignment="1">
      <alignment wrapText="1"/>
    </xf>
    <xf numFmtId="0" fontId="50" fillId="0" borderId="0" xfId="46" applyFont="1" applyAlignment="1">
      <alignment vertical="top" wrapText="1"/>
    </xf>
    <xf numFmtId="0" fontId="49" fillId="0" borderId="0" xfId="46" applyFont="1" applyAlignment="1">
      <alignment horizontal="left"/>
    </xf>
    <xf numFmtId="0" fontId="53" fillId="0" borderId="0" xfId="46" applyFont="1"/>
    <xf numFmtId="0" fontId="54" fillId="0" borderId="0" xfId="46" applyFont="1"/>
    <xf numFmtId="0" fontId="55" fillId="0" borderId="0" xfId="46" applyFont="1"/>
    <xf numFmtId="0" fontId="57" fillId="0" borderId="0" xfId="46" applyFont="1"/>
    <xf numFmtId="0" fontId="58" fillId="0" borderId="0" xfId="46" applyFont="1"/>
    <xf numFmtId="0" fontId="51" fillId="0" borderId="0" xfId="46" applyFont="1" applyAlignment="1">
      <alignment vertical="center"/>
    </xf>
    <xf numFmtId="0" fontId="49" fillId="0" borderId="0" xfId="45" applyFont="1" applyAlignment="1">
      <alignment horizontal="left" vertical="center"/>
    </xf>
    <xf numFmtId="49" fontId="51" fillId="0" borderId="0" xfId="46" applyNumberFormat="1" applyFont="1" applyAlignment="1">
      <alignment vertical="center"/>
    </xf>
    <xf numFmtId="49" fontId="51" fillId="0" borderId="0" xfId="46" applyNumberFormat="1" applyFont="1"/>
    <xf numFmtId="49" fontId="22" fillId="0" borderId="0" xfId="46" applyNumberFormat="1" applyFont="1" applyAlignment="1">
      <alignment vertical="center"/>
    </xf>
    <xf numFmtId="49" fontId="22" fillId="0" borderId="0" xfId="46" applyNumberFormat="1" applyFont="1"/>
    <xf numFmtId="0" fontId="28" fillId="0" borderId="0" xfId="45" applyFont="1" applyAlignment="1">
      <alignment horizontal="left" vertical="center"/>
    </xf>
    <xf numFmtId="0" fontId="22" fillId="0" borderId="0" xfId="46" applyFont="1"/>
    <xf numFmtId="0" fontId="59" fillId="0" borderId="0" xfId="45" applyFont="1"/>
    <xf numFmtId="0" fontId="60" fillId="0" borderId="0" xfId="45" applyFont="1"/>
    <xf numFmtId="0" fontId="27" fillId="0" borderId="0" xfId="46" applyFont="1" applyAlignment="1">
      <alignment vertical="center"/>
    </xf>
    <xf numFmtId="0" fontId="30" fillId="0" borderId="16" xfId="46" applyFont="1" applyBorder="1" applyAlignment="1">
      <alignment horizontal="center" vertical="center"/>
    </xf>
    <xf numFmtId="0" fontId="28" fillId="0" borderId="13" xfId="46" applyFont="1" applyBorder="1" applyAlignment="1">
      <alignment horizontal="center" vertical="center"/>
    </xf>
    <xf numFmtId="0" fontId="27" fillId="0" borderId="22" xfId="46" applyFont="1" applyBorder="1" applyAlignment="1">
      <alignment horizontal="left" vertical="center"/>
    </xf>
    <xf numFmtId="0" fontId="31" fillId="0" borderId="23" xfId="46" applyFont="1" applyBorder="1" applyAlignment="1">
      <alignment horizontal="center" vertical="center"/>
    </xf>
    <xf numFmtId="0" fontId="31" fillId="0" borderId="25" xfId="46" applyFont="1" applyBorder="1" applyAlignment="1">
      <alignment horizontal="center" vertical="center"/>
    </xf>
    <xf numFmtId="0" fontId="35" fillId="0" borderId="25" xfId="46" applyFont="1" applyBorder="1" applyAlignment="1">
      <alignment horizontal="center" vertical="center"/>
    </xf>
    <xf numFmtId="0" fontId="31" fillId="0" borderId="24" xfId="46" applyFont="1" applyBorder="1" applyAlignment="1">
      <alignment horizontal="center" vertical="center"/>
    </xf>
    <xf numFmtId="0" fontId="50" fillId="0" borderId="0" xfId="45" applyFont="1"/>
    <xf numFmtId="0" fontId="49" fillId="0" borderId="0" xfId="45" applyFont="1"/>
    <xf numFmtId="0" fontId="49" fillId="0" borderId="0" xfId="46" applyFont="1" applyAlignment="1">
      <alignment vertical="top" wrapText="1"/>
    </xf>
    <xf numFmtId="0" fontId="63" fillId="0" borderId="0" xfId="46" applyFont="1" applyAlignment="1">
      <alignment vertical="top"/>
    </xf>
    <xf numFmtId="0" fontId="68" fillId="0" borderId="0" xfId="46" applyFont="1"/>
    <xf numFmtId="0" fontId="61" fillId="0" borderId="0" xfId="45" applyFont="1"/>
    <xf numFmtId="0" fontId="49" fillId="0" borderId="13" xfId="45" applyFont="1" applyBorder="1" applyAlignment="1">
      <alignment vertical="center"/>
    </xf>
    <xf numFmtId="170" fontId="32" fillId="0" borderId="13" xfId="46" applyNumberFormat="1" applyFont="1" applyBorder="1" applyAlignment="1">
      <alignment horizontal="center" vertical="center"/>
    </xf>
    <xf numFmtId="170" fontId="33" fillId="0" borderId="13" xfId="46" applyNumberFormat="1" applyFont="1" applyBorder="1" applyAlignment="1">
      <alignment horizontal="center" vertical="center"/>
    </xf>
    <xf numFmtId="170" fontId="9" fillId="0" borderId="1" xfId="49" applyNumberFormat="1" applyFont="1" applyBorder="1" applyAlignment="1" applyProtection="1">
      <alignment horizontal="left" vertical="center" wrapText="1"/>
    </xf>
    <xf numFmtId="170" fontId="9" fillId="0" borderId="3" xfId="49" applyNumberFormat="1" applyFont="1" applyBorder="1" applyAlignment="1" applyProtection="1">
      <alignment horizontal="center" vertical="center" wrapText="1"/>
    </xf>
    <xf numFmtId="0" fontId="26" fillId="0" borderId="3" xfId="49" applyFont="1" applyBorder="1" applyAlignment="1" applyProtection="1">
      <alignment horizontal="center" vertical="center"/>
    </xf>
    <xf numFmtId="0" fontId="9" fillId="35" borderId="3" xfId="49" applyFont="1" applyFill="1" applyBorder="1" applyAlignment="1" applyProtection="1">
      <alignment horizontal="center" vertical="center"/>
    </xf>
    <xf numFmtId="170" fontId="9" fillId="0" borderId="3" xfId="49" applyNumberFormat="1" applyFont="1" applyBorder="1" applyAlignment="1">
      <alignment horizontal="center"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right" vertical="center"/>
    </xf>
    <xf numFmtId="0" fontId="16" fillId="0" borderId="0" xfId="49" applyFont="1" applyAlignment="1" applyProtection="1">
      <alignment horizontal="center"/>
    </xf>
    <xf numFmtId="0" fontId="17" fillId="38" borderId="0" xfId="49" applyFont="1" applyFill="1" applyProtection="1"/>
    <xf numFmtId="0" fontId="1" fillId="0" borderId="0" xfId="49" applyFont="1" applyProtection="1"/>
    <xf numFmtId="0" fontId="1" fillId="0" borderId="0" xfId="0" applyFont="1"/>
    <xf numFmtId="0" fontId="17" fillId="0" borderId="0" xfId="49" applyFont="1">
      <protection locked="0"/>
    </xf>
    <xf numFmtId="0" fontId="17" fillId="47" borderId="0" xfId="49" applyFont="1" applyFill="1">
      <protection locked="0"/>
    </xf>
    <xf numFmtId="0" fontId="17" fillId="48" borderId="0" xfId="49" applyFont="1" applyFill="1">
      <protection locked="0"/>
    </xf>
    <xf numFmtId="0" fontId="17" fillId="38" borderId="0" xfId="0" applyFont="1" applyFill="1"/>
    <xf numFmtId="0" fontId="1" fillId="0" borderId="0" xfId="49" applyFont="1">
      <protection locked="0"/>
    </xf>
    <xf numFmtId="0" fontId="1" fillId="47" borderId="0" xfId="49" applyFont="1" applyFill="1">
      <protection locked="0"/>
    </xf>
    <xf numFmtId="0" fontId="1" fillId="48" borderId="0" xfId="49" applyFont="1" applyFill="1">
      <protection locked="0"/>
    </xf>
    <xf numFmtId="0" fontId="1" fillId="0" borderId="0" xfId="49" applyFont="1" applyAlignment="1">
      <alignment horizontal="left"/>
      <protection locked="0"/>
    </xf>
    <xf numFmtId="0" fontId="1" fillId="0" borderId="0" xfId="49" applyFont="1" applyAlignment="1">
      <alignment horizontal="center" vertical="center"/>
      <protection locked="0"/>
    </xf>
    <xf numFmtId="0" fontId="17" fillId="0" borderId="0" xfId="49" applyFont="1" applyProtection="1"/>
    <xf numFmtId="0" fontId="17" fillId="47" borderId="0" xfId="49" applyFont="1" applyFill="1" applyProtection="1"/>
    <xf numFmtId="0" fontId="17" fillId="48" borderId="0" xfId="49" applyFont="1" applyFill="1" applyProtection="1"/>
    <xf numFmtId="0" fontId="16" fillId="0" borderId="0" xfId="49" applyFont="1">
      <protection locked="0"/>
    </xf>
    <xf numFmtId="0" fontId="16" fillId="38" borderId="0" xfId="49" applyFont="1" applyFill="1" applyProtection="1"/>
    <xf numFmtId="0" fontId="98" fillId="37" borderId="12" xfId="49" applyFont="1" applyFill="1" applyBorder="1" applyAlignment="1" applyProtection="1">
      <alignment horizontal="right"/>
    </xf>
    <xf numFmtId="0" fontId="17" fillId="37" borderId="13" xfId="49" applyFont="1" applyFill="1" applyBorder="1" applyAlignment="1" applyProtection="1">
      <alignment horizontal="center"/>
    </xf>
    <xf numFmtId="0" fontId="17" fillId="42" borderId="19" xfId="49" applyFont="1" applyFill="1" applyBorder="1" applyAlignment="1" applyProtection="1">
      <alignment horizontal="center" vertical="center"/>
    </xf>
    <xf numFmtId="0" fontId="17" fillId="36" borderId="0" xfId="49" applyFont="1" applyFill="1" applyProtection="1"/>
    <xf numFmtId="0" fontId="17" fillId="36" borderId="0" xfId="49" applyFont="1" applyFill="1" applyAlignment="1" applyProtection="1">
      <alignment horizontal="left"/>
    </xf>
    <xf numFmtId="0" fontId="1" fillId="0" borderId="0" xfId="0" applyFont="1" applyAlignment="1">
      <alignment horizontal="left"/>
    </xf>
    <xf numFmtId="0" fontId="17" fillId="0" borderId="0" xfId="49" applyFont="1" applyAlignment="1" applyProtection="1">
      <alignment horizontal="left"/>
    </xf>
    <xf numFmtId="0" fontId="17" fillId="0" borderId="0" xfId="49" applyFont="1" applyAlignment="1">
      <alignment horizontal="left"/>
      <protection locked="0"/>
    </xf>
    <xf numFmtId="0" fontId="17" fillId="47" borderId="0" xfId="49" applyFont="1" applyFill="1" applyAlignment="1">
      <alignment horizontal="left"/>
      <protection locked="0"/>
    </xf>
    <xf numFmtId="0" fontId="17" fillId="48" borderId="0" xfId="49" applyFont="1" applyFill="1" applyAlignment="1">
      <alignment horizontal="left"/>
      <protection locked="0"/>
    </xf>
    <xf numFmtId="49" fontId="1" fillId="0" borderId="0" xfId="49" applyNumberFormat="1" applyFont="1" applyAlignment="1">
      <alignment horizontal="center" vertical="center"/>
      <protection locked="0"/>
    </xf>
    <xf numFmtId="0" fontId="17" fillId="0" borderId="0" xfId="0" applyFont="1" applyAlignment="1">
      <alignment vertical="center"/>
    </xf>
    <xf numFmtId="0" fontId="17" fillId="0" borderId="0" xfId="0" applyFont="1"/>
    <xf numFmtId="0" fontId="17" fillId="0" borderId="0" xfId="49" applyFont="1" applyAlignment="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Protection="1">
      <protection locked="0"/>
    </xf>
    <xf numFmtId="0" fontId="17" fillId="0" borderId="25" xfId="49" applyFont="1" applyBorder="1" applyAlignment="1">
      <alignment horizontal="center" vertical="center"/>
      <protection locked="0"/>
    </xf>
    <xf numFmtId="0" fontId="100" fillId="0" borderId="0" xfId="48" applyFont="1"/>
    <xf numFmtId="0" fontId="100" fillId="0" borderId="0" xfId="48" applyFont="1" applyAlignment="1">
      <alignment horizontal="center"/>
    </xf>
    <xf numFmtId="0" fontId="103" fillId="0" borderId="0" xfId="48" applyFont="1"/>
    <xf numFmtId="0" fontId="100" fillId="0" borderId="0" xfId="48" applyFont="1" applyAlignment="1">
      <alignment wrapText="1"/>
    </xf>
    <xf numFmtId="0" fontId="102" fillId="0" borderId="0" xfId="50" applyFont="1" applyAlignment="1">
      <alignment horizontal="left" wrapText="1"/>
    </xf>
    <xf numFmtId="0" fontId="100" fillId="0" borderId="0" xfId="48" applyFont="1" applyAlignment="1">
      <alignment horizontal="center" wrapText="1"/>
    </xf>
    <xf numFmtId="0" fontId="100" fillId="0" borderId="0" xfId="48" applyFont="1" applyAlignment="1">
      <alignment vertical="top" wrapText="1"/>
    </xf>
    <xf numFmtId="0" fontId="103" fillId="0" borderId="0" xfId="48" applyFont="1" applyAlignment="1">
      <alignment horizontal="center" wrapText="1"/>
    </xf>
    <xf numFmtId="0" fontId="103" fillId="0" borderId="0" xfId="48" applyFont="1" applyAlignment="1">
      <alignment horizontal="center"/>
    </xf>
    <xf numFmtId="0" fontId="103" fillId="0" borderId="0" xfId="48" applyFont="1" applyAlignment="1">
      <alignment wrapText="1"/>
    </xf>
    <xf numFmtId="0" fontId="28" fillId="0" borderId="13" xfId="45"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99" fillId="0" borderId="0" xfId="48" applyFont="1" applyAlignment="1">
      <alignment horizontal="center" wrapText="1"/>
    </xf>
    <xf numFmtId="0" fontId="101" fillId="0" borderId="0" xfId="48" applyFont="1" applyAlignment="1">
      <alignment wrapText="1"/>
    </xf>
    <xf numFmtId="166" fontId="9" fillId="40" borderId="5" xfId="49" applyNumberFormat="1" applyFont="1" applyFill="1" applyBorder="1" applyAlignment="1" applyProtection="1">
      <alignment horizontal="center" vertical="center"/>
    </xf>
    <xf numFmtId="0" fontId="104" fillId="3" borderId="13" xfId="46" applyFont="1" applyFill="1" applyBorder="1" applyAlignment="1" applyProtection="1">
      <alignment horizontal="center" vertical="center"/>
      <protection locked="0"/>
    </xf>
    <xf numFmtId="0" fontId="29" fillId="0" borderId="22" xfId="46" applyFont="1" applyBorder="1" applyAlignment="1" applyProtection="1">
      <alignment horizontal="center" vertical="center"/>
      <protection locked="0"/>
    </xf>
    <xf numFmtId="0" fontId="29" fillId="0" borderId="24" xfId="46" applyFont="1" applyBorder="1" applyAlignment="1" applyProtection="1">
      <alignment horizontal="center" vertical="center"/>
      <protection locked="0"/>
    </xf>
    <xf numFmtId="0" fontId="28" fillId="0" borderId="0" xfId="45" applyFont="1" applyAlignment="1" applyProtection="1">
      <alignment horizontal="left" vertical="center"/>
      <protection locked="0"/>
    </xf>
    <xf numFmtId="0" fontId="28" fillId="0" borderId="0" xfId="45" applyFont="1" applyProtection="1">
      <protection locked="0"/>
    </xf>
    <xf numFmtId="170" fontId="9" fillId="0" borderId="1" xfId="49" applyNumberFormat="1" applyFont="1" applyBorder="1" applyAlignment="1" applyProtection="1">
      <alignment horizontal="center" vertical="center" wrapText="1"/>
    </xf>
    <xf numFmtId="0" fontId="95" fillId="0" borderId="27" xfId="0" applyFont="1" applyBorder="1" applyAlignment="1">
      <alignment horizontal="center" vertical="top"/>
    </xf>
    <xf numFmtId="0" fontId="95" fillId="0" borderId="27" xfId="49" applyFont="1" applyBorder="1" applyAlignment="1">
      <alignment horizontal="center" vertical="top"/>
      <protection locked="0"/>
    </xf>
    <xf numFmtId="0" fontId="0" fillId="0" borderId="25" xfId="0" applyBorder="1" applyAlignment="1">
      <alignment horizontal="center" vertical="center"/>
    </xf>
    <xf numFmtId="0" fontId="0" fillId="0" borderId="27" xfId="0" applyBorder="1"/>
    <xf numFmtId="0" fontId="89" fillId="0" borderId="27" xfId="0" applyFont="1" applyBorder="1" applyAlignment="1">
      <alignment horizontal="center" vertical="top"/>
    </xf>
    <xf numFmtId="170" fontId="9" fillId="0" borderId="4" xfId="49" applyNumberFormat="1" applyFont="1" applyBorder="1" applyAlignment="1">
      <alignment horizontal="center" vertical="center"/>
      <protection locked="0"/>
    </xf>
    <xf numFmtId="0" fontId="0" fillId="0" borderId="0" xfId="0" quotePrefix="1"/>
    <xf numFmtId="2" fontId="4" fillId="0" borderId="1" xfId="49" quotePrefix="1" applyNumberFormat="1" applyFont="1" applyBorder="1" applyAlignment="1" applyProtection="1">
      <alignment horizontal="center" vertical="center"/>
    </xf>
    <xf numFmtId="0" fontId="50" fillId="0" borderId="0" xfId="46" applyFont="1" applyAlignment="1">
      <alignment horizontal="right"/>
    </xf>
    <xf numFmtId="0" fontId="50" fillId="0" borderId="25" xfId="46" applyFont="1" applyBorder="1" applyAlignment="1">
      <alignment horizontal="right"/>
    </xf>
    <xf numFmtId="167" fontId="9" fillId="40" borderId="5" xfId="49" applyNumberFormat="1" applyFont="1" applyFill="1" applyBorder="1" applyAlignment="1">
      <alignment horizontal="center" vertical="center"/>
      <protection locked="0"/>
    </xf>
    <xf numFmtId="0" fontId="1" fillId="0" borderId="0" xfId="49" applyFont="1" applyAlignment="1" applyProtection="1">
      <alignment horizontal="left"/>
    </xf>
    <xf numFmtId="0" fontId="1" fillId="0" borderId="0" xfId="49" applyFont="1" applyAlignment="1" applyProtection="1">
      <alignment horizontal="center" vertical="center"/>
    </xf>
    <xf numFmtId="0" fontId="17" fillId="0" borderId="0" xfId="49" applyFont="1" applyAlignment="1" applyProtection="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left" vertical="center"/>
    </xf>
    <xf numFmtId="0" fontId="16" fillId="0" borderId="0" xfId="49" applyFont="1" applyProtection="1"/>
    <xf numFmtId="0" fontId="16" fillId="0" borderId="0" xfId="49" applyFont="1" applyAlignment="1" applyProtection="1">
      <alignment horizontal="center" vertical="center"/>
    </xf>
    <xf numFmtId="49" fontId="1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49" applyNumberFormat="1" applyFont="1" applyAlignment="1" applyProtection="1">
      <alignment horizontal="center" vertical="center"/>
    </xf>
    <xf numFmtId="0" fontId="17" fillId="0" borderId="25" xfId="49" applyFont="1" applyBorder="1" applyAlignment="1" applyProtection="1">
      <alignment horizontal="center" vertical="center"/>
    </xf>
    <xf numFmtId="0" fontId="95" fillId="0" borderId="27" xfId="49" applyFont="1" applyBorder="1" applyAlignment="1" applyProtection="1">
      <alignment horizontal="center" vertical="top"/>
    </xf>
    <xf numFmtId="49" fontId="17" fillId="0" borderId="0" xfId="49" applyNumberFormat="1" applyFont="1" applyAlignment="1" applyProtection="1">
      <alignment horizontal="center" vertical="center"/>
    </xf>
    <xf numFmtId="0" fontId="13" fillId="0" borderId="0" xfId="49" applyFont="1">
      <protection locked="0"/>
    </xf>
    <xf numFmtId="0" fontId="13" fillId="0" borderId="0" xfId="49" applyFont="1" applyAlignment="1">
      <alignment horizontal="center" vertical="center"/>
      <protection locked="0"/>
    </xf>
    <xf numFmtId="0" fontId="49" fillId="0" borderId="0" xfId="0" applyFont="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3" xfId="0" applyBorder="1" applyAlignment="1">
      <alignment horizontal="center" vertical="center"/>
    </xf>
    <xf numFmtId="0" fontId="32" fillId="0" borderId="13" xfId="46" applyFont="1" applyBorder="1" applyAlignment="1">
      <alignment horizontal="center" vertical="top"/>
    </xf>
    <xf numFmtId="0" fontId="105" fillId="0" borderId="52" xfId="0" applyFont="1" applyBorder="1"/>
    <xf numFmtId="0" fontId="105" fillId="47" borderId="52" xfId="0" applyFont="1" applyFill="1" applyBorder="1"/>
    <xf numFmtId="0" fontId="105" fillId="48" borderId="52" xfId="0" applyFont="1" applyFill="1" applyBorder="1"/>
    <xf numFmtId="0" fontId="0" fillId="50" borderId="26" xfId="0" applyFill="1" applyBorder="1"/>
    <xf numFmtId="0" fontId="0" fillId="50" borderId="49" xfId="0" applyFill="1" applyBorder="1"/>
    <xf numFmtId="0" fontId="0" fillId="50" borderId="16" xfId="0" applyFill="1" applyBorder="1"/>
    <xf numFmtId="0" fontId="0" fillId="0" borderId="26" xfId="0" applyBorder="1"/>
    <xf numFmtId="0" fontId="0" fillId="0" borderId="49" xfId="0" applyBorder="1"/>
    <xf numFmtId="0" fontId="0" fillId="0" borderId="16" xfId="0" applyBorder="1"/>
    <xf numFmtId="0" fontId="9" fillId="44" borderId="6" xfId="49" applyFont="1" applyFill="1" applyBorder="1" applyAlignment="1">
      <alignment horizontal="left"/>
      <protection locked="0"/>
    </xf>
    <xf numFmtId="0" fontId="11" fillId="0" borderId="26" xfId="49" applyFont="1" applyBorder="1">
      <protection locked="0"/>
    </xf>
    <xf numFmtId="0" fontId="11" fillId="0" borderId="49" xfId="49" applyFont="1" applyBorder="1">
      <protection locked="0"/>
    </xf>
    <xf numFmtId="0" fontId="11" fillId="0" borderId="16" xfId="49" applyFont="1" applyBorder="1">
      <protection locked="0"/>
    </xf>
    <xf numFmtId="0" fontId="3" fillId="0" borderId="26" xfId="49" applyFont="1" applyBorder="1" applyAlignment="1">
      <alignment vertical="center"/>
      <protection locked="0"/>
    </xf>
    <xf numFmtId="0" fontId="3" fillId="0" borderId="49" xfId="49" applyFont="1" applyBorder="1">
      <protection locked="0"/>
    </xf>
    <xf numFmtId="0" fontId="3" fillId="0" borderId="16" xfId="49" applyFont="1" applyBorder="1">
      <protection locked="0"/>
    </xf>
    <xf numFmtId="0" fontId="3" fillId="0" borderId="26" xfId="49" applyFont="1" applyBorder="1">
      <protection locked="0"/>
    </xf>
    <xf numFmtId="0" fontId="9" fillId="0" borderId="49" xfId="49" applyFont="1" applyBorder="1" applyAlignment="1">
      <alignment horizontal="center" vertical="center"/>
      <protection locked="0"/>
    </xf>
    <xf numFmtId="0" fontId="105" fillId="0" borderId="23" xfId="0" applyFont="1" applyBorder="1" applyAlignment="1">
      <alignment horizontal="center"/>
    </xf>
    <xf numFmtId="0" fontId="1" fillId="0" borderId="0" xfId="0" applyFont="1" applyAlignment="1">
      <alignment horizontal="center"/>
    </xf>
    <xf numFmtId="0" fontId="17" fillId="0" borderId="0" xfId="0" applyFont="1" applyAlignment="1" applyProtection="1">
      <alignment vertical="center"/>
      <protection locked="0"/>
    </xf>
    <xf numFmtId="171" fontId="11" fillId="0" borderId="13" xfId="49" applyNumberFormat="1" applyFont="1" applyBorder="1">
      <protection locked="0"/>
    </xf>
    <xf numFmtId="0" fontId="20" fillId="41" borderId="0" xfId="49" applyFont="1" applyFill="1" applyAlignment="1" applyProtection="1">
      <alignment horizontal="center"/>
    </xf>
    <xf numFmtId="0" fontId="107" fillId="43" borderId="0" xfId="49" applyFont="1" applyFill="1" applyAlignment="1">
      <alignment horizontal="center" vertical="center"/>
      <protection locked="0"/>
    </xf>
    <xf numFmtId="0" fontId="107" fillId="42" borderId="0" xfId="49" applyFont="1" applyFill="1" applyAlignment="1">
      <alignment horizontal="center" vertical="center"/>
      <protection locked="0"/>
    </xf>
    <xf numFmtId="0" fontId="107" fillId="36" borderId="19" xfId="49" applyFont="1" applyFill="1" applyBorder="1" applyAlignment="1">
      <alignment horizontal="center" vertical="center"/>
      <protection locked="0"/>
    </xf>
    <xf numFmtId="167" fontId="108" fillId="36" borderId="0" xfId="0" applyNumberFormat="1" applyFont="1" applyFill="1"/>
    <xf numFmtId="0" fontId="107" fillId="0" borderId="0" xfId="49" quotePrefix="1" applyFont="1">
      <protection locked="0"/>
    </xf>
    <xf numFmtId="0" fontId="109" fillId="0" borderId="13" xfId="49" applyFont="1" applyBorder="1">
      <protection locked="0"/>
    </xf>
    <xf numFmtId="0" fontId="109" fillId="41" borderId="13" xfId="49" applyFont="1" applyFill="1" applyBorder="1" applyAlignment="1">
      <alignment horizontal="center" vertical="center"/>
      <protection locked="0"/>
    </xf>
    <xf numFmtId="0" fontId="109" fillId="42" borderId="13" xfId="49" applyFont="1" applyFill="1" applyBorder="1" applyAlignment="1">
      <alignment horizontal="center" vertical="center"/>
      <protection locked="0"/>
    </xf>
    <xf numFmtId="167" fontId="9" fillId="40" borderId="19" xfId="49" applyNumberFormat="1" applyFont="1" applyFill="1" applyBorder="1" applyAlignment="1" applyProtection="1">
      <alignment horizontal="center" vertical="center"/>
    </xf>
    <xf numFmtId="0" fontId="4" fillId="0" borderId="0" xfId="49" applyFont="1" applyProtection="1"/>
    <xf numFmtId="0" fontId="4" fillId="0" borderId="0" xfId="0" applyFont="1"/>
    <xf numFmtId="0" fontId="17" fillId="35" borderId="51" xfId="49" applyFont="1" applyFill="1" applyBorder="1" applyAlignment="1" applyProtection="1">
      <alignment horizontal="center" vertical="center"/>
    </xf>
    <xf numFmtId="170" fontId="0" fillId="0" borderId="0" xfId="0" applyNumberFormat="1"/>
    <xf numFmtId="170" fontId="0" fillId="0" borderId="0" xfId="0" applyNumberFormat="1" applyAlignment="1">
      <alignment vertical="center"/>
    </xf>
    <xf numFmtId="49" fontId="9" fillId="50" borderId="1" xfId="49" applyNumberFormat="1" applyFont="1" applyFill="1" applyBorder="1" applyAlignment="1" applyProtection="1">
      <alignment horizontal="left" vertical="center" wrapText="1"/>
    </xf>
    <xf numFmtId="0" fontId="4" fillId="0" borderId="4" xfId="49" applyFont="1" applyBorder="1" applyAlignment="1" applyProtection="1">
      <alignment horizontal="center" vertical="center"/>
    </xf>
    <xf numFmtId="166" fontId="9" fillId="35" borderId="4" xfId="49" applyNumberFormat="1" applyFont="1" applyFill="1" applyBorder="1" applyAlignment="1" applyProtection="1">
      <alignment horizontal="center" vertical="center" wrapText="1"/>
    </xf>
    <xf numFmtId="166" fontId="9" fillId="39" borderId="4" xfId="49" applyNumberFormat="1" applyFont="1" applyFill="1" applyBorder="1" applyAlignment="1" applyProtection="1">
      <alignment horizontal="center" vertical="center"/>
    </xf>
    <xf numFmtId="166" fontId="9" fillId="39" borderId="5" xfId="49" applyNumberFormat="1" applyFont="1" applyFill="1" applyBorder="1" applyAlignment="1" applyProtection="1">
      <alignment horizontal="center" vertical="center" wrapText="1"/>
    </xf>
    <xf numFmtId="0" fontId="14" fillId="0" borderId="1" xfId="49" applyFont="1" applyBorder="1" applyAlignment="1" applyProtection="1">
      <alignment horizontal="center" vertical="center"/>
    </xf>
    <xf numFmtId="0" fontId="93" fillId="0" borderId="1" xfId="49" applyFont="1" applyBorder="1" applyAlignment="1" applyProtection="1">
      <alignment horizontal="center" vertical="center"/>
    </xf>
    <xf numFmtId="170" fontId="25" fillId="0" borderId="3" xfId="49" applyNumberFormat="1" applyFont="1" applyBorder="1" applyAlignment="1" applyProtection="1">
      <alignment horizontal="left" vertical="center" wrapText="1"/>
    </xf>
    <xf numFmtId="170" fontId="92" fillId="0" borderId="3" xfId="49" applyNumberFormat="1" applyFont="1" applyBorder="1" applyAlignment="1" applyProtection="1">
      <alignment horizontal="left" vertical="center" wrapText="1"/>
    </xf>
    <xf numFmtId="170" fontId="92" fillId="0" borderId="3" xfId="49" applyNumberFormat="1" applyFont="1" applyBorder="1" applyAlignment="1" applyProtection="1">
      <alignment horizontal="right" vertical="center" wrapText="1"/>
    </xf>
    <xf numFmtId="170" fontId="92" fillId="0" borderId="3" xfId="49" applyNumberFormat="1" applyFont="1" applyBorder="1" applyAlignment="1" applyProtection="1">
      <alignment horizontal="center" vertical="center" wrapText="1"/>
    </xf>
    <xf numFmtId="49" fontId="13" fillId="0" borderId="3" xfId="49" applyNumberFormat="1" applyFont="1" applyBorder="1" applyAlignment="1" applyProtection="1">
      <alignment horizontal="center" vertical="center" wrapText="1"/>
    </xf>
    <xf numFmtId="0" fontId="4" fillId="0" borderId="6" xfId="49" applyFont="1" applyBorder="1" applyAlignment="1" applyProtection="1">
      <alignment horizontal="center" vertical="center"/>
    </xf>
    <xf numFmtId="171" fontId="9" fillId="51" borderId="3" xfId="49" applyNumberFormat="1" applyFont="1" applyFill="1" applyBorder="1" applyAlignment="1" applyProtection="1">
      <alignment horizontal="center" vertical="center"/>
      <protection locked="0" hidden="1"/>
    </xf>
    <xf numFmtId="166" fontId="16" fillId="0" borderId="8" xfId="47" applyNumberFormat="1" applyFont="1" applyBorder="1" applyAlignment="1">
      <alignment horizontal="center" vertical="center"/>
    </xf>
    <xf numFmtId="0" fontId="4" fillId="52" borderId="1" xfId="49" applyFont="1" applyFill="1" applyBorder="1" applyAlignment="1" applyProtection="1">
      <alignment horizontal="center" vertical="center"/>
    </xf>
    <xf numFmtId="170" fontId="9" fillId="52" borderId="1" xfId="49" applyNumberFormat="1" applyFont="1" applyFill="1" applyBorder="1" applyAlignment="1" applyProtection="1">
      <alignment horizontal="left" vertical="center" wrapText="1"/>
    </xf>
    <xf numFmtId="170" fontId="9" fillId="52" borderId="1" xfId="49" applyNumberFormat="1" applyFont="1" applyFill="1" applyBorder="1" applyAlignment="1" applyProtection="1">
      <alignment horizontal="center" vertical="center" wrapText="1"/>
    </xf>
    <xf numFmtId="170" fontId="9" fillId="52" borderId="3" xfId="49" applyNumberFormat="1" applyFont="1" applyFill="1" applyBorder="1" applyAlignment="1" applyProtection="1">
      <alignment horizontal="center" vertical="center"/>
    </xf>
    <xf numFmtId="170" fontId="9" fillId="52" borderId="4" xfId="49" applyNumberFormat="1" applyFont="1" applyFill="1" applyBorder="1" applyAlignment="1" applyProtection="1">
      <alignment horizontal="center" vertical="center"/>
    </xf>
    <xf numFmtId="170" fontId="9" fillId="52" borderId="5" xfId="49" applyNumberFormat="1" applyFont="1" applyFill="1" applyBorder="1" applyAlignment="1" applyProtection="1">
      <alignment horizontal="center" vertical="center"/>
    </xf>
    <xf numFmtId="170" fontId="9" fillId="52" borderId="1" xfId="49" applyNumberFormat="1" applyFont="1" applyFill="1" applyBorder="1" applyAlignment="1" applyProtection="1">
      <alignment horizontal="center" vertical="center"/>
    </xf>
    <xf numFmtId="166" fontId="9" fillId="52" borderId="1" xfId="49" applyNumberFormat="1" applyFont="1" applyFill="1" applyBorder="1" applyAlignment="1" applyProtection="1">
      <alignment horizontal="center" vertical="center"/>
    </xf>
    <xf numFmtId="167" fontId="9" fillId="40" borderId="54" xfId="49" applyNumberFormat="1" applyFont="1" applyFill="1" applyBorder="1" applyAlignment="1" applyProtection="1">
      <alignment horizontal="center" vertical="center"/>
    </xf>
    <xf numFmtId="167" fontId="9" fillId="40" borderId="55" xfId="49" applyNumberFormat="1" applyFont="1" applyFill="1" applyBorder="1" applyAlignment="1" applyProtection="1">
      <alignment horizontal="center" vertical="center"/>
    </xf>
    <xf numFmtId="167" fontId="9" fillId="52" borderId="54" xfId="49" applyNumberFormat="1" applyFont="1" applyFill="1" applyBorder="1" applyAlignment="1" applyProtection="1">
      <alignment horizontal="center" vertical="center"/>
    </xf>
    <xf numFmtId="166" fontId="16" fillId="0" borderId="56" xfId="47" applyNumberFormat="1" applyFont="1" applyBorder="1" applyAlignment="1">
      <alignment horizontal="center" vertical="center"/>
    </xf>
    <xf numFmtId="166" fontId="16" fillId="0" borderId="54" xfId="47" applyNumberFormat="1" applyFont="1" applyBorder="1" applyAlignment="1">
      <alignment horizontal="center" vertical="center"/>
    </xf>
    <xf numFmtId="0" fontId="16" fillId="0" borderId="54" xfId="47" applyFont="1" applyBorder="1" applyAlignment="1">
      <alignment horizontal="center" vertical="center"/>
    </xf>
    <xf numFmtId="166" fontId="16" fillId="0" borderId="57" xfId="47" applyNumberFormat="1" applyFont="1" applyBorder="1" applyAlignment="1">
      <alignment horizontal="center" vertical="center"/>
    </xf>
    <xf numFmtId="0" fontId="9" fillId="0" borderId="58" xfId="49" applyFont="1" applyBorder="1" applyAlignment="1" applyProtection="1">
      <alignment horizontal="center" vertical="center"/>
    </xf>
    <xf numFmtId="0" fontId="13" fillId="0" borderId="55" xfId="49" applyFont="1" applyBorder="1" applyAlignment="1" applyProtection="1">
      <alignment horizontal="center" vertical="center"/>
    </xf>
    <xf numFmtId="166" fontId="16" fillId="0" borderId="56" xfId="47" applyNumberFormat="1" applyFont="1" applyBorder="1" applyAlignment="1">
      <alignment horizontal="center" vertical="center" wrapText="1"/>
    </xf>
    <xf numFmtId="166" fontId="16" fillId="0" borderId="54" xfId="47" applyNumberFormat="1" applyFont="1" applyBorder="1" applyAlignment="1">
      <alignment horizontal="center" vertical="center" wrapText="1"/>
    </xf>
    <xf numFmtId="166" fontId="16" fillId="0" borderId="59" xfId="47" applyNumberFormat="1" applyFont="1" applyBorder="1" applyAlignment="1">
      <alignment horizontal="center" vertical="center" wrapText="1"/>
    </xf>
    <xf numFmtId="0" fontId="9" fillId="0" borderId="8" xfId="49" applyFont="1" applyBorder="1" applyAlignment="1">
      <alignment horizontal="center" vertical="center"/>
      <protection locked="0"/>
    </xf>
    <xf numFmtId="0" fontId="19" fillId="0" borderId="3" xfId="49" applyFont="1" applyBorder="1" applyAlignment="1">
      <alignment horizontal="center" vertical="center" wrapText="1"/>
      <protection locked="0"/>
    </xf>
    <xf numFmtId="49" fontId="92" fillId="0" borderId="0" xfId="49" applyNumberFormat="1" applyFont="1" applyAlignment="1" applyProtection="1">
      <alignment horizontal="right" vertical="center" wrapText="1"/>
    </xf>
    <xf numFmtId="49" fontId="13" fillId="0" borderId="0" xfId="49" applyNumberFormat="1" applyFont="1" applyAlignment="1">
      <alignment horizontal="center" vertical="center" wrapText="1"/>
      <protection locked="0"/>
    </xf>
    <xf numFmtId="0" fontId="9" fillId="35" borderId="0" xfId="49" applyFont="1" applyFill="1" applyAlignment="1" applyProtection="1">
      <alignment horizontal="center" vertical="center" wrapText="1"/>
    </xf>
    <xf numFmtId="166" fontId="9" fillId="35" borderId="0" xfId="49" applyNumberFormat="1" applyFont="1" applyFill="1" applyAlignment="1" applyProtection="1">
      <alignment horizontal="center" vertical="center" wrapText="1"/>
    </xf>
    <xf numFmtId="2" fontId="9" fillId="40" borderId="4" xfId="49" applyNumberFormat="1" applyFont="1" applyFill="1" applyBorder="1" applyAlignment="1" applyProtection="1">
      <alignment horizontal="center" vertical="center" wrapText="1"/>
    </xf>
    <xf numFmtId="2" fontId="9" fillId="40" borderId="10" xfId="49" applyNumberFormat="1" applyFont="1" applyFill="1" applyBorder="1" applyAlignment="1" applyProtection="1">
      <alignment horizontal="center" vertical="center" wrapText="1"/>
    </xf>
    <xf numFmtId="167" fontId="82" fillId="41" borderId="0" xfId="49" applyNumberFormat="1" applyFont="1" applyFill="1" applyAlignment="1" applyProtection="1">
      <alignment horizontal="center" vertical="center" wrapText="1"/>
    </xf>
    <xf numFmtId="167" fontId="4" fillId="41" borderId="0" xfId="49" applyNumberFormat="1" applyFont="1" applyFill="1" applyAlignment="1" applyProtection="1">
      <alignment horizontal="center" vertical="center"/>
    </xf>
    <xf numFmtId="167" fontId="82" fillId="39" borderId="0" xfId="49" applyNumberFormat="1" applyFont="1" applyFill="1" applyAlignment="1" applyProtection="1">
      <alignment horizontal="center" vertical="center" wrapText="1"/>
    </xf>
    <xf numFmtId="167" fontId="82" fillId="47" borderId="0" xfId="49" applyNumberFormat="1" applyFont="1" applyFill="1" applyAlignment="1" applyProtection="1">
      <alignment horizontal="center" vertical="center" wrapText="1"/>
    </xf>
    <xf numFmtId="0" fontId="20" fillId="37" borderId="0" xfId="49" applyFont="1" applyFill="1" applyAlignment="1" applyProtection="1">
      <alignment horizontal="right"/>
    </xf>
    <xf numFmtId="170" fontId="11" fillId="0" borderId="0" xfId="49" applyNumberFormat="1" applyFont="1" applyProtection="1"/>
    <xf numFmtId="170" fontId="11" fillId="0" borderId="0" xfId="49" applyNumberFormat="1" applyFont="1" applyAlignment="1" applyProtection="1">
      <alignment horizontal="center" vertical="center" wrapText="1"/>
    </xf>
    <xf numFmtId="171" fontId="9" fillId="0" borderId="3" xfId="49" applyNumberFormat="1" applyFont="1" applyBorder="1" applyAlignment="1" applyProtection="1">
      <alignment horizontal="center" vertical="center"/>
      <protection hidden="1"/>
    </xf>
    <xf numFmtId="171" fontId="9" fillId="0" borderId="53" xfId="49" applyNumberFormat="1" applyFont="1" applyBorder="1" applyAlignment="1" applyProtection="1">
      <alignment horizontal="center" vertical="center"/>
      <protection hidden="1"/>
    </xf>
    <xf numFmtId="170" fontId="9" fillId="0" borderId="54" xfId="49" applyNumberFormat="1" applyFont="1" applyBorder="1" applyAlignment="1" applyProtection="1">
      <alignment horizontal="center" vertical="center"/>
      <protection hidden="1"/>
    </xf>
    <xf numFmtId="171" fontId="9" fillId="51" borderId="53" xfId="49" applyNumberFormat="1" applyFont="1" applyFill="1" applyBorder="1" applyAlignment="1" applyProtection="1">
      <alignment horizontal="center" vertical="center"/>
      <protection locked="0" hidden="1"/>
    </xf>
    <xf numFmtId="171" fontId="9" fillId="51" borderId="54" xfId="49" applyNumberFormat="1" applyFont="1" applyFill="1" applyBorder="1" applyAlignment="1" applyProtection="1">
      <alignment horizontal="center" vertical="center"/>
      <protection locked="0" hidden="1"/>
    </xf>
    <xf numFmtId="166" fontId="9" fillId="52" borderId="6" xfId="49" applyNumberFormat="1" applyFont="1" applyFill="1" applyBorder="1" applyAlignment="1" applyProtection="1">
      <alignment horizontal="center" vertical="center"/>
    </xf>
    <xf numFmtId="171" fontId="9" fillId="51" borderId="9" xfId="49" applyNumberFormat="1" applyFont="1" applyFill="1" applyBorder="1" applyAlignment="1" applyProtection="1">
      <alignment horizontal="center" vertical="center"/>
      <protection locked="0" hidden="1"/>
    </xf>
    <xf numFmtId="171" fontId="9" fillId="51" borderId="60" xfId="49" applyNumberFormat="1" applyFont="1" applyFill="1" applyBorder="1" applyAlignment="1" applyProtection="1">
      <alignment horizontal="center" vertical="center"/>
      <protection locked="0" hidden="1"/>
    </xf>
    <xf numFmtId="167" fontId="9" fillId="52" borderId="61" xfId="49" applyNumberFormat="1" applyFont="1" applyFill="1" applyBorder="1" applyAlignment="1" applyProtection="1">
      <alignment horizontal="center" vertical="center"/>
    </xf>
    <xf numFmtId="0" fontId="16" fillId="0" borderId="8" xfId="47" applyFont="1" applyBorder="1" applyAlignment="1">
      <alignment horizontal="center" vertical="center"/>
    </xf>
    <xf numFmtId="166" fontId="16" fillId="0" borderId="62" xfId="47" applyNumberFormat="1" applyFont="1" applyBorder="1" applyAlignment="1">
      <alignment horizontal="center" vertical="center"/>
    </xf>
    <xf numFmtId="0" fontId="16" fillId="0" borderId="57" xfId="47" applyFont="1" applyBorder="1" applyAlignment="1">
      <alignment horizontal="center" vertical="center"/>
    </xf>
    <xf numFmtId="0" fontId="9" fillId="35" borderId="13" xfId="49" applyFont="1" applyFill="1" applyBorder="1" applyAlignment="1" applyProtection="1">
      <alignment horizontal="center" vertical="center" wrapText="1"/>
    </xf>
    <xf numFmtId="167" fontId="9" fillId="35" borderId="13" xfId="49" applyNumberFormat="1" applyFont="1" applyFill="1" applyBorder="1" applyAlignment="1" applyProtection="1">
      <alignment horizontal="center" vertical="center" wrapText="1"/>
    </xf>
    <xf numFmtId="2" fontId="9" fillId="40" borderId="13" xfId="49" applyNumberFormat="1" applyFont="1" applyFill="1" applyBorder="1" applyAlignment="1" applyProtection="1">
      <alignment horizontal="center" vertical="center" wrapText="1"/>
    </xf>
    <xf numFmtId="166" fontId="9" fillId="52" borderId="13" xfId="49" applyNumberFormat="1" applyFont="1" applyFill="1" applyBorder="1" applyAlignment="1" applyProtection="1">
      <alignment horizontal="center" vertical="center" wrapText="1"/>
    </xf>
    <xf numFmtId="167" fontId="9" fillId="52" borderId="13" xfId="49" applyNumberFormat="1" applyFont="1" applyFill="1" applyBorder="1" applyAlignment="1" applyProtection="1">
      <alignment horizontal="center" vertical="center" wrapText="1"/>
    </xf>
    <xf numFmtId="2" fontId="9" fillId="52" borderId="13" xfId="49" applyNumberFormat="1" applyFont="1" applyFill="1" applyBorder="1" applyAlignment="1" applyProtection="1">
      <alignment horizontal="center" vertical="center" wrapText="1"/>
    </xf>
    <xf numFmtId="166" fontId="9" fillId="39" borderId="13" xfId="49" applyNumberFormat="1" applyFont="1" applyFill="1" applyBorder="1" applyAlignment="1" applyProtection="1">
      <alignment horizontal="center" vertical="center" wrapText="1"/>
    </xf>
    <xf numFmtId="167" fontId="9" fillId="39" borderId="13" xfId="49" applyNumberFormat="1" applyFont="1" applyFill="1" applyBorder="1" applyAlignment="1" applyProtection="1">
      <alignment horizontal="center" vertical="center" wrapText="1"/>
    </xf>
    <xf numFmtId="167" fontId="9" fillId="40" borderId="13" xfId="49" applyNumberFormat="1" applyFont="1" applyFill="1" applyBorder="1" applyAlignment="1" applyProtection="1">
      <alignment horizontal="center" vertical="center" wrapText="1"/>
    </xf>
    <xf numFmtId="170" fontId="9" fillId="52" borderId="2" xfId="49" applyNumberFormat="1" applyFont="1" applyFill="1" applyBorder="1" applyAlignment="1" applyProtection="1">
      <alignment horizontal="center" vertical="center"/>
    </xf>
    <xf numFmtId="0" fontId="9" fillId="35" borderId="24" xfId="49" applyFont="1" applyFill="1" applyBorder="1" applyAlignment="1" applyProtection="1">
      <alignment horizontal="center" vertical="center" wrapText="1"/>
    </xf>
    <xf numFmtId="166" fontId="9" fillId="52" borderId="24" xfId="49" applyNumberFormat="1" applyFont="1" applyFill="1" applyBorder="1" applyAlignment="1" applyProtection="1">
      <alignment horizontal="center" vertical="center" wrapText="1"/>
    </xf>
    <xf numFmtId="166" fontId="9" fillId="39" borderId="24" xfId="49" applyNumberFormat="1" applyFont="1" applyFill="1" applyBorder="1" applyAlignment="1" applyProtection="1">
      <alignment horizontal="center" vertical="center" wrapText="1"/>
    </xf>
    <xf numFmtId="0" fontId="4" fillId="52" borderId="65" xfId="49" applyFont="1" applyFill="1" applyBorder="1" applyAlignment="1" applyProtection="1">
      <alignment horizontal="center" vertical="center"/>
    </xf>
    <xf numFmtId="0" fontId="93" fillId="0" borderId="37" xfId="49" applyFont="1" applyBorder="1" applyAlignment="1" applyProtection="1">
      <alignment horizontal="center" vertical="center"/>
    </xf>
    <xf numFmtId="170" fontId="92" fillId="0" borderId="15" xfId="49" applyNumberFormat="1" applyFont="1" applyBorder="1" applyAlignment="1" applyProtection="1">
      <alignment horizontal="center" vertical="center" wrapText="1"/>
    </xf>
    <xf numFmtId="0" fontId="16" fillId="0" borderId="8" xfId="47" applyFont="1" applyBorder="1" applyAlignment="1">
      <alignment vertical="center"/>
    </xf>
    <xf numFmtId="0" fontId="19" fillId="0" borderId="22" xfId="49" applyFont="1" applyBorder="1" applyAlignment="1" applyProtection="1">
      <alignment horizontal="center" vertical="center" wrapText="1"/>
    </xf>
    <xf numFmtId="170" fontId="25" fillId="0" borderId="23" xfId="49" applyNumberFormat="1" applyFont="1" applyBorder="1" applyAlignment="1" applyProtection="1">
      <alignment horizontal="right" vertical="center" wrapText="1"/>
    </xf>
    <xf numFmtId="49" fontId="13" fillId="0" borderId="23" xfId="49" applyNumberFormat="1" applyFont="1" applyBorder="1" applyAlignment="1" applyProtection="1">
      <alignment horizontal="center" vertical="center" wrapText="1"/>
    </xf>
    <xf numFmtId="0" fontId="13" fillId="0" borderId="23" xfId="49" applyFont="1" applyBorder="1" applyAlignment="1" applyProtection="1">
      <alignment horizontal="center" vertical="center" wrapText="1"/>
    </xf>
    <xf numFmtId="0" fontId="13" fillId="0" borderId="24" xfId="49" applyFont="1" applyBorder="1" applyAlignment="1" applyProtection="1">
      <alignment horizontal="center" vertical="center" wrapText="1"/>
    </xf>
    <xf numFmtId="0" fontId="19" fillId="52" borderId="22" xfId="49" applyFont="1" applyFill="1" applyBorder="1" applyAlignment="1" applyProtection="1">
      <alignment horizontal="center" vertical="center" wrapText="1"/>
    </xf>
    <xf numFmtId="170" fontId="25" fillId="52" borderId="23" xfId="49" applyNumberFormat="1" applyFont="1" applyFill="1" applyBorder="1" applyAlignment="1" applyProtection="1">
      <alignment horizontal="right" vertical="center" wrapText="1"/>
    </xf>
    <xf numFmtId="49" fontId="13" fillId="52" borderId="23" xfId="49" applyNumberFormat="1" applyFont="1" applyFill="1" applyBorder="1" applyAlignment="1" applyProtection="1">
      <alignment horizontal="center" vertical="center" wrapText="1"/>
    </xf>
    <xf numFmtId="0" fontId="13" fillId="52" borderId="23" xfId="49" applyFont="1" applyFill="1" applyBorder="1" applyAlignment="1" applyProtection="1">
      <alignment horizontal="center" vertical="center" wrapText="1"/>
    </xf>
    <xf numFmtId="0" fontId="13" fillId="52" borderId="24" xfId="49" applyFont="1" applyFill="1" applyBorder="1" applyAlignment="1" applyProtection="1">
      <alignment horizontal="center" vertical="center" wrapText="1"/>
    </xf>
    <xf numFmtId="0" fontId="19" fillId="50" borderId="22" xfId="49" applyFont="1" applyFill="1" applyBorder="1" applyAlignment="1" applyProtection="1">
      <alignment horizontal="center" vertical="center" wrapText="1"/>
    </xf>
    <xf numFmtId="170" fontId="92" fillId="50" borderId="23" xfId="49" applyNumberFormat="1" applyFont="1" applyFill="1" applyBorder="1" applyAlignment="1" applyProtection="1">
      <alignment horizontal="right" vertical="center" wrapText="1"/>
    </xf>
    <xf numFmtId="49" fontId="13" fillId="50" borderId="23" xfId="49" applyNumberFormat="1" applyFont="1" applyFill="1" applyBorder="1" applyAlignment="1" applyProtection="1">
      <alignment horizontal="center" vertical="center" wrapText="1"/>
    </xf>
    <xf numFmtId="0" fontId="13" fillId="50" borderId="23" xfId="49" applyFont="1" applyFill="1" applyBorder="1" applyAlignment="1" applyProtection="1">
      <alignment horizontal="center" vertical="center" wrapText="1"/>
    </xf>
    <xf numFmtId="0" fontId="13" fillId="50" borderId="24" xfId="49" applyFont="1" applyFill="1" applyBorder="1" applyAlignment="1" applyProtection="1">
      <alignment horizontal="center" vertical="center" wrapText="1"/>
    </xf>
    <xf numFmtId="0" fontId="4" fillId="0" borderId="22" xfId="49" applyFont="1" applyBorder="1" applyAlignment="1" applyProtection="1">
      <alignment horizontal="center" vertical="center"/>
    </xf>
    <xf numFmtId="49" fontId="9" fillId="0" borderId="23" xfId="49" applyNumberFormat="1" applyFont="1" applyBorder="1" applyAlignment="1" applyProtection="1">
      <alignment vertical="center" wrapText="1"/>
    </xf>
    <xf numFmtId="49" fontId="9" fillId="0" borderId="23" xfId="49" applyNumberFormat="1" applyFont="1" applyBorder="1" applyAlignment="1" applyProtection="1">
      <alignment horizontal="center" vertical="center"/>
    </xf>
    <xf numFmtId="0" fontId="9" fillId="0" borderId="23" xfId="49" applyFont="1" applyBorder="1" applyAlignment="1" applyProtection="1">
      <alignment horizontal="center" vertical="center"/>
    </xf>
    <xf numFmtId="0" fontId="9" fillId="0" borderId="23" xfId="44" applyFont="1" applyBorder="1" applyAlignment="1" applyProtection="1">
      <alignment horizontal="center" vertical="center" wrapText="1"/>
    </xf>
    <xf numFmtId="0" fontId="9" fillId="0" borderId="24" xfId="49" applyFont="1" applyBorder="1" applyAlignment="1" applyProtection="1">
      <alignment horizontal="center" vertical="center"/>
    </xf>
    <xf numFmtId="170" fontId="9" fillId="0" borderId="66" xfId="49" applyNumberFormat="1" applyFont="1" applyBorder="1" applyAlignment="1" applyProtection="1">
      <alignment horizontal="left" vertical="center" wrapText="1"/>
    </xf>
    <xf numFmtId="170" fontId="9" fillId="0" borderId="67" xfId="49" applyNumberFormat="1" applyFont="1" applyBorder="1" applyAlignment="1" applyProtection="1">
      <alignment horizontal="center" vertical="center" wrapText="1"/>
    </xf>
    <xf numFmtId="170" fontId="9" fillId="0" borderId="67" xfId="49" applyNumberFormat="1" applyFont="1" applyBorder="1" applyAlignment="1" applyProtection="1">
      <alignment horizontal="center" vertical="center"/>
    </xf>
    <xf numFmtId="170" fontId="9" fillId="35" borderId="67" xfId="49" applyNumberFormat="1" applyFont="1" applyFill="1" applyBorder="1" applyAlignment="1" applyProtection="1">
      <alignment horizontal="center" vertical="center"/>
    </xf>
    <xf numFmtId="170" fontId="9" fillId="0" borderId="64" xfId="49" applyNumberFormat="1" applyFont="1" applyBorder="1" applyAlignment="1" applyProtection="1">
      <alignment horizontal="center" vertical="center"/>
    </xf>
    <xf numFmtId="170" fontId="9" fillId="52" borderId="68" xfId="49" applyNumberFormat="1" applyFont="1" applyFill="1" applyBorder="1" applyAlignment="1" applyProtection="1">
      <alignment horizontal="left" vertical="center" wrapText="1"/>
    </xf>
    <xf numFmtId="170" fontId="9" fillId="52" borderId="63" xfId="49" applyNumberFormat="1" applyFont="1" applyFill="1" applyBorder="1" applyAlignment="1" applyProtection="1">
      <alignment horizontal="center" vertical="center" wrapText="1"/>
    </xf>
    <xf numFmtId="170" fontId="9" fillId="52" borderId="63" xfId="49" applyNumberFormat="1" applyFont="1" applyFill="1" applyBorder="1" applyAlignment="1" applyProtection="1">
      <alignment horizontal="center" vertical="center"/>
    </xf>
    <xf numFmtId="170" fontId="9" fillId="52" borderId="69" xfId="49" applyNumberFormat="1" applyFont="1" applyFill="1" applyBorder="1" applyAlignment="1" applyProtection="1">
      <alignment horizontal="center" vertical="center"/>
    </xf>
    <xf numFmtId="170" fontId="9" fillId="0" borderId="68" xfId="49" applyNumberFormat="1" applyFont="1" applyBorder="1" applyAlignment="1" applyProtection="1">
      <alignment horizontal="left" vertical="center" wrapText="1"/>
    </xf>
    <xf numFmtId="170" fontId="9" fillId="0" borderId="63" xfId="49" applyNumberFormat="1" applyFont="1" applyBorder="1" applyAlignment="1" applyProtection="1">
      <alignment horizontal="center" vertical="center" wrapText="1"/>
    </xf>
    <xf numFmtId="170" fontId="9" fillId="0" borderId="63" xfId="49" applyNumberFormat="1" applyFont="1" applyBorder="1" applyAlignment="1" applyProtection="1">
      <alignment horizontal="center" vertical="center"/>
    </xf>
    <xf numFmtId="170" fontId="9" fillId="35" borderId="63" xfId="49" applyNumberFormat="1" applyFont="1" applyFill="1" applyBorder="1" applyAlignment="1" applyProtection="1">
      <alignment horizontal="center" vertical="center"/>
    </xf>
    <xf numFmtId="170" fontId="9" fillId="0" borderId="63" xfId="49" applyNumberFormat="1" applyFont="1" applyBorder="1" applyAlignment="1">
      <alignment horizontal="center" vertical="center"/>
      <protection locked="0"/>
    </xf>
    <xf numFmtId="170" fontId="9" fillId="0" borderId="69" xfId="49" applyNumberFormat="1" applyFont="1" applyBorder="1" applyAlignment="1">
      <alignment horizontal="center" vertical="center"/>
      <protection locked="0"/>
    </xf>
    <xf numFmtId="170" fontId="9" fillId="52" borderId="70" xfId="49" applyNumberFormat="1" applyFont="1" applyFill="1" applyBorder="1" applyAlignment="1" applyProtection="1">
      <alignment horizontal="left" vertical="center" wrapText="1"/>
    </xf>
    <xf numFmtId="170" fontId="9" fillId="52" borderId="71" xfId="49" applyNumberFormat="1" applyFont="1" applyFill="1" applyBorder="1" applyAlignment="1" applyProtection="1">
      <alignment horizontal="center" vertical="center" wrapText="1"/>
    </xf>
    <xf numFmtId="170" fontId="9" fillId="52" borderId="71" xfId="49" applyNumberFormat="1" applyFont="1" applyFill="1" applyBorder="1" applyAlignment="1" applyProtection="1">
      <alignment horizontal="center" vertical="center"/>
    </xf>
    <xf numFmtId="166" fontId="9" fillId="35" borderId="24" xfId="49" applyNumberFormat="1" applyFont="1" applyFill="1" applyBorder="1" applyAlignment="1" applyProtection="1">
      <alignment horizontal="center" vertical="center" wrapText="1"/>
    </xf>
    <xf numFmtId="171" fontId="9" fillId="0" borderId="53" xfId="49" applyNumberFormat="1" applyFont="1" applyBorder="1" applyAlignment="1">
      <alignment horizontal="center" vertical="center"/>
      <protection locked="0"/>
    </xf>
    <xf numFmtId="171" fontId="9" fillId="0" borderId="54" xfId="49" applyNumberFormat="1" applyFont="1" applyBorder="1" applyAlignment="1">
      <alignment horizontal="center" vertical="center"/>
      <protection locked="0"/>
    </xf>
    <xf numFmtId="166" fontId="9" fillId="35" borderId="53" xfId="49" applyNumberFormat="1" applyFont="1" applyFill="1" applyBorder="1" applyAlignment="1">
      <alignment horizontal="center" vertical="center"/>
      <protection locked="0"/>
    </xf>
    <xf numFmtId="166" fontId="9" fillId="35" borderId="54" xfId="49" applyNumberFormat="1" applyFont="1" applyFill="1" applyBorder="1" applyAlignment="1">
      <alignment horizontal="center" vertical="center"/>
      <protection locked="0"/>
    </xf>
    <xf numFmtId="167" fontId="9" fillId="35" borderId="24" xfId="49" applyNumberFormat="1" applyFont="1" applyFill="1" applyBorder="1" applyAlignment="1" applyProtection="1">
      <alignment horizontal="center" vertical="center" wrapText="1"/>
    </xf>
    <xf numFmtId="167" fontId="9" fillId="52" borderId="24" xfId="49" applyNumberFormat="1" applyFont="1" applyFill="1" applyBorder="1" applyAlignment="1" applyProtection="1">
      <alignment horizontal="center" vertical="center" wrapText="1"/>
    </xf>
    <xf numFmtId="167" fontId="9" fillId="35" borderId="1" xfId="49" applyNumberFormat="1" applyFont="1" applyFill="1" applyBorder="1" applyAlignment="1" applyProtection="1">
      <alignment horizontal="center" vertical="center"/>
    </xf>
    <xf numFmtId="167" fontId="9" fillId="52" borderId="1" xfId="49" applyNumberFormat="1" applyFont="1" applyFill="1" applyBorder="1" applyAlignment="1" applyProtection="1">
      <alignment horizontal="center" vertical="center"/>
    </xf>
    <xf numFmtId="167" fontId="9" fillId="52" borderId="6" xfId="49" applyNumberFormat="1" applyFont="1" applyFill="1" applyBorder="1" applyAlignment="1" applyProtection="1">
      <alignment horizontal="center" vertical="center"/>
    </xf>
    <xf numFmtId="0" fontId="4" fillId="53" borderId="1" xfId="49" applyFont="1" applyFill="1" applyBorder="1" applyAlignment="1" applyProtection="1">
      <alignment horizontal="center" vertical="center"/>
    </xf>
    <xf numFmtId="0" fontId="107" fillId="42" borderId="13" xfId="49" applyFont="1" applyFill="1" applyBorder="1" applyAlignment="1">
      <alignment horizontal="center" vertical="center"/>
      <protection locked="0"/>
    </xf>
    <xf numFmtId="0" fontId="11" fillId="0" borderId="13" xfId="49" applyFont="1" applyBorder="1" applyAlignment="1">
      <alignment horizontal="center" vertical="center"/>
      <protection locked="0"/>
    </xf>
    <xf numFmtId="0" fontId="11" fillId="0" borderId="13" xfId="49" applyFont="1" applyBorder="1" applyProtection="1"/>
    <xf numFmtId="0" fontId="11" fillId="0" borderId="22" xfId="49" applyFont="1" applyBorder="1" applyAlignment="1">
      <alignment horizontal="center" vertical="center"/>
      <protection locked="0"/>
    </xf>
    <xf numFmtId="0" fontId="11" fillId="50" borderId="0" xfId="49" applyFont="1" applyFill="1" applyProtection="1"/>
    <xf numFmtId="167" fontId="11" fillId="0" borderId="0" xfId="49" applyNumberFormat="1" applyFont="1" applyProtection="1"/>
    <xf numFmtId="0" fontId="19" fillId="50" borderId="1" xfId="49" applyFont="1" applyFill="1" applyBorder="1" applyAlignment="1" applyProtection="1">
      <alignment horizontal="center" vertical="center"/>
    </xf>
    <xf numFmtId="49" fontId="92" fillId="50" borderId="3" xfId="49" applyNumberFormat="1" applyFont="1" applyFill="1" applyBorder="1" applyAlignment="1" applyProtection="1">
      <alignment horizontal="right" vertical="center" wrapText="1"/>
    </xf>
    <xf numFmtId="0" fontId="13" fillId="50" borderId="4" xfId="49" applyFont="1" applyFill="1" applyBorder="1" applyAlignment="1">
      <alignment horizontal="center" vertical="center" wrapText="1"/>
      <protection locked="0"/>
    </xf>
    <xf numFmtId="0" fontId="13" fillId="50" borderId="4" xfId="49" applyFont="1" applyFill="1" applyBorder="1" applyAlignment="1" applyProtection="1">
      <alignment horizontal="center" vertical="center" wrapText="1"/>
    </xf>
    <xf numFmtId="166" fontId="9" fillId="50" borderId="1" xfId="49" applyNumberFormat="1" applyFont="1" applyFill="1" applyBorder="1" applyAlignment="1" applyProtection="1">
      <alignment horizontal="center" vertical="center"/>
    </xf>
    <xf numFmtId="165" fontId="9" fillId="50" borderId="1"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xf>
    <xf numFmtId="167" fontId="9" fillId="50" borderId="0" xfId="49" applyNumberFormat="1" applyFont="1" applyFill="1" applyAlignment="1" applyProtection="1">
      <alignment horizontal="center" vertical="center"/>
    </xf>
    <xf numFmtId="9" fontId="17" fillId="50" borderId="0" xfId="54" applyFont="1" applyFill="1" applyAlignment="1" applyProtection="1">
      <alignment horizontal="center" vertical="center"/>
    </xf>
    <xf numFmtId="167" fontId="4" fillId="50" borderId="1" xfId="49" applyNumberFormat="1" applyFont="1" applyFill="1" applyBorder="1" applyAlignment="1" applyProtection="1">
      <alignment horizontal="center"/>
    </xf>
    <xf numFmtId="0" fontId="11" fillId="50" borderId="0" xfId="49" applyFont="1" applyFill="1">
      <protection locked="0"/>
    </xf>
    <xf numFmtId="0" fontId="0" fillId="50" borderId="0" xfId="0" applyFill="1"/>
    <xf numFmtId="167" fontId="11" fillId="50" borderId="0" xfId="49" applyNumberFormat="1" applyFont="1" applyFill="1">
      <protection locked="0"/>
    </xf>
    <xf numFmtId="0" fontId="11" fillId="50" borderId="19" xfId="49" applyFont="1" applyFill="1" applyBorder="1" applyAlignment="1">
      <alignment horizontal="center" vertical="center"/>
      <protection locked="0"/>
    </xf>
    <xf numFmtId="0" fontId="107" fillId="50" borderId="0" xfId="49" applyFont="1" applyFill="1" applyAlignment="1">
      <alignment horizontal="center" vertical="center"/>
      <protection locked="0"/>
    </xf>
    <xf numFmtId="0" fontId="109" fillId="50" borderId="13" xfId="49" applyFont="1" applyFill="1" applyBorder="1">
      <protection locked="0"/>
    </xf>
    <xf numFmtId="0" fontId="109" fillId="50" borderId="22" xfId="49" applyFont="1" applyFill="1" applyBorder="1">
      <protection locked="0"/>
    </xf>
    <xf numFmtId="0" fontId="109" fillId="50" borderId="13" xfId="49" applyFont="1" applyFill="1" applyBorder="1" applyAlignment="1">
      <alignment horizontal="center" vertical="center"/>
      <protection locked="0"/>
    </xf>
    <xf numFmtId="166" fontId="9" fillId="2" borderId="3" xfId="49" applyNumberFormat="1" applyFont="1" applyFill="1" applyBorder="1" applyAlignment="1" applyProtection="1">
      <alignment horizontal="center" vertical="center"/>
    </xf>
    <xf numFmtId="171" fontId="9" fillId="0" borderId="63" xfId="49" applyNumberFormat="1" applyFont="1" applyBorder="1" applyAlignment="1">
      <alignment horizontal="center" vertical="center"/>
      <protection locked="0"/>
    </xf>
    <xf numFmtId="167" fontId="9" fillId="40" borderId="63" xfId="49" applyNumberFormat="1" applyFont="1" applyFill="1" applyBorder="1" applyAlignment="1">
      <alignment horizontal="center" vertical="center"/>
      <protection locked="0"/>
    </xf>
    <xf numFmtId="167" fontId="9" fillId="40" borderId="63" xfId="49" applyNumberFormat="1" applyFont="1" applyFill="1" applyBorder="1" applyAlignment="1" applyProtection="1">
      <alignment horizontal="center" vertical="center"/>
    </xf>
    <xf numFmtId="170" fontId="9" fillId="35" borderId="4" xfId="49" applyNumberFormat="1" applyFont="1" applyFill="1" applyBorder="1" applyAlignment="1" applyProtection="1">
      <alignment horizontal="center" vertical="center"/>
    </xf>
    <xf numFmtId="170" fontId="92" fillId="0" borderId="1" xfId="49" applyNumberFormat="1" applyFont="1" applyBorder="1" applyAlignment="1" applyProtection="1">
      <alignment horizontal="right" vertical="center" wrapText="1"/>
    </xf>
    <xf numFmtId="167" fontId="9" fillId="40" borderId="1" xfId="49" applyNumberFormat="1" applyFont="1" applyFill="1" applyBorder="1" applyAlignment="1" applyProtection="1">
      <alignment horizontal="center" vertical="center"/>
    </xf>
    <xf numFmtId="49" fontId="92" fillId="0" borderId="1" xfId="49" applyNumberFormat="1" applyFont="1" applyBorder="1" applyAlignment="1" applyProtection="1">
      <alignment horizontal="right" vertical="center" wrapText="1"/>
    </xf>
    <xf numFmtId="0" fontId="9" fillId="39" borderId="1" xfId="49" applyFont="1" applyFill="1" applyBorder="1" applyAlignment="1" applyProtection="1">
      <alignment horizontal="center" vertical="center" wrapText="1"/>
    </xf>
    <xf numFmtId="166" fontId="9" fillId="39" borderId="3" xfId="49" applyNumberFormat="1" applyFont="1" applyFill="1" applyBorder="1" applyAlignment="1" applyProtection="1">
      <alignment horizontal="center" vertical="center" wrapText="1"/>
    </xf>
    <xf numFmtId="165" fontId="9" fillId="39" borderId="3" xfId="49" applyNumberFormat="1" applyFont="1" applyFill="1" applyBorder="1" applyAlignment="1" applyProtection="1">
      <alignment horizontal="center" vertical="center"/>
    </xf>
    <xf numFmtId="166" fontId="9" fillId="39" borderId="63" xfId="49" applyNumberFormat="1" applyFont="1" applyFill="1" applyBorder="1" applyAlignment="1" applyProtection="1">
      <alignment horizontal="center" vertical="center"/>
    </xf>
    <xf numFmtId="166" fontId="9" fillId="39" borderId="19" xfId="49" applyNumberFormat="1" applyFont="1" applyFill="1" applyBorder="1" applyAlignment="1" applyProtection="1">
      <alignment horizontal="center" vertical="center"/>
    </xf>
    <xf numFmtId="0" fontId="13" fillId="0" borderId="7" xfId="49" applyFont="1" applyBorder="1" applyAlignment="1" applyProtection="1">
      <alignment horizontal="center" vertical="center" wrapText="1"/>
    </xf>
    <xf numFmtId="0" fontId="4" fillId="0" borderId="37" xfId="49" quotePrefix="1" applyFont="1" applyBorder="1" applyAlignment="1" applyProtection="1">
      <alignment horizontal="center" vertical="center"/>
    </xf>
    <xf numFmtId="49" fontId="9" fillId="0" borderId="37" xfId="49" applyNumberFormat="1" applyFont="1" applyBorder="1" applyAlignment="1" applyProtection="1">
      <alignment horizontal="left" vertical="center" wrapText="1"/>
    </xf>
    <xf numFmtId="49" fontId="9" fillId="0" borderId="15" xfId="49" applyNumberFormat="1" applyFont="1" applyBorder="1" applyAlignment="1">
      <alignment horizontal="center" vertical="center" wrapText="1"/>
      <protection locked="0"/>
    </xf>
    <xf numFmtId="0" fontId="9" fillId="0" borderId="15" xfId="49" applyFont="1" applyBorder="1" applyAlignment="1">
      <alignment horizontal="center" vertical="center"/>
      <protection locked="0"/>
    </xf>
    <xf numFmtId="0" fontId="9" fillId="0" borderId="10" xfId="49" applyFont="1" applyBorder="1" applyAlignment="1">
      <alignment horizontal="center" vertical="center"/>
      <protection locked="0"/>
    </xf>
    <xf numFmtId="165" fontId="9" fillId="35" borderId="37" xfId="49" applyNumberFormat="1" applyFont="1" applyFill="1" applyBorder="1" applyAlignment="1" applyProtection="1">
      <alignment horizontal="center" vertical="center"/>
    </xf>
    <xf numFmtId="0" fontId="9" fillId="0" borderId="37" xfId="49" applyFont="1" applyBorder="1" applyAlignment="1">
      <alignment horizontal="center" vertical="center"/>
      <protection locked="0"/>
    </xf>
    <xf numFmtId="166" fontId="9" fillId="2" borderId="37" xfId="49" applyNumberFormat="1" applyFont="1" applyFill="1" applyBorder="1" applyAlignment="1" applyProtection="1">
      <alignment horizontal="center" vertical="center"/>
    </xf>
    <xf numFmtId="166" fontId="9" fillId="2" borderId="15" xfId="49" applyNumberFormat="1" applyFont="1" applyFill="1" applyBorder="1" applyAlignment="1" applyProtection="1">
      <alignment horizontal="center" vertical="center"/>
    </xf>
    <xf numFmtId="171" fontId="9" fillId="0" borderId="72" xfId="49" applyNumberFormat="1" applyFont="1" applyBorder="1" applyAlignment="1">
      <alignment horizontal="center" vertical="center"/>
      <protection locked="0"/>
    </xf>
    <xf numFmtId="167" fontId="9" fillId="40" borderId="72" xfId="49" applyNumberFormat="1" applyFont="1" applyFill="1" applyBorder="1" applyAlignment="1">
      <alignment horizontal="center" vertical="center"/>
      <protection locked="0"/>
    </xf>
    <xf numFmtId="0" fontId="93" fillId="0" borderId="19" xfId="49" quotePrefix="1" applyFont="1" applyBorder="1" applyAlignment="1" applyProtection="1">
      <alignment horizontal="center" vertical="center"/>
    </xf>
    <xf numFmtId="166" fontId="13" fillId="0" borderId="21" xfId="49" applyNumberFormat="1" applyFont="1" applyBorder="1" applyAlignment="1" applyProtection="1">
      <alignment horizontal="center" vertical="center"/>
    </xf>
    <xf numFmtId="0" fontId="13" fillId="0" borderId="50" xfId="49" applyFont="1" applyBorder="1" applyAlignment="1" applyProtection="1">
      <alignment horizontal="center" vertical="center"/>
    </xf>
    <xf numFmtId="0" fontId="94" fillId="0" borderId="20" xfId="49" applyFont="1" applyBorder="1" applyAlignment="1" applyProtection="1">
      <alignment horizontal="center" vertical="center" wrapText="1"/>
    </xf>
    <xf numFmtId="170" fontId="32" fillId="45" borderId="13" xfId="46" applyNumberFormat="1" applyFont="1" applyFill="1" applyBorder="1" applyAlignment="1">
      <alignment horizontal="center" vertical="center"/>
    </xf>
    <xf numFmtId="170" fontId="33" fillId="45" borderId="13" xfId="46" applyNumberFormat="1" applyFont="1" applyFill="1" applyBorder="1" applyAlignment="1">
      <alignment horizontal="center" vertical="center"/>
    </xf>
    <xf numFmtId="170" fontId="9" fillId="50" borderId="4"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wrapText="1"/>
    </xf>
    <xf numFmtId="167" fontId="9" fillId="50" borderId="0" xfId="49" applyNumberFormat="1" applyFont="1" applyFill="1" applyAlignment="1" applyProtection="1">
      <alignment horizontal="center" vertical="center" wrapText="1"/>
    </xf>
    <xf numFmtId="170" fontId="11" fillId="50" borderId="0" xfId="49" applyNumberFormat="1" applyFont="1" applyFill="1" applyProtection="1"/>
    <xf numFmtId="170" fontId="110" fillId="0" borderId="54" xfId="49" applyNumberFormat="1" applyFont="1" applyBorder="1" applyAlignment="1" applyProtection="1">
      <alignment horizontal="center" vertical="center"/>
      <protection hidden="1"/>
    </xf>
    <xf numFmtId="171" fontId="9" fillId="45" borderId="3" xfId="49" applyNumberFormat="1" applyFont="1" applyFill="1" applyBorder="1" applyAlignment="1" applyProtection="1">
      <alignment horizontal="center" vertical="center"/>
      <protection hidden="1"/>
    </xf>
    <xf numFmtId="171" fontId="9" fillId="45" borderId="53" xfId="49" applyNumberFormat="1" applyFont="1" applyFill="1" applyBorder="1" applyAlignment="1" applyProtection="1">
      <alignment horizontal="center" vertical="center"/>
      <protection hidden="1"/>
    </xf>
    <xf numFmtId="0" fontId="4" fillId="0" borderId="19" xfId="49" applyFont="1" applyBorder="1" applyAlignment="1" applyProtection="1">
      <alignment horizontal="center" vertical="center"/>
    </xf>
    <xf numFmtId="0" fontId="4" fillId="0" borderId="19" xfId="49" applyFont="1" applyBorder="1" applyAlignment="1">
      <alignment horizontal="center" vertical="center"/>
      <protection locked="0"/>
    </xf>
    <xf numFmtId="0" fontId="4" fillId="0" borderId="73" xfId="49" applyFont="1" applyBorder="1" applyAlignment="1" applyProtection="1">
      <alignment horizontal="center" vertical="center"/>
    </xf>
    <xf numFmtId="0" fontId="0" fillId="0" borderId="74" xfId="0" applyBorder="1"/>
    <xf numFmtId="0" fontId="16" fillId="0" borderId="8" xfId="49" applyFont="1" applyBorder="1" applyAlignment="1" applyProtection="1">
      <alignment horizontal="center"/>
    </xf>
    <xf numFmtId="0" fontId="17" fillId="0" borderId="8" xfId="49" applyFont="1" applyBorder="1" applyAlignment="1" applyProtection="1">
      <alignment horizontal="center" vertical="center"/>
    </xf>
    <xf numFmtId="0" fontId="9" fillId="35" borderId="3" xfId="49" applyFont="1" applyFill="1" applyBorder="1" applyAlignment="1">
      <alignment horizontal="center" vertical="center"/>
      <protection locked="0"/>
    </xf>
    <xf numFmtId="0" fontId="11" fillId="39" borderId="0" xfId="49" applyFont="1" applyFill="1">
      <protection locked="0"/>
    </xf>
    <xf numFmtId="49" fontId="26" fillId="0" borderId="3" xfId="49" applyNumberFormat="1" applyFont="1" applyBorder="1" applyAlignment="1">
      <alignment wrapText="1"/>
      <protection locked="0"/>
    </xf>
    <xf numFmtId="49" fontId="9" fillId="0" borderId="1" xfId="49" applyNumberFormat="1" applyFont="1" applyBorder="1" applyAlignment="1">
      <alignment horizontal="left" wrapText="1"/>
      <protection locked="0"/>
    </xf>
    <xf numFmtId="171" fontId="9" fillId="39" borderId="3" xfId="49" applyNumberFormat="1" applyFont="1" applyFill="1" applyBorder="1" applyAlignment="1">
      <alignment horizontal="center" vertical="center"/>
      <protection locked="0"/>
    </xf>
    <xf numFmtId="0" fontId="34" fillId="39" borderId="13" xfId="46" applyFont="1" applyFill="1" applyBorder="1" applyAlignment="1" applyProtection="1">
      <alignment horizontal="center" vertical="center"/>
      <protection locked="0"/>
    </xf>
    <xf numFmtId="0" fontId="29" fillId="39" borderId="13" xfId="46" applyFont="1" applyFill="1" applyBorder="1" applyAlignment="1" applyProtection="1">
      <alignment horizontal="center" vertical="center"/>
      <protection locked="0"/>
    </xf>
    <xf numFmtId="0" fontId="32" fillId="39" borderId="13" xfId="46" applyFont="1" applyFill="1" applyBorder="1" applyAlignment="1" applyProtection="1">
      <alignment horizontal="center" vertical="center"/>
      <protection locked="0"/>
    </xf>
    <xf numFmtId="0" fontId="51" fillId="0" borderId="0" xfId="46" applyFont="1" applyFill="1"/>
    <xf numFmtId="0" fontId="22" fillId="0" borderId="0" xfId="46" applyFont="1" applyFill="1" applyAlignment="1">
      <alignment vertical="center"/>
    </xf>
    <xf numFmtId="49" fontId="22" fillId="0" borderId="0" xfId="46" applyNumberFormat="1" applyFont="1" applyFill="1" applyAlignment="1">
      <alignment vertical="center"/>
    </xf>
    <xf numFmtId="49" fontId="22" fillId="0" borderId="0" xfId="46" applyNumberFormat="1" applyFont="1" applyFill="1"/>
    <xf numFmtId="0" fontId="28" fillId="0" borderId="0" xfId="45" applyFont="1" applyFill="1" applyAlignment="1">
      <alignment horizontal="left" vertical="center"/>
    </xf>
    <xf numFmtId="0" fontId="28" fillId="0" borderId="13" xfId="46" applyFont="1" applyFill="1" applyBorder="1" applyAlignment="1" applyProtection="1">
      <alignment horizontal="center" vertical="center"/>
      <protection locked="0"/>
    </xf>
    <xf numFmtId="0" fontId="34" fillId="0" borderId="13" xfId="46" applyFont="1" applyFill="1" applyBorder="1" applyAlignment="1" applyProtection="1">
      <alignment horizontal="center" vertical="center"/>
      <protection locked="0"/>
    </xf>
    <xf numFmtId="0" fontId="41" fillId="0" borderId="13" xfId="46" applyFont="1" applyFill="1" applyBorder="1" applyAlignment="1" applyProtection="1">
      <alignment horizontal="center" vertical="center"/>
      <protection locked="0"/>
    </xf>
    <xf numFmtId="0" fontId="32" fillId="0" borderId="13" xfId="46" applyFont="1" applyFill="1" applyBorder="1" applyAlignment="1" applyProtection="1">
      <alignment horizontal="center" vertical="center"/>
      <protection locked="0"/>
    </xf>
    <xf numFmtId="0" fontId="29" fillId="0" borderId="13" xfId="46" applyFont="1" applyFill="1" applyBorder="1" applyAlignment="1" applyProtection="1">
      <alignment horizontal="center" vertical="center"/>
      <protection locked="0"/>
    </xf>
    <xf numFmtId="0" fontId="34" fillId="0" borderId="24" xfId="46" applyFont="1" applyFill="1" applyBorder="1" applyAlignment="1" applyProtection="1">
      <alignment horizontal="center" vertical="center"/>
      <protection locked="0"/>
    </xf>
    <xf numFmtId="0" fontId="31" fillId="0" borderId="13" xfId="46" applyFont="1" applyFill="1" applyBorder="1" applyAlignment="1" applyProtection="1">
      <alignment horizontal="center" vertical="center"/>
      <protection locked="0"/>
    </xf>
    <xf numFmtId="49" fontId="9" fillId="39" borderId="3" xfId="49" applyNumberFormat="1" applyFont="1" applyFill="1" applyBorder="1" applyAlignment="1">
      <alignment horizontal="center" vertical="center" wrapText="1"/>
      <protection locked="0"/>
    </xf>
    <xf numFmtId="49" fontId="22" fillId="0" borderId="3" xfId="46" quotePrefix="1" applyNumberFormat="1" applyFont="1" applyFill="1" applyBorder="1" applyAlignment="1" applyProtection="1">
      <alignment horizontal="left" vertical="center"/>
      <protection locked="0"/>
    </xf>
    <xf numFmtId="49" fontId="22" fillId="0" borderId="4" xfId="46" quotePrefix="1" applyNumberFormat="1" applyFont="1" applyFill="1" applyBorder="1" applyAlignment="1" applyProtection="1">
      <alignment horizontal="left" vertical="center"/>
      <protection locked="0"/>
    </xf>
    <xf numFmtId="49" fontId="22" fillId="0" borderId="5" xfId="46" quotePrefix="1" applyNumberFormat="1" applyFont="1" applyFill="1" applyBorder="1" applyAlignment="1" applyProtection="1">
      <alignment horizontal="left" vertical="center"/>
      <protection locked="0"/>
    </xf>
    <xf numFmtId="49" fontId="22" fillId="0" borderId="3" xfId="46" quotePrefix="1" applyNumberFormat="1" applyFont="1" applyBorder="1" applyAlignment="1" applyProtection="1">
      <alignment horizontal="left" vertical="center"/>
      <protection locked="0"/>
    </xf>
    <xf numFmtId="49" fontId="22" fillId="0" borderId="4" xfId="46" quotePrefix="1" applyNumberFormat="1" applyFont="1" applyBorder="1" applyAlignment="1" applyProtection="1">
      <alignment horizontal="left" vertical="center"/>
      <protection locked="0"/>
    </xf>
    <xf numFmtId="49" fontId="22" fillId="0" borderId="5" xfId="46" quotePrefix="1" applyNumberFormat="1" applyFont="1" applyBorder="1" applyAlignment="1" applyProtection="1">
      <alignment horizontal="left" vertical="center"/>
      <protection locked="0"/>
    </xf>
    <xf numFmtId="0" fontId="49" fillId="0" borderId="0" xfId="46" quotePrefix="1" applyFont="1" applyAlignment="1">
      <alignment horizontal="left" vertical="center"/>
    </xf>
    <xf numFmtId="0" fontId="49" fillId="0" borderId="11" xfId="46" applyFont="1" applyBorder="1" applyAlignment="1">
      <alignment horizontal="left" vertical="center"/>
    </xf>
    <xf numFmtId="0" fontId="22" fillId="0" borderId="3" xfId="46" applyFont="1" applyBorder="1" applyAlignment="1" applyProtection="1">
      <alignment horizontal="left" wrapText="1"/>
      <protection locked="0"/>
    </xf>
    <xf numFmtId="0" fontId="22" fillId="0" borderId="4" xfId="46" applyFont="1" applyBorder="1" applyAlignment="1" applyProtection="1">
      <alignment horizontal="left" wrapText="1"/>
      <protection locked="0"/>
    </xf>
    <xf numFmtId="0" fontId="22" fillId="0" borderId="5" xfId="46" applyFont="1" applyBorder="1" applyAlignment="1" applyProtection="1">
      <alignment horizontal="left" wrapText="1"/>
      <protection locked="0"/>
    </xf>
    <xf numFmtId="0" fontId="61" fillId="0" borderId="27" xfId="46" applyFont="1" applyBorder="1" applyAlignment="1">
      <alignment horizontal="left" vertical="top" wrapText="1"/>
    </xf>
    <xf numFmtId="0" fontId="28" fillId="0" borderId="0" xfId="46" applyFont="1" applyFill="1" applyAlignment="1">
      <alignment horizontal="left" vertical="center"/>
    </xf>
    <xf numFmtId="0" fontId="22" fillId="0" borderId="3" xfId="46" applyFont="1" applyFill="1" applyBorder="1" applyAlignment="1" applyProtection="1">
      <alignment horizontal="left"/>
      <protection locked="0"/>
    </xf>
    <xf numFmtId="0" fontId="22" fillId="0" borderId="4" xfId="46" applyFont="1" applyFill="1" applyBorder="1" applyAlignment="1" applyProtection="1">
      <alignment horizontal="left"/>
      <protection locked="0"/>
    </xf>
    <xf numFmtId="0" fontId="22" fillId="0" borderId="5" xfId="46" applyFont="1" applyFill="1" applyBorder="1" applyAlignment="1" applyProtection="1">
      <alignment horizontal="left"/>
      <protection locked="0"/>
    </xf>
    <xf numFmtId="49" fontId="28" fillId="0" borderId="26" xfId="46" applyNumberFormat="1" applyFont="1" applyBorder="1" applyAlignment="1">
      <alignment horizontal="center" vertical="center" textRotation="90" wrapText="1"/>
    </xf>
    <xf numFmtId="49" fontId="28" fillId="0" borderId="16" xfId="46" applyNumberFormat="1" applyFont="1" applyBorder="1" applyAlignment="1">
      <alignment horizontal="center" vertical="center" textRotation="90" wrapText="1"/>
    </xf>
    <xf numFmtId="0" fontId="32" fillId="0" borderId="22" xfId="46" applyFont="1" applyBorder="1" applyAlignment="1">
      <alignment horizontal="center" vertical="center"/>
    </xf>
    <xf numFmtId="0" fontId="32" fillId="0" borderId="23" xfId="46" applyFont="1" applyBorder="1" applyAlignment="1">
      <alignment horizontal="center" vertical="center"/>
    </xf>
    <xf numFmtId="0" fontId="32" fillId="0" borderId="24" xfId="46" applyFont="1" applyBorder="1" applyAlignment="1">
      <alignment horizontal="center" vertical="center"/>
    </xf>
    <xf numFmtId="49" fontId="28" fillId="0" borderId="26" xfId="46" applyNumberFormat="1" applyFont="1" applyBorder="1" applyAlignment="1" applyProtection="1">
      <alignment horizontal="center" vertical="center" textRotation="90" wrapText="1"/>
      <protection locked="0"/>
    </xf>
    <xf numFmtId="49" fontId="28" fillId="0" borderId="16" xfId="46" applyNumberFormat="1" applyFont="1" applyBorder="1" applyAlignment="1" applyProtection="1">
      <alignment horizontal="center" vertical="center" textRotation="90" wrapText="1"/>
      <protection locked="0"/>
    </xf>
    <xf numFmtId="49" fontId="66" fillId="0" borderId="25" xfId="46" applyNumberFormat="1" applyFont="1" applyBorder="1" applyAlignment="1">
      <alignment vertical="center" wrapText="1"/>
    </xf>
    <xf numFmtId="49" fontId="60" fillId="0" borderId="3" xfId="45" applyNumberFormat="1" applyFont="1" applyBorder="1" applyAlignment="1" applyProtection="1">
      <alignment horizontal="left" vertical="center"/>
      <protection locked="0"/>
    </xf>
    <xf numFmtId="49" fontId="60" fillId="0" borderId="4" xfId="45" applyNumberFormat="1" applyFont="1" applyBorder="1" applyAlignment="1" applyProtection="1">
      <alignment horizontal="left" vertical="center"/>
      <protection locked="0"/>
    </xf>
    <xf numFmtId="49" fontId="60" fillId="0" borderId="5" xfId="45" applyNumberFormat="1" applyFont="1" applyBorder="1" applyAlignment="1" applyProtection="1">
      <alignment horizontal="left" vertical="center"/>
      <protection locked="0"/>
    </xf>
    <xf numFmtId="0" fontId="22" fillId="0" borderId="3" xfId="46" applyFont="1" applyBorder="1" applyAlignment="1" applyProtection="1">
      <alignment horizontal="center" vertical="center"/>
      <protection locked="0"/>
    </xf>
    <xf numFmtId="0" fontId="22" fillId="0" borderId="4" xfId="46" applyFont="1" applyBorder="1" applyAlignment="1" applyProtection="1">
      <alignment horizontal="center" vertical="center"/>
      <protection locked="0"/>
    </xf>
    <xf numFmtId="0" fontId="22" fillId="0" borderId="5" xfId="46" applyFont="1" applyBorder="1" applyAlignment="1" applyProtection="1">
      <alignment horizontal="center" vertical="center"/>
      <protection locked="0"/>
    </xf>
    <xf numFmtId="0" fontId="50" fillId="0" borderId="0" xfId="45" applyFont="1" applyProtection="1">
      <protection locked="0"/>
    </xf>
    <xf numFmtId="0" fontId="0" fillId="0" borderId="0" xfId="0" applyProtection="1">
      <protection locked="0"/>
    </xf>
    <xf numFmtId="0" fontId="28" fillId="0" borderId="28" xfId="46" applyFont="1" applyBorder="1" applyAlignment="1">
      <alignment horizontal="center" vertical="center" textRotation="90"/>
    </xf>
    <xf numFmtId="0" fontId="28" fillId="0" borderId="29" xfId="46" applyFont="1" applyBorder="1" applyAlignment="1">
      <alignment horizontal="center" vertical="center" textRotation="90"/>
    </xf>
    <xf numFmtId="0" fontId="40" fillId="0" borderId="24" xfId="0" applyFont="1" applyBorder="1" applyAlignment="1">
      <alignment horizontal="center"/>
    </xf>
    <xf numFmtId="0" fontId="32"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0" fillId="0" borderId="0" xfId="46" applyFont="1" applyAlignment="1">
      <alignment horizontal="center"/>
    </xf>
    <xf numFmtId="0" fontId="27" fillId="0" borderId="19" xfId="46" applyFont="1" applyBorder="1" applyAlignment="1">
      <alignment horizontal="left" vertical="center"/>
    </xf>
    <xf numFmtId="0" fontId="54" fillId="0" borderId="19" xfId="46" applyFont="1" applyBorder="1" applyAlignment="1">
      <alignment horizontal="left" vertical="center"/>
    </xf>
    <xf numFmtId="0" fontId="22" fillId="0" borderId="3" xfId="46" applyFont="1" applyBorder="1" applyAlignment="1" applyProtection="1">
      <alignment horizontal="left"/>
      <protection locked="0"/>
    </xf>
    <xf numFmtId="0" fontId="22" fillId="0" borderId="4" xfId="46" applyFont="1" applyBorder="1" applyAlignment="1" applyProtection="1">
      <alignment horizontal="left"/>
      <protection locked="0"/>
    </xf>
    <xf numFmtId="0" fontId="22" fillId="0" borderId="5" xfId="46" applyFont="1" applyBorder="1" applyAlignment="1" applyProtection="1">
      <alignment horizontal="left"/>
      <protection locked="0"/>
    </xf>
    <xf numFmtId="0" fontId="49" fillId="0" borderId="0" xfId="46" applyFont="1" applyAlignment="1">
      <alignment horizontal="left" vertical="center"/>
    </xf>
    <xf numFmtId="0" fontId="50" fillId="0" borderId="0" xfId="46" applyFont="1" applyAlignment="1">
      <alignment horizontal="right"/>
    </xf>
    <xf numFmtId="0" fontId="0" fillId="0" borderId="0" xfId="0" applyAlignment="1">
      <alignment horizontal="right"/>
    </xf>
    <xf numFmtId="0" fontId="67" fillId="0" borderId="0" xfId="46" applyFont="1" applyAlignment="1">
      <alignment horizontal="center"/>
    </xf>
    <xf numFmtId="0" fontId="22" fillId="0" borderId="0" xfId="46" applyFont="1" applyAlignment="1">
      <alignment horizontal="center"/>
    </xf>
    <xf numFmtId="0" fontId="87" fillId="0" borderId="0" xfId="46" applyFont="1" applyAlignment="1">
      <alignment horizontal="center"/>
    </xf>
    <xf numFmtId="0" fontId="13" fillId="0" borderId="19" xfId="49" applyFont="1" applyBorder="1" applyAlignment="1" applyProtection="1">
      <alignment horizontal="center" vertical="center"/>
    </xf>
    <xf numFmtId="0" fontId="0" fillId="0" borderId="19" xfId="0" applyBorder="1" applyAlignment="1">
      <alignment horizontal="center" vertical="center"/>
    </xf>
    <xf numFmtId="171" fontId="9" fillId="35" borderId="19" xfId="49" applyNumberFormat="1" applyFont="1" applyFill="1" applyBorder="1" applyAlignment="1" applyProtection="1">
      <alignment horizontal="center" vertical="center"/>
    </xf>
    <xf numFmtId="171" fontId="9" fillId="35" borderId="19" xfId="0" applyNumberFormat="1" applyFont="1" applyFill="1" applyBorder="1" applyAlignment="1">
      <alignment horizontal="center" vertical="center"/>
    </xf>
    <xf numFmtId="0" fontId="0" fillId="0" borderId="19" xfId="0" applyBorder="1" applyAlignment="1">
      <alignment horizontal="center"/>
    </xf>
    <xf numFmtId="165" fontId="9" fillId="35" borderId="19" xfId="0" applyNumberFormat="1" applyFont="1" applyFill="1" applyBorder="1" applyAlignment="1">
      <alignment horizontal="center" vertical="center"/>
    </xf>
    <xf numFmtId="165" fontId="0" fillId="0" borderId="19" xfId="0" applyNumberFormat="1" applyBorder="1" applyAlignment="1">
      <alignment horizontal="center"/>
    </xf>
    <xf numFmtId="165" fontId="13" fillId="0" borderId="19" xfId="49" applyNumberFormat="1" applyFont="1" applyBorder="1" applyAlignment="1" applyProtection="1">
      <alignment horizontal="left" vertical="center"/>
    </xf>
    <xf numFmtId="165" fontId="0" fillId="0" borderId="19" xfId="0" applyNumberFormat="1" applyBorder="1" applyAlignment="1">
      <alignment vertical="center"/>
    </xf>
    <xf numFmtId="165" fontId="0" fillId="0" borderId="19" xfId="0" applyNumberFormat="1" applyBorder="1" applyAlignment="1">
      <alignment horizontal="center" vertical="center"/>
    </xf>
    <xf numFmtId="166" fontId="17" fillId="35" borderId="3" xfId="49" applyNumberFormat="1" applyFont="1" applyFill="1" applyBorder="1" applyAlignment="1" applyProtection="1">
      <alignment horizontal="center" vertical="center"/>
    </xf>
    <xf numFmtId="166" fontId="17" fillId="35" borderId="4" xfId="49" applyNumberFormat="1" applyFont="1" applyFill="1" applyBorder="1" applyAlignment="1" applyProtection="1">
      <alignment horizontal="center" vertical="center"/>
    </xf>
    <xf numFmtId="166" fontId="17" fillId="35" borderId="5" xfId="49" applyNumberFormat="1" applyFont="1" applyFill="1" applyBorder="1" applyAlignment="1" applyProtection="1">
      <alignment horizontal="center" vertical="center"/>
    </xf>
    <xf numFmtId="165" fontId="13" fillId="35" borderId="31" xfId="49" applyNumberFormat="1" applyFont="1" applyFill="1" applyBorder="1" applyAlignment="1" applyProtection="1">
      <alignment horizontal="center" vertical="center"/>
    </xf>
    <xf numFmtId="165" fontId="13" fillId="35" borderId="32" xfId="49" applyNumberFormat="1" applyFont="1" applyFill="1" applyBorder="1" applyAlignment="1" applyProtection="1">
      <alignment horizontal="center" vertical="center"/>
    </xf>
    <xf numFmtId="0" fontId="2" fillId="0" borderId="4" xfId="49" applyFont="1" applyBorder="1" applyAlignment="1">
      <alignment horizontal="center" vertical="center"/>
      <protection locked="0"/>
    </xf>
    <xf numFmtId="0" fontId="24" fillId="0" borderId="9" xfId="49" applyFont="1" applyBorder="1" applyAlignment="1">
      <alignment horizontal="center"/>
      <protection locked="0"/>
    </xf>
    <xf numFmtId="0" fontId="24" fillId="0" borderId="7" xfId="49" applyFont="1" applyBorder="1" applyAlignment="1">
      <alignment horizontal="center"/>
      <protection locked="0"/>
    </xf>
    <xf numFmtId="0" fontId="24" fillId="0" borderId="2" xfId="49" applyFont="1" applyBorder="1" applyAlignment="1">
      <alignment horizontal="center"/>
      <protection locked="0"/>
    </xf>
    <xf numFmtId="0" fontId="24" fillId="0" borderId="15" xfId="49" applyFont="1" applyBorder="1" applyAlignment="1">
      <alignment horizontal="center" vertical="center"/>
      <protection locked="0"/>
    </xf>
    <xf numFmtId="0" fontId="24" fillId="0" borderId="8" xfId="49" applyFont="1" applyBorder="1" applyAlignment="1">
      <alignment horizontal="center" vertical="center"/>
      <protection locked="0"/>
    </xf>
    <xf numFmtId="0" fontId="24" fillId="0" borderId="10" xfId="49" applyFont="1" applyBorder="1" applyAlignment="1">
      <alignment horizontal="center" vertical="center"/>
      <protection locked="0"/>
    </xf>
    <xf numFmtId="0" fontId="4" fillId="0" borderId="30" xfId="49" applyFont="1" applyBorder="1" applyAlignment="1">
      <alignment horizontal="center" vertical="center"/>
      <protection locked="0"/>
    </xf>
    <xf numFmtId="0" fontId="4" fillId="0" borderId="4" xfId="49" applyFont="1" applyBorder="1" applyAlignment="1">
      <alignment horizontal="center" vertical="center"/>
      <protection locked="0"/>
    </xf>
    <xf numFmtId="0" fontId="3" fillId="0" borderId="6" xfId="49" applyFont="1" applyBorder="1" applyAlignment="1">
      <alignment horizontal="center" vertical="center" wrapText="1"/>
      <protection locked="0"/>
    </xf>
    <xf numFmtId="0" fontId="3" fillId="0" borderId="14" xfId="49" applyFont="1" applyBorder="1" applyAlignment="1">
      <alignment horizontal="center" vertical="center" wrapText="1"/>
      <protection locked="0"/>
    </xf>
    <xf numFmtId="0" fontId="3" fillId="0" borderId="37" xfId="49" applyFont="1" applyBorder="1" applyAlignment="1">
      <alignment horizontal="center" vertical="center" wrapText="1"/>
      <protection locked="0"/>
    </xf>
    <xf numFmtId="0" fontId="17" fillId="0" borderId="1" xfId="49" applyFont="1" applyBorder="1" applyAlignment="1" applyProtection="1">
      <alignment horizontal="center" vertical="center"/>
    </xf>
    <xf numFmtId="0" fontId="4" fillId="0" borderId="1" xfId="49" applyFont="1" applyBorder="1" applyAlignment="1">
      <alignment horizontal="center" vertical="center"/>
      <protection locked="0"/>
    </xf>
    <xf numFmtId="166" fontId="4" fillId="0" borderId="3" xfId="49" applyNumberFormat="1" applyFont="1" applyBorder="1" applyAlignment="1">
      <alignment horizontal="center" vertical="center"/>
      <protection locked="0"/>
    </xf>
    <xf numFmtId="166" fontId="4" fillId="0" borderId="4" xfId="49" applyNumberFormat="1" applyFont="1" applyBorder="1" applyAlignment="1">
      <alignment horizontal="center" vertical="center"/>
      <protection locked="0"/>
    </xf>
    <xf numFmtId="166" fontId="4" fillId="0" borderId="5" xfId="49" applyNumberFormat="1" applyFont="1" applyBorder="1" applyAlignment="1">
      <alignment horizontal="center" vertical="center"/>
      <protection locked="0"/>
    </xf>
    <xf numFmtId="0" fontId="3" fillId="0" borderId="6" xfId="49" applyFont="1" applyBorder="1" applyAlignment="1">
      <alignment horizontal="center" vertical="center"/>
      <protection locked="0"/>
    </xf>
    <xf numFmtId="0" fontId="3" fillId="0" borderId="14" xfId="49" applyFont="1" applyBorder="1" applyAlignment="1">
      <alignment horizontal="center" vertical="center"/>
      <protection locked="0"/>
    </xf>
    <xf numFmtId="0" fontId="3" fillId="0" borderId="37" xfId="49" applyFont="1" applyBorder="1" applyAlignment="1">
      <alignment horizontal="center" vertical="center"/>
      <protection locked="0"/>
    </xf>
    <xf numFmtId="0" fontId="3" fillId="0" borderId="3" xfId="49" applyFont="1" applyBorder="1" applyAlignment="1">
      <alignment horizontal="center" vertical="center" wrapText="1"/>
      <protection locked="0"/>
    </xf>
    <xf numFmtId="0" fontId="3" fillId="0" borderId="4" xfId="49" applyFont="1" applyBorder="1" applyAlignment="1">
      <alignment horizontal="center" vertical="center" wrapText="1"/>
      <protection locked="0"/>
    </xf>
    <xf numFmtId="0" fontId="3" fillId="0" borderId="5" xfId="49" applyFont="1" applyBorder="1" applyAlignment="1">
      <alignment horizontal="center" vertical="center" wrapText="1"/>
      <protection locked="0"/>
    </xf>
    <xf numFmtId="0" fontId="12" fillId="0" borderId="1" xfId="49" applyFont="1" applyBorder="1" applyAlignment="1" applyProtection="1">
      <alignment horizontal="center"/>
    </xf>
    <xf numFmtId="0" fontId="4" fillId="0" borderId="1" xfId="49" applyFont="1" applyBorder="1" applyAlignment="1">
      <alignment horizontal="center" vertical="center" textRotation="90" wrapText="1"/>
      <protection locked="0"/>
    </xf>
    <xf numFmtId="0" fontId="3" fillId="0" borderId="3" xfId="49" applyFont="1" applyBorder="1" applyAlignment="1">
      <alignment horizontal="center" vertical="center"/>
      <protection locked="0"/>
    </xf>
    <xf numFmtId="0" fontId="3" fillId="0" borderId="4" xfId="49" applyFont="1" applyBorder="1" applyAlignment="1">
      <alignment horizontal="center" vertical="center"/>
      <protection locked="0"/>
    </xf>
    <xf numFmtId="0" fontId="3" fillId="0" borderId="5" xfId="49" applyFont="1" applyBorder="1" applyAlignment="1">
      <alignment horizontal="center" vertical="center"/>
      <protection locked="0"/>
    </xf>
    <xf numFmtId="0" fontId="3" fillId="0" borderId="1" xfId="49" applyFont="1" applyBorder="1" applyAlignment="1">
      <alignment horizontal="center" vertical="center" textRotation="90" wrapText="1"/>
      <protection locked="0"/>
    </xf>
    <xf numFmtId="0" fontId="3" fillId="0" borderId="3" xfId="49" quotePrefix="1" applyFont="1" applyBorder="1" applyAlignment="1">
      <alignment horizontal="center" vertical="center"/>
      <protection locked="0"/>
    </xf>
    <xf numFmtId="0" fontId="3" fillId="0" borderId="4" xfId="49" quotePrefix="1" applyFont="1" applyBorder="1" applyAlignment="1">
      <alignment horizontal="center" vertical="center"/>
      <protection locked="0"/>
    </xf>
    <xf numFmtId="0" fontId="3" fillId="0" borderId="5" xfId="49" quotePrefix="1" applyFont="1" applyBorder="1" applyAlignment="1">
      <alignment horizontal="center" vertical="center"/>
      <protection locked="0"/>
    </xf>
    <xf numFmtId="0" fontId="3" fillId="0" borderId="9" xfId="49" applyFont="1" applyBorder="1" applyAlignment="1">
      <alignment horizontal="center" vertical="center" textRotation="90" wrapText="1"/>
      <protection locked="0"/>
    </xf>
    <xf numFmtId="0" fontId="3" fillId="0" borderId="7" xfId="49" applyFont="1" applyBorder="1" applyAlignment="1">
      <alignment horizontal="center" vertical="center" textRotation="90" wrapText="1"/>
      <protection locked="0"/>
    </xf>
    <xf numFmtId="0" fontId="3" fillId="0" borderId="2" xfId="49" applyFont="1" applyBorder="1" applyAlignment="1">
      <alignment horizontal="center" vertical="center" textRotation="90" wrapText="1"/>
      <protection locked="0"/>
    </xf>
    <xf numFmtId="0" fontId="3" fillId="0" borderId="17" xfId="49" applyFont="1" applyBorder="1" applyAlignment="1">
      <alignment horizontal="center" vertical="center" textRotation="90" wrapText="1"/>
      <protection locked="0"/>
    </xf>
    <xf numFmtId="0" fontId="3" fillId="0" borderId="0" xfId="49" applyFont="1" applyAlignment="1">
      <alignment horizontal="center" vertical="center" textRotation="90" wrapText="1"/>
      <protection locked="0"/>
    </xf>
    <xf numFmtId="0" fontId="3" fillId="0" borderId="11" xfId="49" applyFont="1" applyBorder="1" applyAlignment="1">
      <alignment horizontal="center" vertical="center" textRotation="90" wrapText="1"/>
      <protection locked="0"/>
    </xf>
    <xf numFmtId="0" fontId="3" fillId="0" borderId="15" xfId="49" applyFont="1" applyBorder="1" applyAlignment="1">
      <alignment horizontal="center" vertical="center" textRotation="90" wrapText="1"/>
      <protection locked="0"/>
    </xf>
    <xf numFmtId="0" fontId="3" fillId="0" borderId="8" xfId="49" applyFont="1" applyBorder="1" applyAlignment="1">
      <alignment horizontal="center" vertical="center" textRotation="90" wrapText="1"/>
      <protection locked="0"/>
    </xf>
    <xf numFmtId="0" fontId="3" fillId="0" borderId="10" xfId="49" applyFont="1" applyBorder="1" applyAlignment="1">
      <alignment horizontal="center" vertical="center" textRotation="90" wrapText="1"/>
      <protection locked="0"/>
    </xf>
    <xf numFmtId="166" fontId="17" fillId="35" borderId="19" xfId="49" applyNumberFormat="1" applyFont="1" applyFill="1" applyBorder="1" applyAlignment="1" applyProtection="1">
      <alignment horizontal="left" vertical="center"/>
    </xf>
    <xf numFmtId="167" fontId="17" fillId="35" borderId="35" xfId="49" applyNumberFormat="1" applyFont="1" applyFill="1" applyBorder="1" applyAlignment="1" applyProtection="1">
      <alignment horizontal="center" vertical="center"/>
    </xf>
    <xf numFmtId="167" fontId="17" fillId="35" borderId="51" xfId="49" applyNumberFormat="1" applyFont="1" applyFill="1" applyBorder="1" applyAlignment="1" applyProtection="1">
      <alignment horizontal="center" vertical="center"/>
    </xf>
    <xf numFmtId="0" fontId="17" fillId="35" borderId="36" xfId="49" applyFont="1" applyFill="1" applyBorder="1" applyAlignment="1" applyProtection="1">
      <alignment horizontal="center" vertical="center"/>
    </xf>
    <xf numFmtId="0" fontId="4" fillId="0" borderId="3" xfId="49" applyFont="1" applyBorder="1" applyAlignment="1">
      <alignment horizontal="center" vertical="center"/>
      <protection locked="0"/>
    </xf>
    <xf numFmtId="0" fontId="17" fillId="35" borderId="33" xfId="49" applyFont="1" applyFill="1" applyBorder="1" applyAlignment="1" applyProtection="1">
      <alignment horizontal="center" vertical="center"/>
    </xf>
    <xf numFmtId="0" fontId="17" fillId="35" borderId="21" xfId="49" applyFont="1" applyFill="1" applyBorder="1" applyAlignment="1" applyProtection="1">
      <alignment horizontal="center" vertical="center"/>
    </xf>
    <xf numFmtId="0" fontId="17" fillId="35" borderId="34" xfId="49" applyFont="1" applyFill="1" applyBorder="1" applyAlignment="1" applyProtection="1">
      <alignment horizontal="center" vertical="center"/>
    </xf>
    <xf numFmtId="0" fontId="13" fillId="0" borderId="19" xfId="49" applyFont="1" applyBorder="1" applyAlignment="1" applyProtection="1">
      <alignment horizontal="center"/>
    </xf>
    <xf numFmtId="0" fontId="17" fillId="0" borderId="9" xfId="49" applyFont="1" applyBorder="1" applyAlignment="1" applyProtection="1">
      <alignment horizontal="left" vertical="center"/>
    </xf>
    <xf numFmtId="0" fontId="0" fillId="0" borderId="7" xfId="0" applyBorder="1" applyAlignment="1">
      <alignment horizontal="left" vertical="center"/>
    </xf>
    <xf numFmtId="0" fontId="17" fillId="35" borderId="3" xfId="49" applyFont="1" applyFill="1" applyBorder="1" applyAlignment="1" applyProtection="1">
      <alignment horizontal="center" vertical="center"/>
    </xf>
    <xf numFmtId="0" fontId="17" fillId="35" borderId="4" xfId="49" applyFont="1" applyFill="1" applyBorder="1" applyAlignment="1" applyProtection="1">
      <alignment horizontal="center" vertical="center"/>
    </xf>
    <xf numFmtId="0" fontId="17" fillId="35" borderId="5" xfId="49" applyFont="1" applyFill="1" applyBorder="1" applyAlignment="1" applyProtection="1">
      <alignment horizontal="center" vertical="center"/>
    </xf>
    <xf numFmtId="0" fontId="3" fillId="0" borderId="1" xfId="49" applyFont="1" applyBorder="1" applyAlignment="1">
      <alignment horizontal="center" vertical="center" wrapText="1"/>
      <protection locked="0"/>
    </xf>
    <xf numFmtId="0" fontId="17" fillId="0" borderId="3" xfId="49" quotePrefix="1" applyFont="1" applyBorder="1" applyAlignment="1" applyProtection="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horizontal="left" vertical="center"/>
    </xf>
    <xf numFmtId="0" fontId="3" fillId="37" borderId="22" xfId="49" applyFont="1" applyFill="1" applyBorder="1" applyAlignment="1" applyProtection="1">
      <alignment horizontal="center" vertical="center"/>
    </xf>
    <xf numFmtId="0" fontId="3" fillId="37" borderId="23" xfId="49" applyFont="1" applyFill="1" applyBorder="1" applyAlignment="1" applyProtection="1">
      <alignment horizontal="center" vertical="center"/>
    </xf>
    <xf numFmtId="0" fontId="3" fillId="37" borderId="24" xfId="49" applyFont="1" applyFill="1" applyBorder="1" applyAlignment="1" applyProtection="1">
      <alignment horizontal="center" vertical="center"/>
    </xf>
    <xf numFmtId="0" fontId="0" fillId="0" borderId="8" xfId="0" applyBorder="1" applyAlignment="1">
      <alignment horizontal="center"/>
    </xf>
    <xf numFmtId="166" fontId="17" fillId="35" borderId="33" xfId="49" applyNumberFormat="1" applyFont="1" applyFill="1" applyBorder="1" applyAlignment="1" applyProtection="1">
      <alignment horizontal="center" vertical="center"/>
    </xf>
    <xf numFmtId="166" fontId="17" fillId="35" borderId="21" xfId="49" applyNumberFormat="1" applyFont="1" applyFill="1" applyBorder="1" applyAlignment="1" applyProtection="1">
      <alignment horizontal="center" vertical="center"/>
    </xf>
    <xf numFmtId="166" fontId="17" fillId="35" borderId="34" xfId="49" applyNumberFormat="1" applyFont="1" applyFill="1" applyBorder="1" applyAlignment="1" applyProtection="1">
      <alignment horizontal="center" vertical="center"/>
    </xf>
    <xf numFmtId="0" fontId="0" fillId="0" borderId="0" xfId="0" applyAlignment="1">
      <alignment horizontal="center"/>
    </xf>
    <xf numFmtId="0" fontId="18" fillId="37" borderId="12" xfId="49" applyFont="1" applyFill="1" applyBorder="1" applyAlignment="1" applyProtection="1">
      <alignment horizontal="center"/>
    </xf>
    <xf numFmtId="0" fontId="16" fillId="0" borderId="4" xfId="49" applyFont="1" applyBorder="1" applyAlignment="1">
      <alignment horizontal="center"/>
      <protection locked="0"/>
    </xf>
    <xf numFmtId="0" fontId="16" fillId="0" borderId="7" xfId="49" applyFont="1" applyBorder="1" applyAlignment="1">
      <alignment horizontal="center"/>
      <protection locked="0"/>
    </xf>
    <xf numFmtId="49" fontId="3" fillId="0" borderId="1" xfId="49" applyNumberFormat="1" applyFont="1" applyBorder="1" applyAlignment="1">
      <alignment horizontal="center" vertical="center" textRotation="90"/>
      <protection locked="0"/>
    </xf>
    <xf numFmtId="166" fontId="4" fillId="39" borderId="3" xfId="49" applyNumberFormat="1" applyFont="1" applyFill="1" applyBorder="1" applyAlignment="1">
      <alignment horizontal="center" vertical="center"/>
      <protection locked="0"/>
    </xf>
    <xf numFmtId="166" fontId="4" fillId="39" borderId="4" xfId="49" applyNumberFormat="1" applyFont="1" applyFill="1" applyBorder="1" applyAlignment="1">
      <alignment horizontal="center" vertical="center"/>
      <protection locked="0"/>
    </xf>
    <xf numFmtId="166" fontId="4" fillId="39" borderId="5" xfId="49" applyNumberFormat="1" applyFont="1" applyFill="1" applyBorder="1" applyAlignment="1">
      <alignment horizontal="center" vertical="center"/>
      <protection locked="0"/>
    </xf>
    <xf numFmtId="0" fontId="17" fillId="0" borderId="0" xfId="0" applyFont="1" applyAlignment="1" applyProtection="1">
      <alignment horizontal="left"/>
      <protection locked="0"/>
    </xf>
    <xf numFmtId="0" fontId="17" fillId="0" borderId="0" xfId="0" applyFont="1" applyProtection="1">
      <protection locked="0"/>
    </xf>
    <xf numFmtId="0" fontId="95" fillId="0" borderId="27" xfId="0" applyFont="1" applyBorder="1" applyAlignment="1">
      <alignment horizontal="center" vertical="top"/>
    </xf>
    <xf numFmtId="0" fontId="1" fillId="0" borderId="27" xfId="0" applyFont="1" applyBorder="1"/>
    <xf numFmtId="0" fontId="9" fillId="0" borderId="9" xfId="0" quotePrefix="1"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7" fillId="0" borderId="9" xfId="49" applyFont="1" applyBorder="1" applyAlignment="1" applyProtection="1">
      <alignment horizontal="right" vertical="center" wrapText="1"/>
    </xf>
    <xf numFmtId="0" fontId="0" fillId="0" borderId="7" xfId="0" applyBorder="1" applyAlignment="1">
      <alignment horizontal="right" vertical="center" wrapText="1"/>
    </xf>
    <xf numFmtId="0" fontId="0" fillId="0" borderId="2" xfId="0" applyBorder="1" applyAlignment="1">
      <alignment horizontal="right" vertical="center" wrapText="1"/>
    </xf>
    <xf numFmtId="0" fontId="17" fillId="0" borderId="25" xfId="0" applyFont="1" applyBorder="1" applyAlignment="1" applyProtection="1">
      <alignment horizontal="left" vertical="top"/>
      <protection locked="0"/>
    </xf>
    <xf numFmtId="0" fontId="17" fillId="0" borderId="25" xfId="0" applyFont="1" applyBorder="1" applyProtection="1">
      <protection locked="0"/>
    </xf>
    <xf numFmtId="0" fontId="1" fillId="0" borderId="27" xfId="0" applyFont="1" applyBorder="1" applyAlignment="1">
      <alignment horizontal="center"/>
    </xf>
    <xf numFmtId="49" fontId="17" fillId="0" borderId="25" xfId="49" applyNumberFormat="1" applyFont="1" applyBorder="1" applyAlignment="1" applyProtection="1">
      <alignment horizontal="center" vertical="center"/>
    </xf>
    <xf numFmtId="0" fontId="17" fillId="0" borderId="25" xfId="0" applyFont="1" applyBorder="1" applyAlignment="1">
      <alignment horizontal="center" vertical="center"/>
    </xf>
    <xf numFmtId="0" fontId="17" fillId="0" borderId="25" xfId="49" applyFont="1" applyBorder="1" applyAlignment="1">
      <alignment horizontal="left" vertical="center"/>
      <protection locked="0"/>
    </xf>
    <xf numFmtId="0" fontId="17" fillId="0" borderId="25" xfId="0" applyFont="1" applyBorder="1" applyAlignment="1" applyProtection="1">
      <alignment horizontal="left" vertical="center"/>
      <protection locked="0"/>
    </xf>
    <xf numFmtId="0" fontId="17" fillId="0" borderId="25" xfId="0" applyFont="1" applyBorder="1" applyAlignment="1" applyProtection="1">
      <alignment vertical="center"/>
      <protection locked="0"/>
    </xf>
    <xf numFmtId="169" fontId="17" fillId="35" borderId="3" xfId="49" applyNumberFormat="1" applyFont="1" applyFill="1" applyBorder="1" applyAlignment="1" applyProtection="1">
      <alignment horizontal="center" vertical="center"/>
    </xf>
    <xf numFmtId="169" fontId="17" fillId="35" borderId="4" xfId="49" applyNumberFormat="1" applyFont="1" applyFill="1" applyBorder="1" applyAlignment="1" applyProtection="1">
      <alignment horizontal="center" vertical="center"/>
    </xf>
    <xf numFmtId="169" fontId="17" fillId="35" borderId="5" xfId="49" applyNumberFormat="1" applyFont="1" applyFill="1" applyBorder="1" applyAlignment="1" applyProtection="1">
      <alignment horizontal="center" vertical="center"/>
    </xf>
    <xf numFmtId="0" fontId="17" fillId="0" borderId="0" xfId="49" applyFont="1" applyAlignment="1">
      <alignment horizontal="left" vertical="center"/>
      <protection locked="0"/>
    </xf>
    <xf numFmtId="0" fontId="12" fillId="0" borderId="38" xfId="49" applyFont="1" applyBorder="1" applyAlignment="1" applyProtection="1">
      <alignment horizontal="center" wrapText="1"/>
    </xf>
    <xf numFmtId="0" fontId="106" fillId="0" borderId="22" xfId="49" applyFont="1" applyBorder="1" applyAlignment="1">
      <alignment horizontal="center"/>
      <protection locked="0"/>
    </xf>
    <xf numFmtId="0" fontId="105" fillId="0" borderId="23" xfId="0" applyFont="1" applyBorder="1" applyAlignment="1">
      <alignment horizontal="center"/>
    </xf>
    <xf numFmtId="0" fontId="105" fillId="0" borderId="24" xfId="0" applyFont="1" applyBorder="1" applyAlignment="1">
      <alignment horizontal="center"/>
    </xf>
    <xf numFmtId="0" fontId="106" fillId="48" borderId="22" xfId="49" applyFont="1" applyFill="1" applyBorder="1" applyAlignment="1">
      <alignment horizontal="center"/>
      <protection locked="0"/>
    </xf>
    <xf numFmtId="0" fontId="11" fillId="0" borderId="0" xfId="49" applyFont="1" applyAlignment="1" applyProtection="1">
      <alignment horizontal="center"/>
    </xf>
    <xf numFmtId="0" fontId="0" fillId="0" borderId="39" xfId="0" applyBorder="1"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26" fillId="0" borderId="3" xfId="49" quotePrefix="1" applyFont="1" applyBorder="1" applyAlignment="1" applyProtection="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9" fillId="35" borderId="20" xfId="49" applyFont="1" applyFill="1" applyBorder="1" applyAlignment="1" applyProtection="1">
      <alignment horizontal="center" vertical="center" wrapText="1"/>
    </xf>
    <xf numFmtId="0" fontId="0" fillId="0" borderId="21" xfId="0" applyBorder="1" applyAlignment="1">
      <alignment horizontal="center" wrapText="1"/>
    </xf>
    <xf numFmtId="0" fontId="0" fillId="0" borderId="50" xfId="0" applyBorder="1" applyAlignment="1">
      <alignment horizontal="center" wrapText="1"/>
    </xf>
    <xf numFmtId="171" fontId="13" fillId="35" borderId="19" xfId="49" applyNumberFormat="1" applyFont="1" applyFill="1" applyBorder="1" applyAlignment="1" applyProtection="1">
      <alignment horizontal="center" vertical="center"/>
    </xf>
    <xf numFmtId="0" fontId="111" fillId="0" borderId="19" xfId="0" applyFont="1" applyBorder="1" applyAlignment="1">
      <alignment horizontal="center" vertical="center"/>
    </xf>
    <xf numFmtId="171" fontId="13" fillId="35" borderId="19" xfId="0" applyNumberFormat="1" applyFont="1" applyFill="1" applyBorder="1" applyAlignment="1">
      <alignment horizontal="center" vertical="center"/>
    </xf>
    <xf numFmtId="171" fontId="13" fillId="35" borderId="20" xfId="0" applyNumberFormat="1" applyFont="1" applyFill="1" applyBorder="1" applyAlignment="1">
      <alignment horizontal="center" vertical="center"/>
    </xf>
    <xf numFmtId="0" fontId="111" fillId="0" borderId="50" xfId="0" applyFont="1" applyBorder="1" applyAlignment="1">
      <alignment horizontal="center" vertical="center"/>
    </xf>
    <xf numFmtId="0" fontId="89" fillId="0" borderId="27" xfId="0" applyFont="1" applyBorder="1" applyAlignment="1" applyProtection="1">
      <alignment horizontal="center" vertical="top"/>
      <protection locked="0"/>
    </xf>
    <xf numFmtId="0" fontId="0" fillId="0" borderId="27" xfId="0" applyBorder="1" applyProtection="1">
      <protection locked="0"/>
    </xf>
    <xf numFmtId="0" fontId="89" fillId="0" borderId="27" xfId="0" applyFont="1" applyBorder="1" applyAlignment="1">
      <alignment horizontal="center" vertical="top"/>
    </xf>
    <xf numFmtId="0" fontId="0" fillId="0" borderId="27" xfId="0" applyBorder="1"/>
    <xf numFmtId="170" fontId="28" fillId="0" borderId="25" xfId="0" applyNumberFormat="1" applyFont="1" applyBorder="1" applyAlignment="1">
      <alignment horizontal="left" vertical="top"/>
    </xf>
    <xf numFmtId="170" fontId="0" fillId="0" borderId="25" xfId="0" applyNumberFormat="1" applyBorder="1"/>
    <xf numFmtId="0" fontId="88" fillId="0" borderId="27" xfId="0" applyFont="1" applyBorder="1" applyAlignment="1">
      <alignment horizontal="center" vertical="top"/>
    </xf>
    <xf numFmtId="0" fontId="0" fillId="0" borderId="27" xfId="0" applyBorder="1" applyAlignment="1">
      <alignment horizontal="center"/>
    </xf>
    <xf numFmtId="0" fontId="0" fillId="0" borderId="25" xfId="0" applyBorder="1" applyAlignment="1" applyProtection="1">
      <alignment horizontal="center" vertical="center"/>
      <protection locked="0"/>
    </xf>
    <xf numFmtId="170" fontId="9" fillId="0" borderId="0" xfId="0" applyNumberFormat="1" applyFont="1" applyAlignment="1">
      <alignment horizontal="left"/>
    </xf>
    <xf numFmtId="170" fontId="0" fillId="0" borderId="0" xfId="0" applyNumberFormat="1"/>
    <xf numFmtId="170" fontId="7" fillId="0" borderId="25" xfId="49" applyNumberFormat="1" applyBorder="1" applyAlignment="1" applyProtection="1">
      <alignment horizontal="left" vertical="center"/>
    </xf>
    <xf numFmtId="170" fontId="0" fillId="0" borderId="25" xfId="0" applyNumberFormat="1" applyBorder="1" applyAlignment="1">
      <alignment horizontal="left" vertical="center"/>
    </xf>
    <xf numFmtId="170" fontId="0" fillId="0" borderId="25" xfId="0" applyNumberFormat="1" applyBorder="1" applyAlignment="1">
      <alignment vertical="center"/>
    </xf>
    <xf numFmtId="167" fontId="17" fillId="35" borderId="3" xfId="49" applyNumberFormat="1" applyFont="1" applyFill="1" applyBorder="1" applyAlignment="1" applyProtection="1">
      <alignment horizontal="center" vertical="center"/>
    </xf>
    <xf numFmtId="167" fontId="17" fillId="35" borderId="4" xfId="49" applyNumberFormat="1" applyFont="1" applyFill="1" applyBorder="1" applyAlignment="1" applyProtection="1">
      <alignment horizontal="center" vertical="center"/>
    </xf>
    <xf numFmtId="167" fontId="17" fillId="35" borderId="5" xfId="49" applyNumberFormat="1" applyFont="1" applyFill="1" applyBorder="1" applyAlignment="1" applyProtection="1">
      <alignment horizontal="center" vertical="center"/>
    </xf>
    <xf numFmtId="49" fontId="7" fillId="0" borderId="25" xfId="49" applyNumberFormat="1" applyBorder="1" applyAlignment="1" applyProtection="1">
      <alignment horizontal="center" vertical="center"/>
    </xf>
    <xf numFmtId="0" fontId="0" fillId="0" borderId="25" xfId="0" applyBorder="1" applyAlignment="1">
      <alignment horizontal="center" vertical="center"/>
    </xf>
    <xf numFmtId="0" fontId="13" fillId="35" borderId="19" xfId="49" applyFont="1" applyFill="1" applyBorder="1" applyAlignment="1" applyProtection="1">
      <alignment horizontal="center" vertical="center" wrapText="1"/>
    </xf>
    <xf numFmtId="0" fontId="111" fillId="0" borderId="19" xfId="0" applyFont="1" applyBorder="1" applyAlignment="1">
      <alignment horizontal="center" vertical="center" wrapText="1"/>
    </xf>
    <xf numFmtId="166" fontId="16" fillId="35" borderId="19" xfId="49" applyNumberFormat="1" applyFont="1" applyFill="1" applyBorder="1" applyAlignment="1" applyProtection="1">
      <alignment horizontal="left" vertical="center"/>
    </xf>
    <xf numFmtId="0" fontId="26" fillId="0" borderId="4" xfId="49" quotePrefix="1" applyFont="1" applyBorder="1" applyAlignment="1" applyProtection="1">
      <alignment horizontal="left" wrapText="1"/>
    </xf>
    <xf numFmtId="0" fontId="26" fillId="0" borderId="5" xfId="49" quotePrefix="1" applyFont="1" applyBorder="1" applyAlignment="1" applyProtection="1">
      <alignment horizontal="left" wrapText="1"/>
    </xf>
    <xf numFmtId="0" fontId="17" fillId="0" borderId="7" xfId="49" applyFont="1" applyBorder="1" applyAlignment="1" applyProtection="1">
      <alignment horizontal="right" vertical="center" wrapText="1"/>
    </xf>
    <xf numFmtId="0" fontId="17" fillId="0" borderId="2" xfId="49" applyFont="1" applyBorder="1" applyAlignment="1" applyProtection="1">
      <alignment horizontal="right" vertical="center" wrapText="1"/>
    </xf>
    <xf numFmtId="0" fontId="9" fillId="0" borderId="7"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6" fillId="0" borderId="8" xfId="49" applyFont="1" applyBorder="1" applyAlignment="1" applyProtection="1">
      <alignment horizontal="center"/>
    </xf>
    <xf numFmtId="0" fontId="13" fillId="0" borderId="73" xfId="49" applyFont="1" applyBorder="1" applyAlignment="1" applyProtection="1">
      <alignment horizontal="center" vertical="center"/>
    </xf>
    <xf numFmtId="0" fontId="0" fillId="0" borderId="73" xfId="0" applyBorder="1" applyAlignment="1">
      <alignment horizontal="center" vertical="center"/>
    </xf>
    <xf numFmtId="0" fontId="13" fillId="0" borderId="73" xfId="49" applyFont="1" applyBorder="1" applyAlignment="1" applyProtection="1">
      <alignment horizontal="center"/>
    </xf>
    <xf numFmtId="0" fontId="3" fillId="0" borderId="1" xfId="49" applyFont="1" applyBorder="1" applyAlignment="1" applyProtection="1">
      <alignment horizontal="center" vertical="center" textRotation="90" wrapText="1"/>
    </xf>
    <xf numFmtId="0" fontId="4" fillId="0" borderId="1" xfId="49" applyFont="1" applyBorder="1" applyAlignment="1" applyProtection="1">
      <alignment horizontal="center" vertical="center" textRotation="90" wrapText="1"/>
    </xf>
    <xf numFmtId="0" fontId="4" fillId="0" borderId="30" xfId="49" applyFont="1" applyBorder="1" applyAlignment="1" applyProtection="1">
      <alignment horizontal="center" vertical="center"/>
    </xf>
    <xf numFmtId="0" fontId="4" fillId="0" borderId="4" xfId="49" applyFont="1" applyBorder="1" applyAlignment="1" applyProtection="1">
      <alignment horizontal="center" vertical="center"/>
    </xf>
    <xf numFmtId="0" fontId="3" fillId="0" borderId="3" xfId="49" quotePrefix="1" applyFont="1" applyBorder="1" applyAlignment="1" applyProtection="1">
      <alignment horizontal="center" vertical="center"/>
    </xf>
    <xf numFmtId="0" fontId="3" fillId="0" borderId="4" xfId="49" quotePrefix="1" applyFont="1" applyBorder="1" applyAlignment="1" applyProtection="1">
      <alignment horizontal="center" vertical="center"/>
    </xf>
    <xf numFmtId="0" fontId="3" fillId="0" borderId="5" xfId="49" quotePrefix="1" applyFont="1" applyBorder="1" applyAlignment="1" applyProtection="1">
      <alignment horizontal="center" vertical="center"/>
    </xf>
    <xf numFmtId="166" fontId="4" fillId="0" borderId="3" xfId="49" applyNumberFormat="1" applyFont="1" applyBorder="1" applyAlignment="1" applyProtection="1">
      <alignment horizontal="center" vertical="center"/>
      <protection hidden="1"/>
    </xf>
    <xf numFmtId="166" fontId="4" fillId="0" borderId="4" xfId="49" applyNumberFormat="1" applyFont="1" applyBorder="1" applyAlignment="1" applyProtection="1">
      <alignment horizontal="center" vertical="center"/>
      <protection hidden="1"/>
    </xf>
    <xf numFmtId="166" fontId="4" fillId="0" borderId="5" xfId="49" applyNumberFormat="1" applyFont="1" applyBorder="1" applyAlignment="1" applyProtection="1">
      <alignment horizontal="center" vertical="center"/>
      <protection hidden="1"/>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4" fillId="0" borderId="1" xfId="49" applyFont="1" applyBorder="1" applyAlignment="1" applyProtection="1">
      <alignment horizontal="center" vertical="center"/>
    </xf>
    <xf numFmtId="0" fontId="4" fillId="0" borderId="3" xfId="49" applyFont="1" applyBorder="1" applyAlignment="1" applyProtection="1">
      <alignment horizontal="center" vertical="center"/>
    </xf>
    <xf numFmtId="0" fontId="3" fillId="0" borderId="1" xfId="49" applyFont="1" applyBorder="1" applyAlignment="1" applyProtection="1">
      <alignment horizontal="center" vertical="center" wrapText="1"/>
    </xf>
    <xf numFmtId="0" fontId="2" fillId="0" borderId="4" xfId="49" applyFont="1" applyBorder="1" applyAlignment="1" applyProtection="1">
      <alignment horizontal="center" vertical="center"/>
    </xf>
    <xf numFmtId="0" fontId="24" fillId="0" borderId="9" xfId="49" applyFont="1" applyBorder="1" applyAlignment="1" applyProtection="1">
      <alignment horizontal="center"/>
    </xf>
    <xf numFmtId="0" fontId="24" fillId="0" borderId="7" xfId="49" applyFont="1" applyBorder="1" applyAlignment="1" applyProtection="1">
      <alignment horizontal="center"/>
    </xf>
    <xf numFmtId="0" fontId="24" fillId="0" borderId="2" xfId="49" applyFont="1" applyBorder="1" applyAlignment="1" applyProtection="1">
      <alignment horizontal="center"/>
    </xf>
    <xf numFmtId="0" fontId="24" fillId="0" borderId="15" xfId="49" applyFont="1" applyBorder="1" applyAlignment="1" applyProtection="1">
      <alignment horizontal="center" vertical="center"/>
    </xf>
    <xf numFmtId="0" fontId="24" fillId="0" borderId="8" xfId="49" applyFont="1" applyBorder="1" applyAlignment="1" applyProtection="1">
      <alignment horizontal="center" vertical="center"/>
    </xf>
    <xf numFmtId="0" fontId="24" fillId="0" borderId="10"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14" xfId="49" applyFont="1" applyBorder="1" applyAlignment="1" applyProtection="1">
      <alignment horizontal="center" vertical="center" wrapText="1"/>
    </xf>
    <xf numFmtId="0" fontId="3" fillId="0" borderId="37" xfId="49" applyFont="1" applyBorder="1" applyAlignment="1" applyProtection="1">
      <alignment horizontal="center" vertical="center" wrapText="1"/>
    </xf>
    <xf numFmtId="0" fontId="3" fillId="0" borderId="6" xfId="49" applyFont="1" applyBorder="1" applyAlignment="1" applyProtection="1">
      <alignment horizontal="center" vertical="center"/>
    </xf>
    <xf numFmtId="0" fontId="3" fillId="0" borderId="14" xfId="49" applyFont="1" applyBorder="1" applyAlignment="1" applyProtection="1">
      <alignment horizontal="center" vertical="center"/>
    </xf>
    <xf numFmtId="0" fontId="3" fillId="0" borderId="37" xfId="49" applyFont="1" applyBorder="1" applyAlignment="1" applyProtection="1">
      <alignment horizontal="center" vertical="center"/>
    </xf>
    <xf numFmtId="49" fontId="3" fillId="0" borderId="1" xfId="49" applyNumberFormat="1" applyFont="1" applyBorder="1" applyAlignment="1" applyProtection="1">
      <alignment horizontal="center" vertical="center" textRotation="90"/>
    </xf>
    <xf numFmtId="0" fontId="3" fillId="0" borderId="1" xfId="49" applyFont="1" applyBorder="1" applyAlignment="1" applyProtection="1">
      <alignment horizontal="center" vertical="center" textRotation="90"/>
    </xf>
    <xf numFmtId="0" fontId="3" fillId="0" borderId="3" xfId="49" applyFont="1" applyBorder="1" applyAlignment="1" applyProtection="1">
      <alignment horizontal="center" vertical="center" wrapText="1"/>
    </xf>
    <xf numFmtId="0" fontId="3" fillId="0" borderId="4" xfId="49" applyFont="1" applyBorder="1" applyAlignment="1" applyProtection="1">
      <alignment horizontal="center" vertical="center" wrapText="1"/>
    </xf>
    <xf numFmtId="0" fontId="3" fillId="0" borderId="5" xfId="49" applyFont="1" applyBorder="1" applyAlignment="1" applyProtection="1">
      <alignment horizontal="center" vertical="center" wrapText="1"/>
    </xf>
    <xf numFmtId="0" fontId="3" fillId="0" borderId="9" xfId="49" applyFont="1" applyBorder="1" applyAlignment="1" applyProtection="1">
      <alignment horizontal="center" vertical="center" textRotation="90" wrapText="1"/>
    </xf>
    <xf numFmtId="0" fontId="3" fillId="0" borderId="7" xfId="49" applyFont="1" applyBorder="1" applyAlignment="1" applyProtection="1">
      <alignment horizontal="center" vertical="center" textRotation="90" wrapText="1"/>
    </xf>
    <xf numFmtId="0" fontId="3" fillId="0" borderId="2" xfId="49" applyFont="1" applyBorder="1" applyAlignment="1" applyProtection="1">
      <alignment horizontal="center" vertical="center" textRotation="90" wrapText="1"/>
    </xf>
    <xf numFmtId="0" fontId="3" fillId="0" borderId="17" xfId="49" applyFont="1" applyBorder="1" applyAlignment="1" applyProtection="1">
      <alignment horizontal="center" vertical="center" textRotation="90" wrapText="1"/>
    </xf>
    <xf numFmtId="0" fontId="3" fillId="0" borderId="0" xfId="49" applyFont="1" applyAlignment="1" applyProtection="1">
      <alignment horizontal="center" vertical="center" textRotation="90" wrapText="1"/>
    </xf>
    <xf numFmtId="0" fontId="3" fillId="0" borderId="11" xfId="49" applyFont="1" applyBorder="1" applyAlignment="1" applyProtection="1">
      <alignment horizontal="center" vertical="center" textRotation="90" wrapText="1"/>
    </xf>
    <xf numFmtId="0" fontId="3" fillId="0" borderId="15" xfId="49" applyFont="1" applyBorder="1" applyAlignment="1" applyProtection="1">
      <alignment horizontal="center" vertical="center" textRotation="90" wrapText="1"/>
    </xf>
    <xf numFmtId="0" fontId="3" fillId="0" borderId="8" xfId="49" applyFont="1" applyBorder="1" applyAlignment="1" applyProtection="1">
      <alignment horizontal="center" vertical="center" textRotation="90" wrapText="1"/>
    </xf>
    <xf numFmtId="0" fontId="3" fillId="0" borderId="10" xfId="49" applyFont="1" applyBorder="1" applyAlignment="1" applyProtection="1">
      <alignment horizontal="center" vertical="center" textRotation="90" wrapText="1"/>
    </xf>
    <xf numFmtId="167" fontId="17" fillId="35" borderId="36" xfId="49" applyNumberFormat="1" applyFont="1" applyFill="1" applyBorder="1" applyAlignment="1" applyProtection="1">
      <alignment horizontal="center" vertical="center"/>
    </xf>
    <xf numFmtId="166" fontId="17" fillId="35" borderId="75" xfId="49" applyNumberFormat="1" applyFont="1" applyFill="1" applyBorder="1" applyAlignment="1" applyProtection="1">
      <alignment horizontal="center" vertical="center"/>
    </xf>
    <xf numFmtId="166" fontId="17" fillId="35" borderId="31" xfId="49" applyNumberFormat="1" applyFont="1" applyFill="1" applyBorder="1" applyAlignment="1" applyProtection="1">
      <alignment horizontal="center" vertical="center"/>
    </xf>
    <xf numFmtId="166" fontId="17" fillId="35" borderId="32" xfId="49" applyNumberFormat="1" applyFont="1" applyFill="1" applyBorder="1" applyAlignment="1" applyProtection="1">
      <alignment horizontal="center" vertical="center"/>
    </xf>
    <xf numFmtId="165" fontId="13" fillId="35" borderId="3" xfId="49" applyNumberFormat="1" applyFont="1" applyFill="1" applyBorder="1" applyAlignment="1" applyProtection="1">
      <alignment horizontal="center" vertical="center"/>
    </xf>
    <xf numFmtId="165" fontId="13" fillId="35" borderId="4" xfId="49" applyNumberFormat="1" applyFont="1" applyFill="1" applyBorder="1" applyAlignment="1" applyProtection="1">
      <alignment horizontal="center" vertical="center"/>
    </xf>
    <xf numFmtId="165" fontId="13" fillId="35" borderId="5" xfId="49" applyNumberFormat="1" applyFont="1" applyFill="1" applyBorder="1" applyAlignment="1" applyProtection="1">
      <alignment horizontal="center" vertical="center"/>
    </xf>
    <xf numFmtId="0" fontId="28" fillId="0" borderId="16" xfId="46" applyFont="1" applyBorder="1" applyAlignment="1">
      <alignment horizontal="center" vertical="center" textRotation="90" wrapText="1"/>
    </xf>
    <xf numFmtId="0" fontId="50" fillId="0" borderId="0" xfId="45" applyFont="1"/>
    <xf numFmtId="0" fontId="0" fillId="0" borderId="0" xfId="0"/>
    <xf numFmtId="49" fontId="60" fillId="0" borderId="3" xfId="45" applyNumberFormat="1" applyFont="1" applyBorder="1" applyAlignment="1">
      <alignment horizontal="left" vertical="center"/>
    </xf>
    <xf numFmtId="49" fontId="60" fillId="0" borderId="4" xfId="45" applyNumberFormat="1" applyFont="1" applyBorder="1" applyAlignment="1">
      <alignment horizontal="left" vertical="center"/>
    </xf>
    <xf numFmtId="49" fontId="60" fillId="0" borderId="5" xfId="45" applyNumberFormat="1" applyFont="1" applyBorder="1" applyAlignment="1">
      <alignment horizontal="left" vertical="center"/>
    </xf>
    <xf numFmtId="0" fontId="22" fillId="0" borderId="3" xfId="46" applyFont="1" applyBorder="1" applyAlignment="1">
      <alignment horizontal="center" vertical="center"/>
    </xf>
    <xf numFmtId="0" fontId="22" fillId="0" borderId="4" xfId="46" applyFont="1" applyBorder="1" applyAlignment="1">
      <alignment horizontal="center" vertical="center"/>
    </xf>
    <xf numFmtId="0" fontId="22" fillId="0" borderId="5" xfId="46" applyFont="1" applyBorder="1" applyAlignment="1">
      <alignment horizontal="center" vertical="center"/>
    </xf>
    <xf numFmtId="170" fontId="22" fillId="0" borderId="3" xfId="46" applyNumberFormat="1" applyFont="1" applyBorder="1" applyAlignment="1">
      <alignment horizontal="left"/>
    </xf>
    <xf numFmtId="170" fontId="22" fillId="0" borderId="4" xfId="46" applyNumberFormat="1" applyFont="1" applyBorder="1" applyAlignment="1">
      <alignment horizontal="left"/>
    </xf>
    <xf numFmtId="170" fontId="22" fillId="0" borderId="5" xfId="46" applyNumberFormat="1" applyFont="1" applyBorder="1" applyAlignment="1">
      <alignment horizontal="left"/>
    </xf>
    <xf numFmtId="170" fontId="22" fillId="0" borderId="3" xfId="46" applyNumberFormat="1" applyFont="1" applyBorder="1" applyAlignment="1">
      <alignment horizontal="left" wrapText="1"/>
    </xf>
    <xf numFmtId="170" fontId="22" fillId="0" borderId="4" xfId="46" applyNumberFormat="1" applyFont="1" applyBorder="1" applyAlignment="1">
      <alignment horizontal="left" wrapText="1"/>
    </xf>
    <xf numFmtId="170" fontId="22" fillId="0" borderId="5" xfId="46" applyNumberFormat="1" applyFont="1" applyBorder="1" applyAlignment="1">
      <alignment horizontal="left" wrapText="1"/>
    </xf>
    <xf numFmtId="170" fontId="22" fillId="0" borderId="3" xfId="46" quotePrefix="1" applyNumberFormat="1" applyFont="1" applyBorder="1" applyAlignment="1">
      <alignment horizontal="left" vertical="center"/>
    </xf>
    <xf numFmtId="170" fontId="22" fillId="0" borderId="4" xfId="46" quotePrefix="1" applyNumberFormat="1" applyFont="1" applyBorder="1" applyAlignment="1">
      <alignment horizontal="left" vertical="center"/>
    </xf>
    <xf numFmtId="170" fontId="22" fillId="0" borderId="5" xfId="46" quotePrefix="1" applyNumberFormat="1" applyFont="1" applyBorder="1" applyAlignment="1">
      <alignment horizontal="left" vertical="center"/>
    </xf>
    <xf numFmtId="0" fontId="9" fillId="35" borderId="19" xfId="49" applyFont="1" applyFill="1" applyBorder="1" applyAlignment="1" applyProtection="1">
      <alignment horizontal="center" vertical="center" wrapText="1"/>
    </xf>
    <xf numFmtId="0" fontId="0" fillId="0" borderId="19" xfId="0" applyBorder="1" applyAlignment="1">
      <alignment horizontal="center" vertical="center" wrapText="1"/>
    </xf>
    <xf numFmtId="172" fontId="9" fillId="35" borderId="20" xfId="0" applyNumberFormat="1" applyFont="1" applyFill="1" applyBorder="1" applyAlignment="1">
      <alignment horizontal="center" vertical="center"/>
    </xf>
    <xf numFmtId="172" fontId="0" fillId="0" borderId="50" xfId="0" applyNumberFormat="1" applyBorder="1" applyAlignment="1">
      <alignment horizontal="center" vertical="center"/>
    </xf>
    <xf numFmtId="171" fontId="9" fillId="35" borderId="20" xfId="0" applyNumberFormat="1" applyFont="1" applyFill="1" applyBorder="1" applyAlignment="1">
      <alignment horizontal="center" vertical="center"/>
    </xf>
    <xf numFmtId="0" fontId="0" fillId="0" borderId="50" xfId="0" applyBorder="1" applyAlignment="1">
      <alignment horizontal="center" vertical="center"/>
    </xf>
  </cellXfs>
  <cellStyles count="58">
    <cellStyle name="20% – колірна тема 1" xfId="1" builtinId="30" customBuiltin="1"/>
    <cellStyle name="20% – колірна тема 2" xfId="2" builtinId="34" customBuiltin="1"/>
    <cellStyle name="20% – колірна тема 3" xfId="3" builtinId="38" customBuiltin="1"/>
    <cellStyle name="20% – колірна тема 4" xfId="4" builtinId="42" customBuiltin="1"/>
    <cellStyle name="20% – колірна тема 5" xfId="5" builtinId="46" customBuiltin="1"/>
    <cellStyle name="20% – колірна тема 6" xfId="6" builtinId="50" customBuiltin="1"/>
    <cellStyle name="40% – колірна тема 1" xfId="7" builtinId="31" customBuiltin="1"/>
    <cellStyle name="40% – колірна тема 2" xfId="8" builtinId="35" customBuiltin="1"/>
    <cellStyle name="40% – колірна тема 3" xfId="9" builtinId="39" customBuiltin="1"/>
    <cellStyle name="40% – колірна тема 4" xfId="10" builtinId="43" customBuiltin="1"/>
    <cellStyle name="40% – колірна тема 5" xfId="11" builtinId="47" customBuiltin="1"/>
    <cellStyle name="40% – колірна тема 6" xfId="12" builtinId="51" customBuiltin="1"/>
    <cellStyle name="60% – колірна тема 1" xfId="13" builtinId="32" customBuiltin="1"/>
    <cellStyle name="60% – колірна тема 2" xfId="14" builtinId="36" customBuiltin="1"/>
    <cellStyle name="60% – колірна тема 3" xfId="15" builtinId="40" customBuiltin="1"/>
    <cellStyle name="60% – колірна тема 4" xfId="16" builtinId="44" customBuiltin="1"/>
    <cellStyle name="60% – колірна тема 5" xfId="17" builtinId="48" customBuiltin="1"/>
    <cellStyle name="60% – колірна тема 6" xfId="18" builtinId="52" customBuiltin="1"/>
    <cellStyle name="Ввід" xfId="25" builtinId="20" customBuiltin="1"/>
    <cellStyle name="Відсотковий" xfId="54" builtinId="5"/>
    <cellStyle name="Відсотковий 2" xfId="26" xr:uid="{00000000-0005-0000-0000-000019000000}"/>
    <cellStyle name="Відсотковий 3" xfId="27" xr:uid="{00000000-0005-0000-0000-00001A000000}"/>
    <cellStyle name="Гарний" xfId="57" builtinId="26"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xfId="0" builtinId="0"/>
    <cellStyle name="Звичайний 2" xfId="36" xr:uid="{00000000-0005-0000-0000-000023000000}"/>
    <cellStyle name="Звичайний 3" xfId="37" xr:uid="{00000000-0005-0000-0000-000024000000}"/>
    <cellStyle name="Зв'язана клітинка" xfId="55" builtinId="24" customBuiltin="1"/>
    <cellStyle name="Колірна тема 1" xfId="19" builtinId="29" customBuiltin="1"/>
    <cellStyle name="Колірна тема 2" xfId="20" builtinId="33" customBuiltin="1"/>
    <cellStyle name="Колірна тема 3" xfId="21" builtinId="37" customBuiltin="1"/>
    <cellStyle name="Колірна тема 4" xfId="22" builtinId="41" customBuiltin="1"/>
    <cellStyle name="Колірна тема 5" xfId="23" builtinId="45" customBuiltin="1"/>
    <cellStyle name="Колірна тема 6" xfId="24" builtinId="49" customBuiltin="1"/>
    <cellStyle name="Контрольна клітинка" xfId="39" builtinId="23" customBuiltin="1"/>
    <cellStyle name="Назва" xfId="40" builtinId="15" customBuiltin="1"/>
    <cellStyle name="Нейтральний" xfId="41" builtinId="28" customBuiltin="1"/>
    <cellStyle name="Обчислення" xfId="29" builtinId="22" customBuiltin="1"/>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47" xr:uid="{00000000-0005-0000-0000-00002F000000}"/>
    <cellStyle name="Обычный_shablon_b 2010 физ" xfId="48" xr:uid="{00000000-0005-0000-0000-000030000000}"/>
    <cellStyle name="Обычный_ZAOCH4" xfId="49" xr:uid="{00000000-0005-0000-0000-000031000000}"/>
    <cellStyle name="Обычный_ZAOCH4_shablon_b 2010 физ" xfId="50" xr:uid="{00000000-0005-0000-0000-000032000000}"/>
    <cellStyle name="Підсумок" xfId="38" builtinId="25" customBuiltin="1"/>
    <cellStyle name="Поганий" xfId="51" builtinId="27" customBuiltin="1"/>
    <cellStyle name="Примітка" xfId="53" builtinId="10" customBuiltin="1"/>
    <cellStyle name="Результат" xfId="28" builtinId="21" customBuiltin="1"/>
    <cellStyle name="Текст попередження" xfId="56" builtinId="11" customBuiltin="1"/>
    <cellStyle name="Текст пояснення" xfId="52" builtinId="53" customBuiltin="1"/>
  </cellStyles>
  <dxfs count="1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FF0000"/>
      <color rgb="FFDDD9C4"/>
      <color rgb="FFDD75C4"/>
      <color rgb="FFCCFFCC"/>
      <color rgb="FFFFC000"/>
      <color rgb="FFFFFF99"/>
      <color rgb="FFAFFFA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44</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136</xdr:row>
      <xdr:rowOff>95250</xdr:rowOff>
    </xdr:from>
    <xdr:to>
      <xdr:col>17</xdr:col>
      <xdr:colOff>485775</xdr:colOff>
      <xdr:row>194</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81</xdr:row>
      <xdr:rowOff>66675</xdr:rowOff>
    </xdr:from>
    <xdr:to>
      <xdr:col>17</xdr:col>
      <xdr:colOff>485775</xdr:colOff>
      <xdr:row>136</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44</xdr:row>
      <xdr:rowOff>95250</xdr:rowOff>
    </xdr:from>
    <xdr:to>
      <xdr:col>16</xdr:col>
      <xdr:colOff>762000</xdr:colOff>
      <xdr:row>81</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12</xdr:row>
      <xdr:rowOff>0</xdr:rowOff>
    </xdr:from>
    <xdr:to>
      <xdr:col>0</xdr:col>
      <xdr:colOff>8712000</xdr:colOff>
      <xdr:row>28</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30</xdr:row>
      <xdr:rowOff>0</xdr:rowOff>
    </xdr:from>
    <xdr:to>
      <xdr:col>0</xdr:col>
      <xdr:colOff>8712000</xdr:colOff>
      <xdr:row>44</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51</xdr:row>
      <xdr:rowOff>48086</xdr:rowOff>
    </xdr:from>
    <xdr:to>
      <xdr:col>0</xdr:col>
      <xdr:colOff>8712000</xdr:colOff>
      <xdr:row>57</xdr:row>
      <xdr:rowOff>73290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10852707"/>
          <a:ext cx="8712000" cy="1179750"/>
        </a:xfrm>
        <a:prstGeom prst="rect">
          <a:avLst/>
        </a:prstGeom>
      </xdr:spPr>
    </xdr:pic>
    <xdr:clientData/>
  </xdr:twoCellAnchor>
  <xdr:twoCellAnchor editAs="oneCell">
    <xdr:from>
      <xdr:col>0</xdr:col>
      <xdr:colOff>0</xdr:colOff>
      <xdr:row>46</xdr:row>
      <xdr:rowOff>33674</xdr:rowOff>
    </xdr:from>
    <xdr:to>
      <xdr:col>0</xdr:col>
      <xdr:colOff>8712000</xdr:colOff>
      <xdr:row>49</xdr:row>
      <xdr:rowOff>134944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9876174"/>
          <a:ext cx="8712000" cy="678543"/>
        </a:xfrm>
        <a:prstGeom prst="rect">
          <a:avLst/>
        </a:prstGeom>
      </xdr:spPr>
    </xdr:pic>
    <xdr:clientData/>
  </xdr:twoCellAnchor>
  <xdr:twoCellAnchor editAs="oneCell">
    <xdr:from>
      <xdr:col>0</xdr:col>
      <xdr:colOff>0</xdr:colOff>
      <xdr:row>59</xdr:row>
      <xdr:rowOff>28803</xdr:rowOff>
    </xdr:from>
    <xdr:to>
      <xdr:col>0</xdr:col>
      <xdr:colOff>8712000</xdr:colOff>
      <xdr:row>66</xdr:row>
      <xdr:rowOff>30373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12372818"/>
          <a:ext cx="8712000" cy="1348540"/>
        </a:xfrm>
        <a:prstGeom prst="rect">
          <a:avLst/>
        </a:prstGeom>
      </xdr:spPr>
    </xdr:pic>
    <xdr:clientData/>
  </xdr:twoCellAnchor>
  <xdr:twoCellAnchor editAs="oneCell">
    <xdr:from>
      <xdr:col>0</xdr:col>
      <xdr:colOff>0</xdr:colOff>
      <xdr:row>68</xdr:row>
      <xdr:rowOff>129887</xdr:rowOff>
    </xdr:from>
    <xdr:to>
      <xdr:col>0</xdr:col>
      <xdr:colOff>8712000</xdr:colOff>
      <xdr:row>71</xdr:row>
      <xdr:rowOff>168897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0" y="14205720"/>
          <a:ext cx="8712000" cy="616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1782417</xdr:colOff>
      <xdr:row>156</xdr:row>
      <xdr:rowOff>72887</xdr:rowOff>
    </xdr:from>
    <xdr:to>
      <xdr:col>8</xdr:col>
      <xdr:colOff>86469</xdr:colOff>
      <xdr:row>162</xdr:row>
      <xdr:rowOff>149587</xdr:rowOff>
    </xdr:to>
    <xdr:pic>
      <xdr:nvPicPr>
        <xdr:cNvPr id="2" name="Рисунок 1">
          <a:extLst>
            <a:ext uri="{FF2B5EF4-FFF2-40B4-BE49-F238E27FC236}">
              <a16:creationId xmlns:a16="http://schemas.microsoft.com/office/drawing/2014/main" id="{4B569BAE-7FEA-494C-933B-16EFD1AFF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2626" y="11860696"/>
          <a:ext cx="1424939" cy="1004352"/>
        </a:xfrm>
        <a:prstGeom prst="rect">
          <a:avLst/>
        </a:prstGeom>
      </xdr:spPr>
    </xdr:pic>
    <xdr:clientData/>
  </xdr:twoCellAnchor>
  <xdr:twoCellAnchor editAs="oneCell">
    <xdr:from>
      <xdr:col>2</xdr:col>
      <xdr:colOff>33130</xdr:colOff>
      <xdr:row>160</xdr:row>
      <xdr:rowOff>132521</xdr:rowOff>
    </xdr:from>
    <xdr:to>
      <xdr:col>7</xdr:col>
      <xdr:colOff>11144</xdr:colOff>
      <xdr:row>163</xdr:row>
      <xdr:rowOff>65879</xdr:rowOff>
    </xdr:to>
    <xdr:pic>
      <xdr:nvPicPr>
        <xdr:cNvPr id="3" name="Рисунок 2">
          <a:extLst>
            <a:ext uri="{FF2B5EF4-FFF2-40B4-BE49-F238E27FC236}">
              <a16:creationId xmlns:a16="http://schemas.microsoft.com/office/drawing/2014/main" id="{89F38AE9-6AF8-42EB-8F4F-9D6B72C95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4904" y="12516678"/>
          <a:ext cx="1011683" cy="430314"/>
        </a:xfrm>
        <a:prstGeom prst="rect">
          <a:avLst/>
        </a:prstGeom>
      </xdr:spPr>
    </xdr:pic>
    <xdr:clientData/>
  </xdr:twoCellAnchor>
  <xdr:twoCellAnchor editAs="oneCell">
    <xdr:from>
      <xdr:col>39</xdr:col>
      <xdr:colOff>291548</xdr:colOff>
      <xdr:row>160</xdr:row>
      <xdr:rowOff>53008</xdr:rowOff>
    </xdr:from>
    <xdr:to>
      <xdr:col>42</xdr:col>
      <xdr:colOff>48924</xdr:colOff>
      <xdr:row>162</xdr:row>
      <xdr:rowOff>133184</xdr:rowOff>
    </xdr:to>
    <xdr:pic>
      <xdr:nvPicPr>
        <xdr:cNvPr id="4" name="Рисунок 3">
          <a:extLst>
            <a:ext uri="{FF2B5EF4-FFF2-40B4-BE49-F238E27FC236}">
              <a16:creationId xmlns:a16="http://schemas.microsoft.com/office/drawing/2014/main" id="{9C96E11A-C452-4C97-B0F0-9D1A768ADF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34331" y="12437165"/>
          <a:ext cx="691654" cy="411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1822174</xdr:colOff>
      <xdr:row>152</xdr:row>
      <xdr:rowOff>99390</xdr:rowOff>
    </xdr:from>
    <xdr:to>
      <xdr:col>8</xdr:col>
      <xdr:colOff>126226</xdr:colOff>
      <xdr:row>158</xdr:row>
      <xdr:rowOff>96577</xdr:rowOff>
    </xdr:to>
    <xdr:pic>
      <xdr:nvPicPr>
        <xdr:cNvPr id="2" name="Рисунок 1">
          <a:extLst>
            <a:ext uri="{FF2B5EF4-FFF2-40B4-BE49-F238E27FC236}">
              <a16:creationId xmlns:a16="http://schemas.microsoft.com/office/drawing/2014/main" id="{6AD540EF-5860-41A2-9806-65295C79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2139" y="12105860"/>
          <a:ext cx="1424939" cy="1004352"/>
        </a:xfrm>
        <a:prstGeom prst="rect">
          <a:avLst/>
        </a:prstGeom>
      </xdr:spPr>
    </xdr:pic>
    <xdr:clientData/>
  </xdr:twoCellAnchor>
  <xdr:twoCellAnchor editAs="oneCell">
    <xdr:from>
      <xdr:col>2</xdr:col>
      <xdr:colOff>79513</xdr:colOff>
      <xdr:row>156</xdr:row>
      <xdr:rowOff>86139</xdr:rowOff>
    </xdr:from>
    <xdr:to>
      <xdr:col>7</xdr:col>
      <xdr:colOff>57526</xdr:colOff>
      <xdr:row>159</xdr:row>
      <xdr:rowOff>6244</xdr:rowOff>
    </xdr:to>
    <xdr:pic>
      <xdr:nvPicPr>
        <xdr:cNvPr id="3" name="Рисунок 2">
          <a:extLst>
            <a:ext uri="{FF2B5EF4-FFF2-40B4-BE49-F238E27FC236}">
              <a16:creationId xmlns:a16="http://schemas.microsoft.com/office/drawing/2014/main" id="{D47E1BD0-581E-4010-9948-74B63E43AB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1043" y="12761843"/>
          <a:ext cx="1011683" cy="430314"/>
        </a:xfrm>
        <a:prstGeom prst="rect">
          <a:avLst/>
        </a:prstGeom>
      </xdr:spPr>
    </xdr:pic>
    <xdr:clientData/>
  </xdr:twoCellAnchor>
  <xdr:twoCellAnchor editAs="oneCell">
    <xdr:from>
      <xdr:col>39</xdr:col>
      <xdr:colOff>265043</xdr:colOff>
      <xdr:row>156</xdr:row>
      <xdr:rowOff>26505</xdr:rowOff>
    </xdr:from>
    <xdr:to>
      <xdr:col>42</xdr:col>
      <xdr:colOff>22419</xdr:colOff>
      <xdr:row>158</xdr:row>
      <xdr:rowOff>100054</xdr:rowOff>
    </xdr:to>
    <xdr:pic>
      <xdr:nvPicPr>
        <xdr:cNvPr id="4" name="Рисунок 3">
          <a:extLst>
            <a:ext uri="{FF2B5EF4-FFF2-40B4-BE49-F238E27FC236}">
              <a16:creationId xmlns:a16="http://schemas.microsoft.com/office/drawing/2014/main" id="{3C9BD268-43D1-4B81-BCDD-F5A808F401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07217" y="12702209"/>
          <a:ext cx="691654" cy="411480"/>
        </a:xfrm>
        <a:prstGeom prst="rect">
          <a:avLst/>
        </a:prstGeom>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74"/>
  <sheetViews>
    <sheetView zoomScale="160" zoomScaleNormal="160" zoomScaleSheetLayoutView="110" workbookViewId="0">
      <selection activeCell="A10" sqref="A10"/>
    </sheetView>
  </sheetViews>
  <sheetFormatPr defaultColWidth="9.109375" defaultRowHeight="15" x14ac:dyDescent="0.25"/>
  <cols>
    <col min="1" max="1" width="130.6640625" style="408" customWidth="1"/>
    <col min="2" max="2" width="5.6640625" style="405" customWidth="1"/>
    <col min="3" max="3" width="130.6640625" style="405" customWidth="1"/>
    <col min="4" max="10" width="2.88671875" style="405" customWidth="1"/>
    <col min="11" max="11" width="3.33203125" style="405" customWidth="1"/>
    <col min="12" max="12" width="3.109375" style="405" customWidth="1"/>
    <col min="13" max="16" width="9.109375" style="405"/>
    <col min="17" max="17" width="13" style="405" customWidth="1"/>
    <col min="18" max="16384" width="9.109375" style="405"/>
  </cols>
  <sheetData>
    <row r="1" spans="1:14" ht="15.6" x14ac:dyDescent="0.3">
      <c r="A1" s="417" t="s">
        <v>212</v>
      </c>
    </row>
    <row r="2" spans="1:14" x14ac:dyDescent="0.25">
      <c r="A2" s="418"/>
    </row>
    <row r="3" spans="1:14" ht="30" x14ac:dyDescent="0.25">
      <c r="A3" s="408" t="s">
        <v>213</v>
      </c>
    </row>
    <row r="4" spans="1:14" ht="30" x14ac:dyDescent="0.25">
      <c r="A4" s="408" t="s">
        <v>216</v>
      </c>
    </row>
    <row r="5" spans="1:14" ht="30" x14ac:dyDescent="0.25">
      <c r="A5" s="408" t="s">
        <v>294</v>
      </c>
    </row>
    <row r="6" spans="1:14" ht="30" x14ac:dyDescent="0.25">
      <c r="A6" s="408" t="s">
        <v>223</v>
      </c>
    </row>
    <row r="7" spans="1:14" x14ac:dyDescent="0.25">
      <c r="A7" s="408" t="s">
        <v>214</v>
      </c>
    </row>
    <row r="8" spans="1:14" x14ac:dyDescent="0.25">
      <c r="A8" s="411" t="s">
        <v>215</v>
      </c>
      <c r="B8" s="408"/>
      <c r="C8" s="408"/>
      <c r="D8" s="408"/>
      <c r="E8" s="408"/>
      <c r="F8" s="408"/>
      <c r="G8" s="408"/>
      <c r="H8" s="408"/>
      <c r="I8" s="408"/>
      <c r="J8" s="408"/>
      <c r="K8" s="408"/>
      <c r="L8" s="408"/>
      <c r="M8" s="408"/>
      <c r="N8" s="408"/>
    </row>
    <row r="9" spans="1:14" ht="30" x14ac:dyDescent="0.25">
      <c r="A9" s="411" t="s">
        <v>224</v>
      </c>
      <c r="B9" s="408"/>
      <c r="C9" s="408"/>
      <c r="D9" s="408"/>
      <c r="E9" s="408"/>
      <c r="F9" s="408"/>
      <c r="G9" s="408"/>
      <c r="H9" s="408"/>
      <c r="I9" s="408"/>
      <c r="J9" s="408"/>
      <c r="K9" s="408"/>
      <c r="L9" s="408"/>
      <c r="M9" s="408"/>
      <c r="N9" s="408"/>
    </row>
    <row r="10" spans="1:14" ht="30" x14ac:dyDescent="0.25">
      <c r="A10" s="408" t="s">
        <v>225</v>
      </c>
    </row>
    <row r="11" spans="1:14" ht="30" x14ac:dyDescent="0.25">
      <c r="A11" s="408" t="s">
        <v>226</v>
      </c>
    </row>
    <row r="12" spans="1:14" x14ac:dyDescent="0.25">
      <c r="A12" s="408" t="s">
        <v>227</v>
      </c>
    </row>
    <row r="13" spans="1:14" ht="15.6" x14ac:dyDescent="0.3">
      <c r="A13" s="409"/>
    </row>
    <row r="14" spans="1:14" ht="15.6" x14ac:dyDescent="0.3">
      <c r="A14" s="409"/>
    </row>
    <row r="15" spans="1:14" ht="15.6" x14ac:dyDescent="0.3">
      <c r="A15" s="409"/>
    </row>
    <row r="18" spans="1:31" x14ac:dyDescent="0.25">
      <c r="A18" s="410"/>
      <c r="B18" s="406"/>
      <c r="C18" s="406"/>
      <c r="D18" s="406"/>
      <c r="E18" s="406"/>
      <c r="F18" s="406"/>
      <c r="G18" s="406"/>
      <c r="H18" s="406"/>
      <c r="I18" s="406"/>
      <c r="J18" s="406"/>
      <c r="K18" s="406"/>
      <c r="L18" s="406"/>
    </row>
    <row r="19" spans="1:31" s="407" customFormat="1" ht="15.6" x14ac:dyDescent="0.3">
      <c r="A19" s="412"/>
      <c r="B19" s="413"/>
      <c r="C19" s="413"/>
      <c r="D19" s="413"/>
      <c r="E19" s="413"/>
      <c r="F19" s="413"/>
      <c r="G19" s="413"/>
      <c r="H19" s="413"/>
      <c r="I19" s="413"/>
      <c r="J19" s="413"/>
      <c r="K19" s="413"/>
      <c r="L19" s="413"/>
      <c r="AD19" s="405"/>
      <c r="AE19" s="405"/>
    </row>
    <row r="23" spans="1:31" s="407" customFormat="1" ht="15.6" x14ac:dyDescent="0.3">
      <c r="A23" s="414"/>
      <c r="AD23" s="405"/>
      <c r="AE23" s="405"/>
    </row>
    <row r="30" spans="1:31" x14ac:dyDescent="0.25">
      <c r="A30" s="408" t="s">
        <v>228</v>
      </c>
    </row>
    <row r="46" spans="1:1" x14ac:dyDescent="0.25">
      <c r="A46" s="408" t="s">
        <v>229</v>
      </c>
    </row>
    <row r="51" spans="1:1" x14ac:dyDescent="0.25">
      <c r="A51" s="408" t="s">
        <v>230</v>
      </c>
    </row>
    <row r="59" spans="1:1" x14ac:dyDescent="0.25">
      <c r="A59" s="408" t="s">
        <v>231</v>
      </c>
    </row>
    <row r="68" spans="1:1" ht="30" x14ac:dyDescent="0.25">
      <c r="A68" s="408" t="s">
        <v>232</v>
      </c>
    </row>
    <row r="73" spans="1:1" ht="30" x14ac:dyDescent="0.25">
      <c r="A73" s="408" t="s">
        <v>233</v>
      </c>
    </row>
    <row r="74" spans="1:1" ht="45" x14ac:dyDescent="0.25">
      <c r="A74" s="408" t="s">
        <v>234</v>
      </c>
    </row>
  </sheetData>
  <sheetProtection algorithmName="SHA-512" hashValue="riJr5pT5Zy1p/gN1mXL6Ou0MFC7L71/ZyHtCQUiiX9JMBhTMoFHtHA4u2B+L2982O4cIJvYbumXTDpcsVuLJ/Q==" saltValue="bg5snA37UkdIPTY1EzK1PQ==" spinCount="100000" sheet="1" objects="1" scenarios="1"/>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R33"/>
  <sheetViews>
    <sheetView view="pageBreakPreview" topLeftCell="A13" zoomScale="90" zoomScaleNormal="90" zoomScaleSheetLayoutView="90" workbookViewId="0">
      <selection activeCell="A20" sqref="A20:BI24"/>
    </sheetView>
  </sheetViews>
  <sheetFormatPr defaultColWidth="7" defaultRowHeight="13.8" x14ac:dyDescent="0.3"/>
  <cols>
    <col min="1" max="1" width="2.88671875" style="42" customWidth="1"/>
    <col min="2" max="18" width="2.6640625" style="42" customWidth="1"/>
    <col min="19" max="19" width="3.5546875" style="42" customWidth="1"/>
    <col min="20" max="48" width="2.6640625" style="42" customWidth="1"/>
    <col min="49" max="49" width="3.6640625" style="42" customWidth="1"/>
    <col min="50" max="53" width="2.6640625" style="42" customWidth="1"/>
    <col min="54" max="58" width="6.33203125" style="42" customWidth="1"/>
    <col min="59" max="59" width="6.88671875" style="42" customWidth="1"/>
    <col min="60" max="61" width="6.33203125" style="42" customWidth="1"/>
    <col min="62" max="62" width="7" style="42" customWidth="1"/>
    <col min="63" max="68" width="7" style="42"/>
    <col min="69" max="71" width="7" style="42" customWidth="1"/>
    <col min="72" max="16384" width="7" style="42"/>
  </cols>
  <sheetData>
    <row r="1" spans="1:70" s="43" customFormat="1" ht="21" customHeight="1" x14ac:dyDescent="0.4">
      <c r="A1" s="42"/>
      <c r="B1" s="324"/>
      <c r="C1" s="324"/>
      <c r="D1" s="324"/>
      <c r="E1" s="324"/>
      <c r="F1" s="324"/>
      <c r="G1" s="324"/>
      <c r="H1" s="752" t="s">
        <v>38</v>
      </c>
      <c r="I1" s="752"/>
      <c r="J1" s="752"/>
      <c r="K1" s="752"/>
      <c r="L1" s="752"/>
      <c r="M1" s="752"/>
      <c r="N1" s="752"/>
      <c r="O1" s="752"/>
      <c r="P1" s="324"/>
      <c r="Q1" s="324"/>
      <c r="R1" s="324"/>
      <c r="S1" s="324"/>
      <c r="T1" s="324"/>
      <c r="U1" s="324"/>
      <c r="V1" s="324"/>
      <c r="W1" s="324"/>
      <c r="X1" s="324"/>
      <c r="AF1" s="325"/>
      <c r="AQ1" s="324" t="s">
        <v>105</v>
      </c>
      <c r="AR1" s="324"/>
      <c r="AS1" s="324"/>
      <c r="AT1" s="324"/>
      <c r="AU1" s="324"/>
      <c r="AV1" s="324"/>
      <c r="AW1" s="324"/>
      <c r="AX1" s="753" t="s">
        <v>270</v>
      </c>
      <c r="AY1" s="754"/>
      <c r="AZ1" s="754"/>
      <c r="BA1" s="754"/>
      <c r="BB1" s="754"/>
      <c r="BC1" s="324"/>
      <c r="BD1" s="326"/>
      <c r="BE1" s="326"/>
      <c r="BF1" s="326"/>
      <c r="BG1" s="326"/>
      <c r="BH1" s="326"/>
      <c r="BI1" s="326"/>
    </row>
    <row r="2" spans="1:70" s="43" customFormat="1" ht="20.25" customHeight="1" x14ac:dyDescent="0.4">
      <c r="A2" s="42"/>
      <c r="B2" s="752" t="s">
        <v>39</v>
      </c>
      <c r="C2" s="752"/>
      <c r="D2" s="752"/>
      <c r="E2" s="752"/>
      <c r="F2" s="752"/>
      <c r="G2" s="752"/>
      <c r="H2" s="752"/>
      <c r="I2" s="752"/>
      <c r="J2" s="752"/>
      <c r="K2" s="752"/>
      <c r="L2" s="752"/>
      <c r="M2" s="752"/>
      <c r="N2" s="752"/>
      <c r="O2" s="752"/>
      <c r="P2" s="752"/>
      <c r="Q2" s="752"/>
      <c r="R2" s="752"/>
      <c r="S2" s="752"/>
      <c r="T2" s="752"/>
      <c r="U2" s="752"/>
      <c r="V2" s="752"/>
      <c r="W2" s="752"/>
      <c r="X2" s="752"/>
      <c r="AQ2"/>
      <c r="AR2"/>
      <c r="AS2"/>
      <c r="AT2"/>
      <c r="AU2"/>
      <c r="AV2"/>
      <c r="AW2"/>
      <c r="AX2" s="326"/>
    </row>
    <row r="3" spans="1:70" s="43" customFormat="1" ht="21.75" customHeight="1" x14ac:dyDescent="0.4">
      <c r="A3" s="42"/>
      <c r="B3" s="759" t="s">
        <v>77</v>
      </c>
      <c r="C3" s="759"/>
      <c r="D3" s="759"/>
      <c r="E3" s="759"/>
      <c r="F3" s="759"/>
      <c r="G3" s="759"/>
      <c r="H3" s="759"/>
      <c r="I3" s="759"/>
      <c r="J3" s="759"/>
      <c r="K3" s="759"/>
      <c r="L3" s="759"/>
      <c r="M3" s="759"/>
      <c r="N3" s="759"/>
      <c r="O3" s="759"/>
      <c r="P3" s="759"/>
      <c r="Q3" s="759"/>
      <c r="R3" s="759"/>
      <c r="S3" s="759"/>
      <c r="T3" s="759"/>
      <c r="U3" s="759"/>
      <c r="V3" s="218"/>
      <c r="W3" s="218"/>
      <c r="X3" s="218"/>
      <c r="AQ3" s="327"/>
      <c r="AR3" s="328"/>
      <c r="AS3" s="328"/>
      <c r="AT3" s="328"/>
      <c r="AU3" s="328"/>
      <c r="AV3" s="328"/>
      <c r="AW3" s="329"/>
      <c r="AX3" s="329"/>
    </row>
    <row r="4" spans="1:70" s="43" customFormat="1" ht="23.25" customHeight="1" x14ac:dyDescent="0.4">
      <c r="A4" s="330"/>
      <c r="B4" s="434"/>
      <c r="C4" s="434" t="s">
        <v>241</v>
      </c>
      <c r="D4" s="435"/>
      <c r="E4" s="435"/>
      <c r="F4" s="327" t="s">
        <v>241</v>
      </c>
      <c r="G4" s="435"/>
      <c r="H4" s="435"/>
      <c r="I4" s="435"/>
      <c r="J4" s="435"/>
      <c r="K4" s="435"/>
      <c r="L4" s="435"/>
      <c r="M4" s="435"/>
      <c r="N4" s="435"/>
      <c r="O4" s="435"/>
      <c r="P4" s="435"/>
      <c r="Q4" s="434"/>
      <c r="R4" s="759">
        <f>AI18</f>
        <v>2024</v>
      </c>
      <c r="S4" s="760"/>
      <c r="T4" s="434" t="s">
        <v>242</v>
      </c>
      <c r="U4" s="324"/>
      <c r="V4" s="324"/>
      <c r="W4" s="324"/>
      <c r="X4" s="324"/>
      <c r="AM4" s="331"/>
      <c r="AQ4" s="324"/>
      <c r="AR4" s="324"/>
      <c r="AS4" s="328"/>
      <c r="AT4" s="328"/>
      <c r="AU4" s="328"/>
      <c r="AV4" s="328"/>
      <c r="AW4" s="328"/>
      <c r="AX4" s="328"/>
    </row>
    <row r="5" spans="1:70" s="43" customFormat="1" ht="20.25" customHeight="1" x14ac:dyDescent="0.4">
      <c r="A5" s="42"/>
      <c r="AM5" s="331"/>
      <c r="AR5" s="327"/>
      <c r="AS5" s="327"/>
      <c r="AT5" s="327"/>
      <c r="AU5" s="327"/>
      <c r="AV5" s="327"/>
      <c r="AW5" s="327"/>
      <c r="AX5" s="327"/>
    </row>
    <row r="6" spans="1:70" s="43" customFormat="1" ht="20.25" customHeight="1" x14ac:dyDescent="0.4">
      <c r="A6" s="42"/>
      <c r="AR6" s="324"/>
      <c r="AS6" s="324"/>
      <c r="AT6" s="324"/>
      <c r="AU6" s="324"/>
      <c r="AV6" s="324"/>
      <c r="AW6" s="324"/>
      <c r="BI6" s="324"/>
    </row>
    <row r="7" spans="1:70" s="43" customFormat="1" ht="24" customHeight="1" x14ac:dyDescent="0.4">
      <c r="A7" s="42"/>
      <c r="B7" s="324"/>
      <c r="C7" s="324"/>
      <c r="D7" s="324"/>
      <c r="E7" s="324"/>
      <c r="F7" s="324"/>
      <c r="G7" s="324"/>
      <c r="H7" s="324"/>
      <c r="I7" s="324"/>
      <c r="J7" s="324"/>
      <c r="K7" s="324"/>
      <c r="L7" s="324"/>
      <c r="M7" s="324"/>
      <c r="N7" s="324"/>
      <c r="O7" s="324"/>
      <c r="P7" s="324"/>
      <c r="Q7" s="324"/>
      <c r="R7" s="324"/>
      <c r="S7" s="324"/>
      <c r="T7" s="324"/>
      <c r="U7" s="324"/>
      <c r="V7" s="324"/>
      <c r="W7" s="324"/>
      <c r="X7" s="324"/>
      <c r="AP7" s="332"/>
    </row>
    <row r="8" spans="1:70" s="43" customFormat="1" ht="23.4" x14ac:dyDescent="0.4">
      <c r="C8" s="333"/>
      <c r="F8" s="333"/>
      <c r="AP8" s="332"/>
    </row>
    <row r="9" spans="1:70" s="44" customFormat="1" ht="16.2" x14ac:dyDescent="0.3">
      <c r="C9" s="334"/>
      <c r="F9" s="334"/>
      <c r="AZ9" s="335"/>
    </row>
    <row r="10" spans="1:70" s="44" customFormat="1" ht="18" x14ac:dyDescent="0.35">
      <c r="C10" s="334"/>
      <c r="F10" s="334"/>
      <c r="M10" s="761" t="s">
        <v>40</v>
      </c>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1"/>
      <c r="BB10" s="761"/>
    </row>
    <row r="11" spans="1:70" s="43" customFormat="1" ht="24.9" customHeight="1" x14ac:dyDescent="0.4">
      <c r="M11" s="762" t="s">
        <v>110</v>
      </c>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c r="BA11" s="762"/>
      <c r="BB11" s="762"/>
    </row>
    <row r="12" spans="1:70" s="43" customFormat="1" ht="27" customHeight="1" x14ac:dyDescent="0.5">
      <c r="Y12" s="763" t="s">
        <v>159</v>
      </c>
      <c r="Z12" s="763"/>
      <c r="AA12" s="763"/>
      <c r="AB12" s="763"/>
      <c r="AC12" s="763"/>
      <c r="AD12" s="763"/>
      <c r="AE12" s="763"/>
      <c r="AF12" s="763"/>
      <c r="AG12" s="763"/>
      <c r="AH12" s="763"/>
      <c r="AI12" s="763"/>
      <c r="AJ12" s="763"/>
      <c r="AK12" s="763"/>
      <c r="AL12" s="763"/>
      <c r="AM12" s="763"/>
      <c r="AN12" s="763"/>
      <c r="AO12" s="763"/>
      <c r="AP12" s="763"/>
      <c r="AQ12" s="763"/>
      <c r="AR12" s="763"/>
      <c r="AS12" s="763"/>
      <c r="AT12" s="763"/>
      <c r="BR12" s="343" t="s">
        <v>104</v>
      </c>
    </row>
    <row r="13" spans="1:70" s="43" customFormat="1" ht="21" x14ac:dyDescent="0.4">
      <c r="M13" s="762" t="s">
        <v>109</v>
      </c>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R13" s="343" t="s">
        <v>56</v>
      </c>
    </row>
    <row r="14" spans="1:70" s="43" customFormat="1" ht="21" x14ac:dyDescent="0.4">
      <c r="G14" s="336" t="s">
        <v>79</v>
      </c>
      <c r="H14" s="336"/>
      <c r="I14" s="336"/>
      <c r="J14" s="336"/>
      <c r="K14" s="336"/>
      <c r="L14" s="336"/>
      <c r="M14" s="336"/>
      <c r="N14" s="336"/>
      <c r="O14" s="758" t="s">
        <v>4</v>
      </c>
      <c r="P14" s="720"/>
      <c r="Q14" s="716" t="s">
        <v>303</v>
      </c>
      <c r="R14" s="717"/>
      <c r="S14" s="717"/>
      <c r="T14" s="717"/>
      <c r="U14" s="717"/>
      <c r="V14" s="717"/>
      <c r="W14" s="718"/>
      <c r="X14" s="336"/>
      <c r="AB14" s="337" t="s">
        <v>5</v>
      </c>
      <c r="AC14" s="337"/>
      <c r="AD14" s="755" t="s">
        <v>302</v>
      </c>
      <c r="AE14" s="756"/>
      <c r="AF14" s="756"/>
      <c r="AG14" s="756"/>
      <c r="AH14" s="756"/>
      <c r="AI14" s="756"/>
      <c r="AJ14" s="756"/>
      <c r="AK14" s="756"/>
      <c r="AL14" s="756"/>
      <c r="AM14" s="756"/>
      <c r="AN14" s="756"/>
      <c r="AO14" s="756"/>
      <c r="AP14" s="756"/>
      <c r="AQ14" s="756"/>
      <c r="AR14" s="756"/>
      <c r="AS14" s="756"/>
      <c r="AT14" s="756"/>
      <c r="AU14" s="756"/>
      <c r="AV14" s="756"/>
      <c r="AW14" s="756"/>
      <c r="AX14" s="756"/>
      <c r="AY14" s="756"/>
      <c r="AZ14" s="756"/>
      <c r="BA14" s="756"/>
      <c r="BB14" s="756"/>
      <c r="BC14" s="756"/>
      <c r="BD14" s="756"/>
      <c r="BE14" s="756"/>
      <c r="BF14" s="757"/>
      <c r="BR14" s="343" t="s">
        <v>25</v>
      </c>
    </row>
    <row r="15" spans="1:70" s="43" customFormat="1" ht="21" x14ac:dyDescent="0.4">
      <c r="G15" s="336" t="s">
        <v>80</v>
      </c>
      <c r="H15" s="336"/>
      <c r="I15" s="336"/>
      <c r="J15" s="336"/>
      <c r="K15" s="336"/>
      <c r="L15" s="336"/>
      <c r="M15" s="336"/>
      <c r="N15" s="336"/>
      <c r="O15" s="758" t="s">
        <v>4</v>
      </c>
      <c r="P15" s="720"/>
      <c r="Q15" s="716" t="s">
        <v>304</v>
      </c>
      <c r="R15" s="717"/>
      <c r="S15" s="717"/>
      <c r="T15" s="717"/>
      <c r="U15" s="717"/>
      <c r="V15" s="717"/>
      <c r="W15" s="718"/>
      <c r="X15" s="338"/>
      <c r="Y15" s="339"/>
      <c r="Z15" s="339"/>
      <c r="AA15" s="339"/>
      <c r="AB15" s="337" t="s">
        <v>5</v>
      </c>
      <c r="AC15" s="337"/>
      <c r="AD15" s="755" t="s">
        <v>302</v>
      </c>
      <c r="AE15" s="756"/>
      <c r="AF15" s="756"/>
      <c r="AG15" s="756"/>
      <c r="AH15" s="756"/>
      <c r="AI15" s="756"/>
      <c r="AJ15" s="756"/>
      <c r="AK15" s="756"/>
      <c r="AL15" s="756"/>
      <c r="AM15" s="756"/>
      <c r="AN15" s="756"/>
      <c r="AO15" s="756"/>
      <c r="AP15" s="756"/>
      <c r="AQ15" s="756"/>
      <c r="AR15" s="756"/>
      <c r="AS15" s="756"/>
      <c r="AT15" s="756"/>
      <c r="AU15" s="756"/>
      <c r="AV15" s="756"/>
      <c r="AW15" s="756"/>
      <c r="AX15" s="756"/>
      <c r="AY15" s="756"/>
      <c r="AZ15" s="756"/>
      <c r="BA15" s="756"/>
      <c r="BB15" s="756"/>
      <c r="BC15" s="756"/>
      <c r="BD15" s="756"/>
      <c r="BE15" s="756"/>
      <c r="BF15" s="757"/>
      <c r="BR15" s="343" t="s">
        <v>235</v>
      </c>
    </row>
    <row r="16" spans="1:70" s="43" customFormat="1" ht="21" x14ac:dyDescent="0.4">
      <c r="G16" s="115" t="s">
        <v>37</v>
      </c>
      <c r="H16" s="115"/>
      <c r="I16" s="115"/>
      <c r="J16" s="115"/>
      <c r="K16" s="115"/>
      <c r="L16" s="115"/>
      <c r="M16" s="115"/>
      <c r="N16" s="115"/>
      <c r="O16" s="719" t="str">
        <f>IF(Q16&gt;0,"шифр"," ")</f>
        <v xml:space="preserve"> </v>
      </c>
      <c r="P16" s="720"/>
      <c r="Q16" s="716"/>
      <c r="R16" s="717"/>
      <c r="S16" s="717"/>
      <c r="T16" s="717"/>
      <c r="U16" s="717"/>
      <c r="V16" s="717"/>
      <c r="W16" s="718"/>
      <c r="X16" s="340"/>
      <c r="Y16" s="341"/>
      <c r="Z16" s="341"/>
      <c r="AA16" s="341"/>
      <c r="AB16" s="342" t="s">
        <v>5</v>
      </c>
      <c r="AC16" s="342"/>
      <c r="AD16" s="721"/>
      <c r="AE16" s="722"/>
      <c r="AF16" s="722"/>
      <c r="AG16" s="722"/>
      <c r="AH16" s="722"/>
      <c r="AI16" s="722"/>
      <c r="AJ16" s="722"/>
      <c r="AK16" s="722"/>
      <c r="AL16" s="722"/>
      <c r="AM16" s="722"/>
      <c r="AN16" s="722"/>
      <c r="AO16" s="722"/>
      <c r="AP16" s="722"/>
      <c r="AQ16" s="722"/>
      <c r="AR16" s="722"/>
      <c r="AS16" s="722"/>
      <c r="AT16" s="722"/>
      <c r="AU16" s="722"/>
      <c r="AV16" s="722"/>
      <c r="AW16" s="722"/>
      <c r="AX16" s="722"/>
      <c r="AY16" s="722"/>
      <c r="AZ16" s="722"/>
      <c r="BA16" s="722"/>
      <c r="BB16" s="722"/>
      <c r="BC16" s="722"/>
      <c r="BD16" s="722"/>
      <c r="BE16" s="722"/>
      <c r="BF16" s="723"/>
      <c r="BR16" s="343" t="s">
        <v>287</v>
      </c>
    </row>
    <row r="17" spans="1:70" s="43" customFormat="1" ht="21" x14ac:dyDescent="0.4">
      <c r="B17" s="700"/>
      <c r="C17" s="700"/>
      <c r="D17" s="700"/>
      <c r="E17" s="700"/>
      <c r="F17" s="700"/>
      <c r="G17" s="701" t="s">
        <v>117</v>
      </c>
      <c r="H17" s="701"/>
      <c r="I17" s="701"/>
      <c r="J17" s="701"/>
      <c r="K17" s="701"/>
      <c r="L17" s="701"/>
      <c r="M17" s="701"/>
      <c r="N17" s="701"/>
      <c r="O17" s="725" t="s">
        <v>319</v>
      </c>
      <c r="P17" s="725"/>
      <c r="Q17" s="713" t="s">
        <v>320</v>
      </c>
      <c r="R17" s="714"/>
      <c r="S17" s="714"/>
      <c r="T17" s="714"/>
      <c r="U17" s="714"/>
      <c r="V17" s="714"/>
      <c r="W17" s="715"/>
      <c r="X17" s="702"/>
      <c r="Y17" s="703"/>
      <c r="Z17" s="703"/>
      <c r="AA17" s="703"/>
      <c r="AB17" s="704" t="s">
        <v>5</v>
      </c>
      <c r="AC17" s="704"/>
      <c r="AD17" s="726" t="s">
        <v>302</v>
      </c>
      <c r="AE17" s="727"/>
      <c r="AF17" s="727"/>
      <c r="AG17" s="727"/>
      <c r="AH17" s="727"/>
      <c r="AI17" s="727"/>
      <c r="AJ17" s="727"/>
      <c r="AK17" s="727"/>
      <c r="AL17" s="727"/>
      <c r="AM17" s="727"/>
      <c r="AN17" s="727"/>
      <c r="AO17" s="727"/>
      <c r="AP17" s="727"/>
      <c r="AQ17" s="727"/>
      <c r="AR17" s="727"/>
      <c r="AS17" s="727"/>
      <c r="AT17" s="727"/>
      <c r="AU17" s="727"/>
      <c r="AV17" s="727"/>
      <c r="AW17" s="727"/>
      <c r="AX17" s="727"/>
      <c r="AY17" s="727"/>
      <c r="AZ17" s="727"/>
      <c r="BA17" s="727"/>
      <c r="BB17" s="727"/>
      <c r="BC17" s="727"/>
      <c r="BD17" s="727"/>
      <c r="BE17" s="727"/>
      <c r="BF17" s="728"/>
      <c r="BR17" s="343" t="s">
        <v>30</v>
      </c>
    </row>
    <row r="18" spans="1:70" s="43" customFormat="1" ht="21" x14ac:dyDescent="0.4">
      <c r="G18" s="343" t="s">
        <v>103</v>
      </c>
      <c r="H18" s="343"/>
      <c r="I18" s="343"/>
      <c r="J18" s="343"/>
      <c r="K18" s="343"/>
      <c r="L18" s="343"/>
      <c r="M18" s="343"/>
      <c r="N18" s="343"/>
      <c r="O18" s="343"/>
      <c r="P18" s="344"/>
      <c r="Q18" s="737" t="s">
        <v>286</v>
      </c>
      <c r="R18" s="738"/>
      <c r="S18" s="738"/>
      <c r="T18" s="738"/>
      <c r="U18" s="738"/>
      <c r="V18" s="738"/>
      <c r="W18" s="738"/>
      <c r="X18" s="738"/>
      <c r="Y18" s="738"/>
      <c r="Z18" s="738"/>
      <c r="AA18" s="739"/>
      <c r="AB18" s="343" t="s">
        <v>78</v>
      </c>
      <c r="AC18" s="343"/>
      <c r="AD18" s="343"/>
      <c r="AE18" s="343"/>
      <c r="AF18" s="343"/>
      <c r="AG18" s="343"/>
      <c r="AH18" s="345"/>
      <c r="AI18" s="740">
        <v>2024</v>
      </c>
      <c r="AJ18" s="741"/>
      <c r="AK18" s="741"/>
      <c r="AL18" s="741"/>
      <c r="AM18" s="741"/>
      <c r="AN18" s="742"/>
      <c r="AO18" s="343"/>
      <c r="AP18" s="343"/>
      <c r="AQ18" s="343"/>
      <c r="AR18" s="343"/>
      <c r="AS18" s="343"/>
      <c r="AT18" s="343"/>
      <c r="AU18" s="343"/>
      <c r="AV18" s="343"/>
      <c r="AW18" s="343"/>
      <c r="AX18" s="343"/>
      <c r="AY18" s="343"/>
      <c r="AZ18" s="343"/>
      <c r="BA18" s="343"/>
      <c r="BB18" s="343"/>
      <c r="BC18" s="343"/>
      <c r="BD18" s="343"/>
      <c r="BE18" s="343"/>
      <c r="BF18" s="343"/>
    </row>
    <row r="19" spans="1:70" s="43" customFormat="1" ht="32.25" customHeight="1" x14ac:dyDescent="0.4">
      <c r="A19" s="346" t="s">
        <v>160</v>
      </c>
      <c r="BB19" s="736" t="s">
        <v>41</v>
      </c>
      <c r="BC19" s="736"/>
      <c r="BD19" s="736"/>
      <c r="BE19" s="736"/>
      <c r="BF19" s="736"/>
      <c r="BG19" s="736"/>
      <c r="BH19" s="736"/>
      <c r="BI19" s="736"/>
    </row>
    <row r="20" spans="1:70" s="218" customFormat="1" ht="42" customHeight="1" x14ac:dyDescent="0.3">
      <c r="A20" s="745" t="s">
        <v>42</v>
      </c>
      <c r="B20" s="731" t="s">
        <v>43</v>
      </c>
      <c r="C20" s="732"/>
      <c r="D20" s="732"/>
      <c r="E20" s="733"/>
      <c r="F20" s="748" t="s">
        <v>44</v>
      </c>
      <c r="G20" s="749"/>
      <c r="H20" s="749"/>
      <c r="I20" s="749"/>
      <c r="J20" s="457"/>
      <c r="K20" s="731" t="s">
        <v>45</v>
      </c>
      <c r="L20" s="732"/>
      <c r="M20" s="732"/>
      <c r="N20" s="733"/>
      <c r="O20" s="748" t="s">
        <v>46</v>
      </c>
      <c r="P20" s="749"/>
      <c r="Q20" s="749"/>
      <c r="R20" s="749"/>
      <c r="S20" s="731" t="s">
        <v>47</v>
      </c>
      <c r="T20" s="750"/>
      <c r="U20" s="750"/>
      <c r="V20" s="751"/>
      <c r="W20" s="456"/>
      <c r="X20" s="731" t="s">
        <v>48</v>
      </c>
      <c r="Y20" s="732"/>
      <c r="Z20" s="732"/>
      <c r="AA20" s="747"/>
      <c r="AB20" s="748" t="s">
        <v>49</v>
      </c>
      <c r="AC20" s="749"/>
      <c r="AD20" s="749"/>
      <c r="AE20" s="749"/>
      <c r="AF20" s="748" t="s">
        <v>50</v>
      </c>
      <c r="AG20" s="749"/>
      <c r="AH20" s="749"/>
      <c r="AI20" s="749"/>
      <c r="AJ20" s="457"/>
      <c r="AK20" s="731" t="s">
        <v>51</v>
      </c>
      <c r="AL20" s="732"/>
      <c r="AM20" s="732"/>
      <c r="AN20" s="733"/>
      <c r="AO20" s="748" t="s">
        <v>52</v>
      </c>
      <c r="AP20" s="749"/>
      <c r="AQ20" s="749"/>
      <c r="AR20" s="749"/>
      <c r="AS20" s="731" t="s">
        <v>53</v>
      </c>
      <c r="AT20" s="750"/>
      <c r="AU20" s="750"/>
      <c r="AV20" s="751"/>
      <c r="AW20" s="456"/>
      <c r="AX20" s="731" t="s">
        <v>54</v>
      </c>
      <c r="AY20" s="732"/>
      <c r="AZ20" s="732"/>
      <c r="BA20" s="733"/>
      <c r="BB20" s="729" t="s">
        <v>55</v>
      </c>
      <c r="BC20" s="729" t="s">
        <v>220</v>
      </c>
      <c r="BD20" s="729" t="s">
        <v>219</v>
      </c>
      <c r="BE20" s="734" t="s">
        <v>104</v>
      </c>
      <c r="BF20" s="734" t="s">
        <v>287</v>
      </c>
      <c r="BG20" s="734" t="s">
        <v>30</v>
      </c>
      <c r="BH20" s="729" t="s">
        <v>57</v>
      </c>
      <c r="BI20" s="729" t="s">
        <v>58</v>
      </c>
    </row>
    <row r="21" spans="1:70" s="45" customFormat="1" ht="24" customHeight="1" x14ac:dyDescent="0.3">
      <c r="A21" s="746"/>
      <c r="B21" s="347">
        <v>1</v>
      </c>
      <c r="C21" s="347">
        <v>2</v>
      </c>
      <c r="D21" s="347">
        <v>3</v>
      </c>
      <c r="E21" s="347">
        <v>4</v>
      </c>
      <c r="F21" s="347">
        <v>5</v>
      </c>
      <c r="G21" s="347">
        <v>6</v>
      </c>
      <c r="H21" s="347">
        <v>7</v>
      </c>
      <c r="I21" s="347">
        <v>8</v>
      </c>
      <c r="J21" s="347">
        <v>9</v>
      </c>
      <c r="K21" s="347">
        <v>10</v>
      </c>
      <c r="L21" s="347">
        <v>11</v>
      </c>
      <c r="M21" s="347">
        <v>12</v>
      </c>
      <c r="N21" s="347">
        <v>13</v>
      </c>
      <c r="O21" s="347">
        <v>14</v>
      </c>
      <c r="P21" s="347">
        <v>15</v>
      </c>
      <c r="Q21" s="347">
        <v>16</v>
      </c>
      <c r="R21" s="347">
        <v>17</v>
      </c>
      <c r="S21" s="347">
        <v>18</v>
      </c>
      <c r="T21" s="347">
        <v>19</v>
      </c>
      <c r="U21" s="347">
        <v>20</v>
      </c>
      <c r="V21" s="347">
        <v>21</v>
      </c>
      <c r="W21" s="347">
        <v>22</v>
      </c>
      <c r="X21" s="347">
        <v>23</v>
      </c>
      <c r="Y21" s="347">
        <v>24</v>
      </c>
      <c r="Z21" s="347">
        <v>25</v>
      </c>
      <c r="AA21" s="347">
        <v>26</v>
      </c>
      <c r="AB21" s="347">
        <v>27</v>
      </c>
      <c r="AC21" s="347">
        <v>28</v>
      </c>
      <c r="AD21" s="347">
        <v>29</v>
      </c>
      <c r="AE21" s="347">
        <v>30</v>
      </c>
      <c r="AF21" s="347">
        <v>31</v>
      </c>
      <c r="AG21" s="347">
        <v>32</v>
      </c>
      <c r="AH21" s="347">
        <v>33</v>
      </c>
      <c r="AI21" s="347">
        <v>34</v>
      </c>
      <c r="AJ21" s="347">
        <v>35</v>
      </c>
      <c r="AK21" s="347">
        <v>36</v>
      </c>
      <c r="AL21" s="347">
        <v>37</v>
      </c>
      <c r="AM21" s="347">
        <v>38</v>
      </c>
      <c r="AN21" s="347">
        <v>39</v>
      </c>
      <c r="AO21" s="347">
        <v>40</v>
      </c>
      <c r="AP21" s="347">
        <v>41</v>
      </c>
      <c r="AQ21" s="347">
        <v>42</v>
      </c>
      <c r="AR21" s="347">
        <v>43</v>
      </c>
      <c r="AS21" s="347">
        <v>44</v>
      </c>
      <c r="AT21" s="347">
        <v>45</v>
      </c>
      <c r="AU21" s="347">
        <v>46</v>
      </c>
      <c r="AV21" s="347">
        <v>47</v>
      </c>
      <c r="AW21" s="347">
        <v>48</v>
      </c>
      <c r="AX21" s="347">
        <v>49</v>
      </c>
      <c r="AY21" s="347">
        <v>50</v>
      </c>
      <c r="AZ21" s="347">
        <v>51</v>
      </c>
      <c r="BA21" s="347">
        <v>52</v>
      </c>
      <c r="BB21" s="730"/>
      <c r="BC21" s="730"/>
      <c r="BD21" s="730"/>
      <c r="BE21" s="735"/>
      <c r="BF21" s="735"/>
      <c r="BG21" s="735"/>
      <c r="BH21" s="730"/>
      <c r="BI21" s="730"/>
    </row>
    <row r="22" spans="1:70" s="46" customFormat="1" ht="21" x14ac:dyDescent="0.25">
      <c r="A22" s="348" t="s">
        <v>59</v>
      </c>
      <c r="B22" s="113"/>
      <c r="C22" s="113"/>
      <c r="D22" s="113"/>
      <c r="E22" s="113"/>
      <c r="F22" s="113"/>
      <c r="G22" s="113"/>
      <c r="H22" s="705"/>
      <c r="I22" s="705"/>
      <c r="J22" s="705"/>
      <c r="K22" s="705"/>
      <c r="L22" s="705"/>
      <c r="M22" s="705"/>
      <c r="N22" s="705"/>
      <c r="O22" s="705"/>
      <c r="P22" s="705"/>
      <c r="Q22" s="705"/>
      <c r="R22" s="705"/>
      <c r="S22" s="706" t="s">
        <v>68</v>
      </c>
      <c r="T22" s="706" t="s">
        <v>68</v>
      </c>
      <c r="U22" s="706" t="s">
        <v>62</v>
      </c>
      <c r="V22" s="706" t="s">
        <v>62</v>
      </c>
      <c r="W22" s="706" t="s">
        <v>68</v>
      </c>
      <c r="X22" s="706" t="s">
        <v>68</v>
      </c>
      <c r="Y22" s="706" t="s">
        <v>68</v>
      </c>
      <c r="Z22" s="705"/>
      <c r="AA22" s="705"/>
      <c r="AB22" s="705"/>
      <c r="AC22" s="705"/>
      <c r="AD22" s="707"/>
      <c r="AE22" s="705"/>
      <c r="AF22" s="705"/>
      <c r="AG22" s="705"/>
      <c r="AH22" s="705"/>
      <c r="AI22" s="705"/>
      <c r="AJ22" s="705"/>
      <c r="AK22" s="705"/>
      <c r="AL22" s="705"/>
      <c r="AM22" s="705"/>
      <c r="AN22" s="705"/>
      <c r="AO22" s="705"/>
      <c r="AP22" s="706"/>
      <c r="AQ22" s="706" t="s">
        <v>62</v>
      </c>
      <c r="AR22" s="706" t="s">
        <v>62</v>
      </c>
      <c r="AS22" s="706" t="s">
        <v>68</v>
      </c>
      <c r="AT22" s="706" t="s">
        <v>68</v>
      </c>
      <c r="AU22" s="706" t="s">
        <v>68</v>
      </c>
      <c r="AV22" s="706" t="s">
        <v>68</v>
      </c>
      <c r="AW22" s="706" t="s">
        <v>68</v>
      </c>
      <c r="AX22" s="706" t="s">
        <v>68</v>
      </c>
      <c r="AY22" s="706" t="s">
        <v>68</v>
      </c>
      <c r="AZ22" s="706" t="s">
        <v>68</v>
      </c>
      <c r="BA22" s="706" t="s">
        <v>68</v>
      </c>
      <c r="BB22" s="708">
        <v>34</v>
      </c>
      <c r="BC22" s="708">
        <v>4</v>
      </c>
      <c r="BD22" s="708"/>
      <c r="BE22" s="708"/>
      <c r="BF22" s="708"/>
      <c r="BG22" s="708"/>
      <c r="BH22" s="93">
        <v>14</v>
      </c>
      <c r="BI22" s="678">
        <f t="shared" ref="BI22:BI24" si="0">SUM(BB22:BH22)</f>
        <v>52</v>
      </c>
    </row>
    <row r="23" spans="1:70" s="46" customFormat="1" ht="21" x14ac:dyDescent="0.25">
      <c r="A23" s="348" t="s">
        <v>60</v>
      </c>
      <c r="B23" s="92"/>
      <c r="C23" s="92"/>
      <c r="D23" s="92"/>
      <c r="E23" s="92"/>
      <c r="F23" s="92"/>
      <c r="G23" s="92"/>
      <c r="H23" s="706" t="s">
        <v>62</v>
      </c>
      <c r="I23" s="705" t="s">
        <v>301</v>
      </c>
      <c r="J23" s="705" t="s">
        <v>301</v>
      </c>
      <c r="K23" s="705" t="s">
        <v>301</v>
      </c>
      <c r="L23" s="705" t="s">
        <v>301</v>
      </c>
      <c r="M23" s="709" t="s">
        <v>65</v>
      </c>
      <c r="N23" s="709" t="s">
        <v>65</v>
      </c>
      <c r="O23" s="709" t="s">
        <v>65</v>
      </c>
      <c r="P23" s="709" t="s">
        <v>65</v>
      </c>
      <c r="Q23" s="709" t="s">
        <v>65</v>
      </c>
      <c r="R23" s="709" t="s">
        <v>318</v>
      </c>
      <c r="S23" s="709"/>
      <c r="T23" s="706"/>
      <c r="U23" s="706"/>
      <c r="V23" s="706"/>
      <c r="W23" s="706"/>
      <c r="X23" s="706"/>
      <c r="Y23" s="706"/>
      <c r="Z23" s="705"/>
      <c r="AA23" s="705"/>
      <c r="AB23" s="709"/>
      <c r="AC23" s="709"/>
      <c r="AD23" s="709"/>
      <c r="AE23" s="709"/>
      <c r="AF23" s="709"/>
      <c r="AG23" s="709"/>
      <c r="AH23" s="709"/>
      <c r="AI23" s="709"/>
      <c r="AJ23" s="709"/>
      <c r="AK23" s="709"/>
      <c r="AL23" s="709"/>
      <c r="AM23" s="709"/>
      <c r="AN23" s="709"/>
      <c r="AO23" s="709"/>
      <c r="AP23" s="709"/>
      <c r="AQ23" s="709"/>
      <c r="AR23" s="710"/>
      <c r="AS23" s="711"/>
      <c r="AT23" s="711"/>
      <c r="AU23" s="711"/>
      <c r="AV23" s="711"/>
      <c r="AW23" s="711"/>
      <c r="AX23" s="711"/>
      <c r="AY23" s="711"/>
      <c r="AZ23" s="711"/>
      <c r="BA23" s="711"/>
      <c r="BB23" s="708">
        <v>6</v>
      </c>
      <c r="BC23" s="708">
        <v>1</v>
      </c>
      <c r="BD23" s="708"/>
      <c r="BE23" s="708">
        <v>4</v>
      </c>
      <c r="BF23" s="708">
        <v>5.5</v>
      </c>
      <c r="BG23" s="708">
        <v>0.5</v>
      </c>
      <c r="BH23" s="93"/>
      <c r="BI23" s="678">
        <f t="shared" si="0"/>
        <v>17</v>
      </c>
    </row>
    <row r="24" spans="1:70" s="46" customFormat="1" ht="21" x14ac:dyDescent="0.25">
      <c r="A24" s="349" t="s">
        <v>16</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1"/>
      <c r="Z24" s="352"/>
      <c r="AA24" s="352"/>
      <c r="AB24" s="352"/>
      <c r="AC24" s="352"/>
      <c r="AD24" s="352"/>
      <c r="AE24" s="352"/>
      <c r="AF24" s="351"/>
      <c r="AG24" s="351"/>
      <c r="AH24" s="351"/>
      <c r="AI24" s="351"/>
      <c r="AJ24" s="351"/>
      <c r="AK24" s="351"/>
      <c r="AL24" s="351"/>
      <c r="AM24" s="351"/>
      <c r="AN24" s="351"/>
      <c r="AO24" s="351"/>
      <c r="AP24" s="351"/>
      <c r="AQ24" s="351"/>
      <c r="AR24" s="350"/>
      <c r="AS24" s="350"/>
      <c r="AT24" s="350"/>
      <c r="AU24" s="350"/>
      <c r="AV24" s="350"/>
      <c r="AW24" s="350"/>
      <c r="AX24" s="350"/>
      <c r="AY24" s="350"/>
      <c r="AZ24" s="350"/>
      <c r="BA24" s="353"/>
      <c r="BB24" s="677">
        <f t="shared" ref="BB24:BH24" si="1">SUM(BB22:BB23)</f>
        <v>40</v>
      </c>
      <c r="BC24" s="677">
        <f t="shared" si="1"/>
        <v>5</v>
      </c>
      <c r="BD24" s="677">
        <f t="shared" si="1"/>
        <v>0</v>
      </c>
      <c r="BE24" s="677">
        <f t="shared" si="1"/>
        <v>4</v>
      </c>
      <c r="BF24" s="677">
        <f t="shared" si="1"/>
        <v>5.5</v>
      </c>
      <c r="BG24" s="677">
        <f t="shared" si="1"/>
        <v>0.5</v>
      </c>
      <c r="BH24" s="677">
        <f t="shared" si="1"/>
        <v>14</v>
      </c>
      <c r="BI24" s="678">
        <f t="shared" si="0"/>
        <v>69</v>
      </c>
    </row>
    <row r="25" spans="1:70" x14ac:dyDescent="0.3">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row>
    <row r="26" spans="1:70" s="47" customFormat="1" ht="20.100000000000001" customHeight="1" x14ac:dyDescent="0.3">
      <c r="A26" s="94"/>
      <c r="B26" s="95"/>
      <c r="C26" s="96" t="s">
        <v>61</v>
      </c>
      <c r="D26" s="97"/>
      <c r="E26" s="97"/>
      <c r="F26" s="97"/>
      <c r="G26" s="97"/>
      <c r="H26" s="97"/>
      <c r="I26" s="97"/>
      <c r="J26" s="97"/>
      <c r="K26" s="97"/>
      <c r="L26" s="97"/>
      <c r="M26" s="97"/>
      <c r="N26" s="98" t="s">
        <v>62</v>
      </c>
      <c r="O26" s="97" t="s">
        <v>106</v>
      </c>
      <c r="P26" s="97"/>
      <c r="Q26" s="97"/>
      <c r="R26" s="97"/>
      <c r="S26" s="97"/>
      <c r="T26" s="97"/>
      <c r="U26" s="97"/>
      <c r="V26" s="97"/>
      <c r="W26" s="97"/>
      <c r="X26" s="97"/>
      <c r="Y26" s="97"/>
      <c r="Z26" s="97"/>
      <c r="AA26" s="97"/>
      <c r="AB26" s="99" t="s">
        <v>63</v>
      </c>
      <c r="AC26" s="97" t="s">
        <v>64</v>
      </c>
      <c r="AD26" s="100"/>
      <c r="AE26" s="101"/>
      <c r="AF26" s="102"/>
      <c r="AG26" s="103"/>
      <c r="AH26" s="103"/>
      <c r="AI26" s="103"/>
      <c r="AJ26" s="104" t="s">
        <v>69</v>
      </c>
      <c r="AK26" s="105" t="s">
        <v>30</v>
      </c>
      <c r="AL26" s="103"/>
      <c r="AM26" s="103"/>
      <c r="AN26" s="103"/>
      <c r="AO26" s="103"/>
      <c r="AP26" s="103"/>
      <c r="AQ26" s="103"/>
      <c r="AR26" s="103"/>
      <c r="AS26" s="103"/>
      <c r="AT26" s="106"/>
      <c r="AU26" s="106"/>
      <c r="AV26" s="106"/>
      <c r="AW26" s="106"/>
      <c r="AX26" s="107"/>
      <c r="AY26" s="107"/>
      <c r="AZ26" s="107"/>
      <c r="BA26" s="107"/>
      <c r="BB26" s="108"/>
      <c r="BC26" s="108"/>
      <c r="BD26" s="108"/>
      <c r="BE26" s="108"/>
      <c r="BF26" s="108"/>
      <c r="BG26" s="108"/>
      <c r="BH26" s="108"/>
      <c r="BI26" s="108"/>
    </row>
    <row r="27" spans="1:70" s="48" customFormat="1" ht="20.100000000000001" customHeight="1" x14ac:dyDescent="0.3">
      <c r="A27" s="94"/>
      <c r="B27" s="95"/>
      <c r="C27" s="109"/>
      <c r="D27" s="97"/>
      <c r="E27" s="97"/>
      <c r="F27" s="97"/>
      <c r="G27" s="97"/>
      <c r="H27" s="97"/>
      <c r="I27" s="97"/>
      <c r="J27" s="97"/>
      <c r="K27" s="97"/>
      <c r="L27" s="97"/>
      <c r="M27" s="97"/>
      <c r="N27" s="103"/>
      <c r="O27" s="103"/>
      <c r="P27" s="103"/>
      <c r="Q27" s="103"/>
      <c r="R27" s="103"/>
      <c r="S27" s="103"/>
      <c r="T27" s="103"/>
      <c r="U27" s="103"/>
      <c r="V27" s="103"/>
      <c r="W27" s="103"/>
      <c r="X27" s="97"/>
      <c r="Y27" s="97"/>
      <c r="Z27" s="97"/>
      <c r="AA27" s="97"/>
      <c r="AB27" s="99" t="s">
        <v>65</v>
      </c>
      <c r="AC27" s="424" t="s">
        <v>222</v>
      </c>
      <c r="AD27" s="100"/>
      <c r="AE27" s="101"/>
      <c r="AF27" s="102"/>
      <c r="AG27" s="102"/>
      <c r="AH27" s="101"/>
      <c r="AI27" s="101"/>
      <c r="AJ27" s="101"/>
      <c r="AK27" s="101"/>
      <c r="AL27" s="101"/>
      <c r="AM27" s="101"/>
      <c r="AN27" s="102"/>
      <c r="AO27" s="102"/>
      <c r="AP27" s="101"/>
      <c r="AQ27" s="101"/>
      <c r="AR27" s="101"/>
      <c r="AS27" s="101"/>
      <c r="AT27" s="110"/>
      <c r="AU27" s="111"/>
      <c r="AV27" s="102"/>
      <c r="AW27" s="107"/>
      <c r="AX27" s="107"/>
      <c r="AY27" s="107"/>
      <c r="AZ27" s="107"/>
      <c r="BA27" s="107"/>
      <c r="BB27" s="102"/>
      <c r="BC27" s="102"/>
      <c r="BD27" s="102"/>
      <c r="BE27" s="102"/>
      <c r="BF27" s="102"/>
      <c r="BG27" s="102"/>
      <c r="BH27" s="102"/>
      <c r="BI27" s="102"/>
    </row>
    <row r="28" spans="1:70" ht="14.4" x14ac:dyDescent="0.3">
      <c r="A28" s="73"/>
      <c r="B28" s="73"/>
      <c r="C28" s="73"/>
      <c r="D28" s="73"/>
      <c r="E28" s="97"/>
      <c r="F28" s="97"/>
      <c r="G28" s="97"/>
      <c r="H28" s="97"/>
      <c r="I28" s="97"/>
      <c r="J28" s="97"/>
      <c r="K28" s="100"/>
      <c r="L28" s="100"/>
      <c r="M28" s="97"/>
      <c r="N28" s="112"/>
      <c r="O28" s="112"/>
      <c r="P28" s="97"/>
      <c r="Q28" s="97"/>
      <c r="R28" s="97"/>
      <c r="S28" s="97"/>
      <c r="T28" s="97"/>
      <c r="U28" s="97"/>
      <c r="V28" s="97"/>
      <c r="W28" s="97"/>
      <c r="X28" s="100"/>
      <c r="Y28" s="100"/>
      <c r="Z28" s="97"/>
      <c r="AA28" s="97"/>
      <c r="AB28" s="73"/>
      <c r="AC28" s="73"/>
      <c r="AD28" s="97"/>
      <c r="AE28" s="101"/>
      <c r="AF28" s="101"/>
      <c r="AG28" s="101"/>
      <c r="AH28" s="101"/>
      <c r="AI28" s="101"/>
      <c r="AJ28" s="101"/>
      <c r="AK28" s="101"/>
      <c r="AL28" s="101"/>
      <c r="AM28" s="101"/>
      <c r="AN28" s="101"/>
      <c r="AO28" s="101"/>
      <c r="AP28" s="101"/>
      <c r="AQ28" s="101"/>
      <c r="AR28" s="101"/>
      <c r="AS28" s="101"/>
      <c r="AT28" s="110"/>
      <c r="AU28" s="110"/>
      <c r="AV28" s="101"/>
      <c r="AW28" s="101"/>
      <c r="AX28" s="101"/>
      <c r="AY28" s="101"/>
      <c r="AZ28" s="101"/>
      <c r="BA28" s="101"/>
      <c r="BB28" s="112"/>
      <c r="BC28" s="112"/>
      <c r="BD28" s="112"/>
      <c r="BE28" s="112"/>
      <c r="BF28" s="112"/>
      <c r="BG28" s="112"/>
      <c r="BH28" s="112"/>
      <c r="BI28" s="112"/>
    </row>
    <row r="29" spans="1:70" ht="15.6" x14ac:dyDescent="0.3">
      <c r="A29" s="743" t="s">
        <v>217</v>
      </c>
      <c r="B29" s="744"/>
      <c r="C29" s="744"/>
      <c r="D29" s="744"/>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c r="AX29" s="744"/>
      <c r="AY29" s="744"/>
      <c r="AZ29" s="744"/>
      <c r="BA29" s="744"/>
      <c r="BB29" s="744"/>
      <c r="BC29" s="744"/>
      <c r="BD29" s="744"/>
      <c r="BE29" s="744"/>
      <c r="BF29" s="744"/>
      <c r="BG29" s="744"/>
      <c r="BH29" s="744"/>
      <c r="BI29" s="744"/>
    </row>
    <row r="30" spans="1:70" ht="33" customHeight="1" x14ac:dyDescent="0.3">
      <c r="A30" s="357" t="s">
        <v>107</v>
      </c>
      <c r="AC30" s="724" t="s">
        <v>113</v>
      </c>
      <c r="AD30" s="724"/>
      <c r="AE30" s="724"/>
      <c r="AF30" s="724"/>
      <c r="AG30" s="724"/>
      <c r="AH30" s="724"/>
      <c r="AI30" s="724"/>
      <c r="AJ30" s="724"/>
      <c r="AK30" s="724"/>
      <c r="AL30" s="724"/>
      <c r="AM30" s="724"/>
      <c r="AN30" s="724"/>
      <c r="AO30" s="724"/>
      <c r="AP30" s="724"/>
      <c r="AQ30" s="724"/>
      <c r="AR30" s="724"/>
      <c r="AS30" s="724"/>
      <c r="AT30" s="724"/>
      <c r="AU30" s="724"/>
      <c r="AV30" s="724"/>
      <c r="AW30" s="724"/>
      <c r="AX30" s="724"/>
      <c r="AY30" s="724"/>
      <c r="AZ30" s="724"/>
      <c r="BA30" s="724"/>
      <c r="BB30" s="724"/>
      <c r="BC30" s="724"/>
      <c r="BD30" s="724"/>
      <c r="BE30" s="724"/>
      <c r="BF30" s="724"/>
      <c r="BG30" s="724"/>
      <c r="BH30" s="724"/>
      <c r="BI30" s="724"/>
    </row>
    <row r="31" spans="1:70" ht="15.6" x14ac:dyDescent="0.3">
      <c r="A31" s="358" t="s">
        <v>108</v>
      </c>
    </row>
    <row r="32" spans="1:70" ht="15.6" x14ac:dyDescent="0.3">
      <c r="A32" s="354" t="s">
        <v>66</v>
      </c>
      <c r="C32" s="359"/>
      <c r="D32" s="354"/>
      <c r="E32" s="354"/>
      <c r="F32" s="354" t="s">
        <v>67</v>
      </c>
      <c r="G32" s="354"/>
      <c r="H32" s="354"/>
      <c r="I32" s="354"/>
      <c r="J32" s="354"/>
      <c r="K32" s="359"/>
      <c r="L32" s="359"/>
      <c r="M32" s="354"/>
      <c r="N32" s="354"/>
      <c r="O32" s="354"/>
      <c r="P32" s="354"/>
      <c r="Q32" s="354"/>
      <c r="R32" s="354"/>
      <c r="S32" s="354"/>
      <c r="T32" s="354"/>
      <c r="U32" s="354"/>
      <c r="V32" s="354"/>
      <c r="W32" s="354"/>
      <c r="X32" s="359"/>
      <c r="Y32" s="359"/>
      <c r="Z32" s="354"/>
      <c r="AA32" s="354"/>
      <c r="AB32" s="354"/>
      <c r="AC32" s="354"/>
      <c r="AD32" s="354"/>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row>
    <row r="33" spans="1:2" x14ac:dyDescent="0.3">
      <c r="A33" s="360"/>
      <c r="B33" s="355"/>
    </row>
  </sheetData>
  <sheetProtection algorithmName="SHA-512" hashValue="udW0mDwkgTT4ApnsCbW0aX0D7emyINse6WTxsoxcCwktbx+tMqFreQ5eLT4wq70XKEJ6zeT6nqKcanH5x+1hVA==" saltValue="LpKlx8wIG+BuvOLrBlPUuw==" spinCount="100000" sheet="1" formatCells="0" formatColumns="0" formatRows="0"/>
  <mergeCells count="47">
    <mergeCell ref="AD15:BF15"/>
    <mergeCell ref="O15:P15"/>
    <mergeCell ref="B3:U3"/>
    <mergeCell ref="M10:BB10"/>
    <mergeCell ref="Q15:W15"/>
    <mergeCell ref="M13:BB13"/>
    <mergeCell ref="Y12:AT12"/>
    <mergeCell ref="M11:BB11"/>
    <mergeCell ref="H1:O1"/>
    <mergeCell ref="AX1:BB1"/>
    <mergeCell ref="B2:X2"/>
    <mergeCell ref="Q14:W14"/>
    <mergeCell ref="AD14:BF14"/>
    <mergeCell ref="O14:P14"/>
    <mergeCell ref="R4:S4"/>
    <mergeCell ref="A29:BI29"/>
    <mergeCell ref="A20:A21"/>
    <mergeCell ref="BB20:BB21"/>
    <mergeCell ref="BC20:BC21"/>
    <mergeCell ref="BD20:BD21"/>
    <mergeCell ref="B20:E20"/>
    <mergeCell ref="K20:N20"/>
    <mergeCell ref="X20:AA20"/>
    <mergeCell ref="AX20:BA20"/>
    <mergeCell ref="F20:I20"/>
    <mergeCell ref="AF20:AI20"/>
    <mergeCell ref="AO20:AR20"/>
    <mergeCell ref="AS20:AV20"/>
    <mergeCell ref="O20:R20"/>
    <mergeCell ref="S20:V20"/>
    <mergeCell ref="AB20:AE20"/>
    <mergeCell ref="Q17:W17"/>
    <mergeCell ref="Q16:W16"/>
    <mergeCell ref="O16:P16"/>
    <mergeCell ref="AD16:BF16"/>
    <mergeCell ref="AC30:BI30"/>
    <mergeCell ref="O17:P17"/>
    <mergeCell ref="AD17:BF17"/>
    <mergeCell ref="BI20:BI21"/>
    <mergeCell ref="AK20:AN20"/>
    <mergeCell ref="BE20:BE21"/>
    <mergeCell ref="BB19:BI19"/>
    <mergeCell ref="Q18:AA18"/>
    <mergeCell ref="BF20:BF21"/>
    <mergeCell ref="BG20:BG21"/>
    <mergeCell ref="BH20:BH21"/>
    <mergeCell ref="AI18:AN18"/>
  </mergeCells>
  <dataValidations count="4">
    <dataValidation type="list" allowBlank="1" showInputMessage="1" showErrorMessage="1" sqref="P18 AH18" xr:uid="{00000000-0002-0000-0100-000000000000}">
      <formula1>" , денна, заочна (дистанційна), вечірня"</formula1>
    </dataValidation>
    <dataValidation errorStyle="warning" allowBlank="1" showInputMessage="1" showErrorMessage="1" sqref="AX1:BB1 M13:BB13" xr:uid="{00000000-0002-0000-0100-000001000000}"/>
    <dataValidation type="list" errorStyle="information" showInputMessage="1" showErrorMessage="1" sqref="Q18:AA18" xr:uid="{00000000-0002-0000-0100-000002000000}">
      <formula1>"денна, денна/дуальна"</formula1>
    </dataValidation>
    <dataValidation type="list" allowBlank="1" showInputMessage="1" showErrorMessage="1" sqref="BE20:BG21" xr:uid="{00000000-0002-0000-0100-000003000000}">
      <formula1>$BR$12:$BR$18</formula1>
    </dataValidation>
  </dataValidations>
  <printOptions horizontalCentered="1"/>
  <pageMargins left="0.19685039370078741" right="0.19685039370078741" top="0.39370078740157483" bottom="0.39370078740157483" header="0.51181102362204722" footer="0.31496062992125984"/>
  <pageSetup paperSize="9" scale="75"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KO214"/>
  <sheetViews>
    <sheetView view="pageBreakPreview" topLeftCell="A9" zoomScale="115" zoomScaleNormal="115" zoomScaleSheetLayoutView="115" workbookViewId="0">
      <selection activeCell="B26" sqref="B26"/>
    </sheetView>
  </sheetViews>
  <sheetFormatPr defaultColWidth="9.109375" defaultRowHeight="13.2" x14ac:dyDescent="0.25"/>
  <cols>
    <col min="1" max="1" width="7.44140625" style="15" bestFit="1" customWidth="1"/>
    <col min="2" max="2" width="28" style="153" customWidth="1"/>
    <col min="3" max="3" width="5.44140625" style="68" customWidth="1"/>
    <col min="4" max="12" width="2.44140625" style="164" customWidth="1"/>
    <col min="13" max="19" width="2.44140625" style="164" hidden="1" customWidth="1"/>
    <col min="20" max="20" width="2.33203125" style="164" customWidth="1"/>
    <col min="21" max="21" width="2.5546875" style="164" customWidth="1"/>
    <col min="22" max="22" width="2.109375" style="164" customWidth="1"/>
    <col min="23" max="23" width="2" style="164" customWidth="1"/>
    <col min="24" max="24" width="1.88671875" style="164" customWidth="1"/>
    <col min="25" max="25" width="2.109375" style="164" customWidth="1"/>
    <col min="26" max="28" width="2.44140625" style="164" customWidth="1"/>
    <col min="29" max="29" width="6" style="164" customWidth="1"/>
    <col min="30" max="30" width="5.33203125" style="164" customWidth="1"/>
    <col min="31" max="33" width="4.5546875" style="164" customWidth="1"/>
    <col min="34" max="34" width="5.6640625" style="164" customWidth="1"/>
    <col min="35" max="50" width="4.5546875" style="164" customWidth="1"/>
    <col min="51" max="82" width="4.5546875" style="164" hidden="1" customWidth="1"/>
    <col min="83" max="83" width="5.6640625" style="64" bestFit="1" customWidth="1"/>
    <col min="84" max="84" width="4.5546875" style="33" hidden="1" customWidth="1"/>
    <col min="85" max="85" width="9.5546875" style="33" hidden="1" customWidth="1"/>
    <col min="86" max="87" width="5" style="33" hidden="1" customWidth="1"/>
    <col min="88" max="92" width="5.33203125" style="33" hidden="1" customWidth="1"/>
    <col min="93" max="93" width="5.109375" style="33" hidden="1" customWidth="1"/>
    <col min="94" max="94" width="5" style="33" hidden="1" customWidth="1"/>
    <col min="95" max="95" width="5.44140625" style="33" hidden="1" customWidth="1"/>
    <col min="96" max="96" width="5.6640625" style="33" hidden="1" customWidth="1"/>
    <col min="97" max="97" width="6" style="33" hidden="1" customWidth="1"/>
    <col min="98" max="98" width="6.44140625" style="12" hidden="1" customWidth="1"/>
    <col min="99" max="99" width="4.6640625" style="12" hidden="1" customWidth="1"/>
    <col min="100" max="111" width="5.6640625" style="12" hidden="1" customWidth="1"/>
    <col min="112" max="112" width="5.6640625" style="205" hidden="1" customWidth="1"/>
    <col min="113" max="113" width="6.109375" style="216" hidden="1" customWidth="1"/>
    <col min="114" max="114" width="4.33203125" style="12" hidden="1" customWidth="1"/>
    <col min="115" max="116" width="4.44140625" style="12" hidden="1" customWidth="1"/>
    <col min="117" max="122" width="3.6640625" style="12" hidden="1" customWidth="1"/>
    <col min="123" max="125" width="5.5546875" style="12" hidden="1" customWidth="1"/>
    <col min="126" max="126" width="4.44140625" style="12" hidden="1" customWidth="1"/>
    <col min="127" max="136" width="3.6640625" style="12" hidden="1" customWidth="1"/>
    <col min="137" max="137" width="4.88671875" style="12" hidden="1" customWidth="1"/>
    <col min="138" max="144" width="3.6640625" style="12" hidden="1" customWidth="1"/>
    <col min="145" max="145" width="5.44140625" style="12" hidden="1" customWidth="1"/>
    <col min="146" max="158" width="4.5546875" style="12" hidden="1" customWidth="1"/>
    <col min="159" max="170" width="5.109375" style="12" hidden="1" customWidth="1"/>
    <col min="171" max="171" width="5.6640625" style="12" hidden="1" customWidth="1"/>
    <col min="172" max="175" width="5.5546875" style="12" hidden="1" customWidth="1"/>
    <col min="176" max="176" width="4" style="12" hidden="1" customWidth="1"/>
    <col min="177" max="177" width="9.109375" style="12" hidden="1" customWidth="1"/>
    <col min="178" max="187" width="9.109375" style="12" customWidth="1"/>
    <col min="188" max="16384" width="9.109375" style="12"/>
  </cols>
  <sheetData>
    <row r="1" spans="1:177" s="116" customFormat="1" ht="10.199999999999999" x14ac:dyDescent="0.2">
      <c r="B1" s="121"/>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DH1" s="193"/>
      <c r="DI1" s="206"/>
      <c r="FQ1" s="467"/>
    </row>
    <row r="2" spans="1:177" s="2" customFormat="1" ht="17.399999999999999" x14ac:dyDescent="0.3">
      <c r="A2" s="779" t="s">
        <v>6</v>
      </c>
      <c r="B2" s="779"/>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c r="AW2" s="779"/>
      <c r="AX2" s="779"/>
      <c r="AY2" s="779"/>
      <c r="AZ2" s="779"/>
      <c r="BA2" s="779"/>
      <c r="BB2" s="779"/>
      <c r="BC2" s="779"/>
      <c r="BD2" s="779"/>
      <c r="BE2" s="779"/>
      <c r="BF2" s="779"/>
      <c r="BG2" s="779"/>
      <c r="BH2" s="779"/>
      <c r="BI2" s="779"/>
      <c r="BJ2" s="779"/>
      <c r="BK2" s="779"/>
      <c r="BL2" s="779"/>
      <c r="BM2" s="779"/>
      <c r="BN2" s="779"/>
      <c r="BO2" s="779"/>
      <c r="BP2" s="779"/>
      <c r="BQ2" s="779"/>
      <c r="BR2" s="779"/>
      <c r="BS2" s="779"/>
      <c r="BT2" s="779"/>
      <c r="BU2" s="779"/>
      <c r="BV2" s="779"/>
      <c r="BW2" s="779"/>
      <c r="BX2" s="779"/>
      <c r="BY2" s="779"/>
      <c r="BZ2" s="779"/>
      <c r="CA2" s="779"/>
      <c r="CB2" s="779"/>
      <c r="CC2" s="779"/>
      <c r="CD2" s="779"/>
      <c r="CE2" s="21"/>
      <c r="CF2" s="25" t="s">
        <v>34</v>
      </c>
      <c r="CG2" s="19"/>
      <c r="CH2" s="19"/>
      <c r="CI2" s="19"/>
      <c r="CJ2" s="19"/>
      <c r="CK2" s="19"/>
      <c r="CL2" s="19"/>
      <c r="CM2" s="19"/>
      <c r="CN2" s="19"/>
      <c r="CO2" s="19"/>
      <c r="CP2" s="19"/>
      <c r="CQ2" s="19"/>
      <c r="CR2" s="19"/>
      <c r="CS2" s="19"/>
      <c r="CV2" s="458"/>
      <c r="CW2" s="458"/>
      <c r="CX2" s="458"/>
      <c r="CY2" s="458"/>
      <c r="CZ2" s="458"/>
      <c r="DA2" s="458"/>
      <c r="DB2" s="458"/>
      <c r="DC2" s="458"/>
      <c r="DD2" s="458"/>
      <c r="DE2" s="458"/>
      <c r="DF2" s="458"/>
      <c r="DG2" s="458"/>
      <c r="DH2" s="458"/>
      <c r="DI2" s="459"/>
      <c r="DJ2" s="460"/>
      <c r="DK2" s="458"/>
      <c r="DL2" s="458"/>
      <c r="DM2" s="458"/>
      <c r="DN2" s="458"/>
      <c r="DO2" s="458"/>
      <c r="DP2" s="458"/>
      <c r="DQ2" s="458"/>
      <c r="DR2" s="458"/>
      <c r="DS2" s="458"/>
      <c r="DT2" s="458"/>
      <c r="DU2" s="458"/>
      <c r="DV2" s="458"/>
      <c r="DW2" s="458"/>
      <c r="DX2" s="458"/>
      <c r="DY2" s="458"/>
      <c r="DZ2" s="458"/>
      <c r="EA2" s="458"/>
      <c r="EB2" s="458"/>
      <c r="EC2" s="458"/>
      <c r="ED2" s="458"/>
      <c r="EE2" s="458"/>
      <c r="EF2" s="458"/>
      <c r="EG2" s="458"/>
      <c r="EH2" s="458"/>
      <c r="EI2" s="458"/>
      <c r="EJ2" s="458"/>
      <c r="EK2" s="458"/>
      <c r="EL2" s="458"/>
      <c r="FQ2" s="468" t="s">
        <v>255</v>
      </c>
      <c r="FR2" s="461" t="s">
        <v>86</v>
      </c>
    </row>
    <row r="3" spans="1:177" s="2" customFormat="1" ht="13.8" x14ac:dyDescent="0.25">
      <c r="A3" s="780" t="str">
        <f>IF('Титул денна (дуальна)'!AX1="бакалавр","перший (бакалаврський) рівень вищої освіти",IF('Титул денна (дуальна)'!AX1="магістр","другий (магістерський) рівень вищої освіти",0))</f>
        <v>другий (магістерський) рівень вищої освіти</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2"/>
      <c r="CE3" s="21"/>
      <c r="CG3" s="802" t="s">
        <v>71</v>
      </c>
      <c r="CH3" s="802"/>
      <c r="CI3" s="802"/>
      <c r="CJ3" s="802"/>
      <c r="CK3" s="802"/>
      <c r="CL3" s="802"/>
      <c r="CM3" s="802"/>
      <c r="CN3" s="802"/>
      <c r="CO3" s="802"/>
      <c r="CP3" s="802"/>
      <c r="CQ3" s="802"/>
      <c r="CR3" s="802"/>
      <c r="CS3" s="19"/>
      <c r="CV3" s="880"/>
      <c r="CW3" s="881"/>
      <c r="CX3" s="881"/>
      <c r="CY3" s="882"/>
      <c r="CZ3" s="476"/>
      <c r="DA3" s="476"/>
      <c r="DB3" s="476"/>
      <c r="DC3" s="476"/>
      <c r="DD3" s="880"/>
      <c r="DE3" s="881"/>
      <c r="DF3" s="881"/>
      <c r="DG3" s="881"/>
      <c r="DH3" s="882"/>
      <c r="DI3" s="883"/>
      <c r="DJ3" s="881"/>
      <c r="DK3" s="882"/>
      <c r="DL3" s="880"/>
      <c r="DM3" s="881"/>
      <c r="DN3" s="881"/>
      <c r="DO3" s="881"/>
      <c r="DP3" s="881"/>
      <c r="DQ3" s="881"/>
      <c r="DR3" s="881"/>
      <c r="DS3" s="882"/>
      <c r="DT3" s="880"/>
      <c r="DU3" s="881"/>
      <c r="DV3" s="881"/>
      <c r="DW3" s="881"/>
      <c r="DX3" s="881"/>
      <c r="DY3" s="882"/>
      <c r="DZ3" s="880"/>
      <c r="EA3" s="881"/>
      <c r="EB3" s="881"/>
      <c r="EC3" s="881"/>
      <c r="ED3" s="881"/>
      <c r="EE3" s="881"/>
      <c r="EF3" s="881"/>
      <c r="EG3" s="882"/>
      <c r="EH3" s="880"/>
      <c r="EI3" s="881"/>
      <c r="EJ3" s="881"/>
      <c r="EK3" s="881"/>
      <c r="EL3" s="882"/>
      <c r="FQ3" s="469"/>
      <c r="FR3" s="462" t="s">
        <v>111</v>
      </c>
    </row>
    <row r="4" spans="1:177" s="2" customFormat="1" ht="13.8" x14ac:dyDescent="0.25">
      <c r="A4" s="783" t="s">
        <v>291</v>
      </c>
      <c r="B4" s="784"/>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4"/>
      <c r="AV4" s="784"/>
      <c r="AW4" s="784"/>
      <c r="AX4" s="784"/>
      <c r="AY4" s="784"/>
      <c r="AZ4" s="784"/>
      <c r="BA4" s="784"/>
      <c r="BB4" s="784"/>
      <c r="BC4" s="784"/>
      <c r="BD4" s="784"/>
      <c r="BE4" s="784"/>
      <c r="BF4" s="784"/>
      <c r="BG4" s="784"/>
      <c r="BH4" s="784"/>
      <c r="BI4" s="784"/>
      <c r="BJ4" s="784"/>
      <c r="BK4" s="784"/>
      <c r="BL4" s="784"/>
      <c r="BM4" s="784"/>
      <c r="BN4" s="784"/>
      <c r="BO4" s="784"/>
      <c r="BP4" s="784"/>
      <c r="BQ4" s="784"/>
      <c r="BR4" s="784"/>
      <c r="BS4" s="784"/>
      <c r="BT4" s="784"/>
      <c r="BU4" s="784"/>
      <c r="BV4" s="784"/>
      <c r="BW4" s="784"/>
      <c r="BX4" s="784"/>
      <c r="BY4" s="784"/>
      <c r="BZ4" s="784"/>
      <c r="CA4" s="784"/>
      <c r="CB4" s="784"/>
      <c r="CC4" s="784"/>
      <c r="CD4" s="785"/>
      <c r="CE4" s="21"/>
      <c r="CG4" s="57">
        <v>1</v>
      </c>
      <c r="CH4" s="57">
        <v>2</v>
      </c>
      <c r="CI4" s="57">
        <v>3</v>
      </c>
      <c r="CJ4" s="57">
        <v>4</v>
      </c>
      <c r="CK4" s="57">
        <v>5</v>
      </c>
      <c r="CL4" s="57">
        <v>6</v>
      </c>
      <c r="CM4" s="57">
        <v>7</v>
      </c>
      <c r="CN4" s="57">
        <v>8</v>
      </c>
      <c r="CO4" s="57">
        <v>9</v>
      </c>
      <c r="CP4" s="57">
        <v>10</v>
      </c>
      <c r="CQ4" s="57">
        <v>11</v>
      </c>
      <c r="CR4" s="57">
        <v>12</v>
      </c>
      <c r="CS4" s="19"/>
      <c r="CV4"/>
      <c r="CW4"/>
      <c r="CX4"/>
      <c r="CY4"/>
      <c r="CZ4"/>
      <c r="DA4"/>
      <c r="DB4"/>
      <c r="DC4"/>
      <c r="DD4"/>
      <c r="DE4"/>
      <c r="DF4"/>
      <c r="DG4"/>
      <c r="DH4" s="194"/>
      <c r="DI4" s="207"/>
      <c r="FQ4" s="470"/>
      <c r="FR4" s="463" t="s">
        <v>115</v>
      </c>
      <c r="FU4" s="256" t="s">
        <v>258</v>
      </c>
    </row>
    <row r="5" spans="1:177" s="3" customFormat="1" x14ac:dyDescent="0.25">
      <c r="A5" s="788" t="s">
        <v>1</v>
      </c>
      <c r="B5" s="796" t="s">
        <v>7</v>
      </c>
      <c r="C5" s="850" t="s">
        <v>8</v>
      </c>
      <c r="D5" s="799" t="s">
        <v>9</v>
      </c>
      <c r="E5" s="800"/>
      <c r="F5" s="800"/>
      <c r="G5" s="800"/>
      <c r="H5" s="800"/>
      <c r="I5" s="800"/>
      <c r="J5" s="800"/>
      <c r="K5" s="800"/>
      <c r="L5" s="800"/>
      <c r="M5" s="800"/>
      <c r="N5" s="800"/>
      <c r="O5" s="800"/>
      <c r="P5" s="800"/>
      <c r="Q5" s="800"/>
      <c r="R5" s="800"/>
      <c r="S5" s="800"/>
      <c r="T5" s="800"/>
      <c r="U5" s="800"/>
      <c r="V5" s="800"/>
      <c r="W5" s="800"/>
      <c r="X5" s="800"/>
      <c r="Y5" s="800"/>
      <c r="Z5" s="800"/>
      <c r="AA5" s="800"/>
      <c r="AB5" s="801"/>
      <c r="AC5" s="804" t="s">
        <v>3</v>
      </c>
      <c r="AD5" s="805"/>
      <c r="AE5" s="805"/>
      <c r="AF5" s="805"/>
      <c r="AG5" s="805"/>
      <c r="AH5" s="806"/>
      <c r="AI5" s="804" t="s">
        <v>10</v>
      </c>
      <c r="AJ5" s="805"/>
      <c r="AK5" s="805"/>
      <c r="AL5" s="805"/>
      <c r="AM5" s="805"/>
      <c r="AN5" s="805"/>
      <c r="AO5" s="805"/>
      <c r="AP5" s="805"/>
      <c r="AQ5" s="805"/>
      <c r="AR5" s="805"/>
      <c r="AS5" s="805"/>
      <c r="AT5" s="805"/>
      <c r="AU5" s="805"/>
      <c r="AV5" s="805"/>
      <c r="AW5" s="805"/>
      <c r="AX5" s="805"/>
      <c r="AY5" s="805"/>
      <c r="AZ5" s="805"/>
      <c r="BA5" s="805"/>
      <c r="BB5" s="805"/>
      <c r="BC5" s="805"/>
      <c r="BD5" s="805"/>
      <c r="BE5" s="805"/>
      <c r="BF5" s="805"/>
      <c r="BG5" s="805"/>
      <c r="BH5" s="805"/>
      <c r="BI5" s="805"/>
      <c r="BJ5" s="805"/>
      <c r="BK5" s="805"/>
      <c r="BL5" s="805"/>
      <c r="BM5" s="805"/>
      <c r="BN5" s="805"/>
      <c r="BO5" s="805"/>
      <c r="BP5" s="805"/>
      <c r="BQ5" s="805"/>
      <c r="BR5" s="805"/>
      <c r="BS5" s="805"/>
      <c r="BT5" s="805"/>
      <c r="BU5" s="805"/>
      <c r="BV5" s="805"/>
      <c r="BW5" s="805"/>
      <c r="BX5" s="805"/>
      <c r="BY5" s="805"/>
      <c r="BZ5" s="805"/>
      <c r="CA5" s="805"/>
      <c r="CB5" s="805"/>
      <c r="CC5" s="805"/>
      <c r="CD5" s="806"/>
      <c r="CE5" s="59"/>
      <c r="CG5" s="58">
        <v>1</v>
      </c>
      <c r="CH5" s="58">
        <v>1</v>
      </c>
      <c r="CI5" s="58">
        <v>1</v>
      </c>
      <c r="CJ5" s="58">
        <v>1</v>
      </c>
      <c r="CK5" s="58">
        <v>1</v>
      </c>
      <c r="CL5" s="58">
        <v>1</v>
      </c>
      <c r="CM5" s="58">
        <v>1</v>
      </c>
      <c r="CN5" s="58">
        <v>1</v>
      </c>
      <c r="CO5" s="58">
        <v>1</v>
      </c>
      <c r="CP5" s="58">
        <v>1</v>
      </c>
      <c r="CQ5" s="58">
        <v>1</v>
      </c>
      <c r="CR5" s="58">
        <v>1</v>
      </c>
      <c r="CS5" s="27"/>
      <c r="CW5"/>
      <c r="CX5"/>
      <c r="CY5"/>
      <c r="CZ5"/>
      <c r="DA5"/>
      <c r="DB5"/>
      <c r="DC5"/>
      <c r="DD5"/>
      <c r="DE5"/>
      <c r="DF5"/>
      <c r="DG5"/>
      <c r="DH5" s="195"/>
      <c r="DI5" s="208"/>
      <c r="FQ5" s="471" t="s">
        <v>265</v>
      </c>
      <c r="FR5" s="464" t="s">
        <v>91</v>
      </c>
    </row>
    <row r="6" spans="1:177" s="4" customFormat="1" ht="13.8" x14ac:dyDescent="0.25">
      <c r="A6" s="789"/>
      <c r="B6" s="797"/>
      <c r="C6" s="850"/>
      <c r="D6" s="811" t="s">
        <v>11</v>
      </c>
      <c r="E6" s="812"/>
      <c r="F6" s="812"/>
      <c r="G6" s="813"/>
      <c r="H6" s="807" t="s">
        <v>12</v>
      </c>
      <c r="I6" s="807"/>
      <c r="J6" s="807"/>
      <c r="K6" s="807"/>
      <c r="L6" s="807"/>
      <c r="M6" s="807"/>
      <c r="N6" s="807"/>
      <c r="O6" s="807"/>
      <c r="P6" s="807"/>
      <c r="Q6" s="807"/>
      <c r="R6" s="807"/>
      <c r="S6" s="807"/>
      <c r="T6" s="803" t="s">
        <v>13</v>
      </c>
      <c r="U6" s="803" t="s">
        <v>14</v>
      </c>
      <c r="V6" s="807" t="s">
        <v>15</v>
      </c>
      <c r="W6" s="807"/>
      <c r="X6" s="807"/>
      <c r="Y6" s="807"/>
      <c r="Z6" s="807"/>
      <c r="AA6" s="807"/>
      <c r="AB6" s="807"/>
      <c r="AC6" s="834" t="s">
        <v>16</v>
      </c>
      <c r="AD6" s="834"/>
      <c r="AE6" s="807" t="s">
        <v>156</v>
      </c>
      <c r="AF6" s="807" t="s">
        <v>157</v>
      </c>
      <c r="AG6" s="807" t="s">
        <v>158</v>
      </c>
      <c r="AH6" s="807" t="s">
        <v>0</v>
      </c>
      <c r="AI6" s="799" t="s">
        <v>17</v>
      </c>
      <c r="AJ6" s="800"/>
      <c r="AK6" s="800"/>
      <c r="AL6" s="800"/>
      <c r="AM6" s="800"/>
      <c r="AN6" s="800"/>
      <c r="AO6" s="800"/>
      <c r="AP6" s="801"/>
      <c r="AQ6" s="799" t="s">
        <v>18</v>
      </c>
      <c r="AR6" s="800"/>
      <c r="AS6" s="800"/>
      <c r="AT6" s="800"/>
      <c r="AU6" s="800"/>
      <c r="AV6" s="800"/>
      <c r="AW6" s="800"/>
      <c r="AX6" s="801"/>
      <c r="AY6" s="799" t="s">
        <v>19</v>
      </c>
      <c r="AZ6" s="800"/>
      <c r="BA6" s="800"/>
      <c r="BB6" s="800"/>
      <c r="BC6" s="800"/>
      <c r="BD6" s="800"/>
      <c r="BE6" s="800"/>
      <c r="BF6" s="801"/>
      <c r="BG6" s="799" t="s">
        <v>20</v>
      </c>
      <c r="BH6" s="800"/>
      <c r="BI6" s="800"/>
      <c r="BJ6" s="800"/>
      <c r="BK6" s="800"/>
      <c r="BL6" s="800"/>
      <c r="BM6" s="800"/>
      <c r="BN6" s="801"/>
      <c r="BO6" s="804" t="s">
        <v>268</v>
      </c>
      <c r="BP6" s="805"/>
      <c r="BQ6" s="805"/>
      <c r="BR6" s="805"/>
      <c r="BS6" s="805"/>
      <c r="BT6" s="805"/>
      <c r="BU6" s="805"/>
      <c r="BV6" s="806"/>
      <c r="BW6" s="804" t="s">
        <v>269</v>
      </c>
      <c r="BX6" s="805"/>
      <c r="BY6" s="805"/>
      <c r="BZ6" s="805"/>
      <c r="CA6" s="805"/>
      <c r="CB6" s="805"/>
      <c r="CC6" s="805"/>
      <c r="CD6" s="806"/>
      <c r="CE6" s="60"/>
      <c r="CF6" s="3" t="s">
        <v>72</v>
      </c>
      <c r="CG6" s="136">
        <v>1</v>
      </c>
      <c r="CH6" s="4" t="s">
        <v>74</v>
      </c>
      <c r="CJ6" s="4" t="s">
        <v>73</v>
      </c>
      <c r="CO6" s="137">
        <v>1.5</v>
      </c>
      <c r="CP6" s="4" t="s">
        <v>75</v>
      </c>
      <c r="CR6" s="28"/>
      <c r="CS6" s="29"/>
      <c r="CW6"/>
      <c r="CX6"/>
      <c r="CY6"/>
      <c r="CZ6"/>
      <c r="DA6"/>
      <c r="DB6"/>
      <c r="DC6"/>
      <c r="DD6"/>
      <c r="DE6"/>
      <c r="DF6"/>
      <c r="DG6"/>
      <c r="DH6" s="196"/>
      <c r="DI6" s="209"/>
      <c r="FQ6" s="472"/>
      <c r="FR6" s="465" t="s">
        <v>92</v>
      </c>
      <c r="FU6" s="255" t="s">
        <v>245</v>
      </c>
    </row>
    <row r="7" spans="1:177" s="4" customFormat="1" ht="13.8" x14ac:dyDescent="0.25">
      <c r="A7" s="789"/>
      <c r="B7" s="797"/>
      <c r="C7" s="850"/>
      <c r="D7" s="814"/>
      <c r="E7" s="815"/>
      <c r="F7" s="815"/>
      <c r="G7" s="816"/>
      <c r="H7" s="807"/>
      <c r="I7" s="807"/>
      <c r="J7" s="807"/>
      <c r="K7" s="807"/>
      <c r="L7" s="807"/>
      <c r="M7" s="807"/>
      <c r="N7" s="807"/>
      <c r="O7" s="807"/>
      <c r="P7" s="807"/>
      <c r="Q7" s="807"/>
      <c r="R7" s="807"/>
      <c r="S7" s="807"/>
      <c r="T7" s="803"/>
      <c r="U7" s="803"/>
      <c r="V7" s="807"/>
      <c r="W7" s="807"/>
      <c r="X7" s="807"/>
      <c r="Y7" s="807"/>
      <c r="Z7" s="807"/>
      <c r="AA7" s="807"/>
      <c r="AB7" s="807"/>
      <c r="AC7" s="807" t="s">
        <v>21</v>
      </c>
      <c r="AD7" s="807" t="s">
        <v>22</v>
      </c>
      <c r="AE7" s="807"/>
      <c r="AF7" s="807"/>
      <c r="AG7" s="807"/>
      <c r="AH7" s="807"/>
      <c r="AI7" s="808">
        <v>1</v>
      </c>
      <c r="AJ7" s="809"/>
      <c r="AK7" s="809"/>
      <c r="AL7" s="810"/>
      <c r="AM7" s="808">
        <v>2</v>
      </c>
      <c r="AN7" s="809"/>
      <c r="AO7" s="809"/>
      <c r="AP7" s="810"/>
      <c r="AQ7" s="808">
        <v>3</v>
      </c>
      <c r="AR7" s="809"/>
      <c r="AS7" s="809"/>
      <c r="AT7" s="810"/>
      <c r="AU7" s="808">
        <v>4</v>
      </c>
      <c r="AV7" s="809"/>
      <c r="AW7" s="809"/>
      <c r="AX7" s="810"/>
      <c r="AY7" s="808">
        <v>5</v>
      </c>
      <c r="AZ7" s="809"/>
      <c r="BA7" s="809"/>
      <c r="BB7" s="810"/>
      <c r="BC7" s="808">
        <v>6</v>
      </c>
      <c r="BD7" s="809"/>
      <c r="BE7" s="809"/>
      <c r="BF7" s="810"/>
      <c r="BG7" s="808">
        <v>7</v>
      </c>
      <c r="BH7" s="809"/>
      <c r="BI7" s="809"/>
      <c r="BJ7" s="810"/>
      <c r="BK7" s="808">
        <v>8</v>
      </c>
      <c r="BL7" s="809"/>
      <c r="BM7" s="809"/>
      <c r="BN7" s="810"/>
      <c r="BO7" s="808">
        <v>9</v>
      </c>
      <c r="BP7" s="809"/>
      <c r="BQ7" s="809"/>
      <c r="BR7" s="810"/>
      <c r="BS7" s="808">
        <v>10</v>
      </c>
      <c r="BT7" s="809"/>
      <c r="BU7" s="809"/>
      <c r="BV7" s="810"/>
      <c r="BW7" s="808">
        <v>11</v>
      </c>
      <c r="BX7" s="809"/>
      <c r="BY7" s="809"/>
      <c r="BZ7" s="810"/>
      <c r="CA7" s="808">
        <v>12</v>
      </c>
      <c r="CB7" s="809"/>
      <c r="CC7" s="809"/>
      <c r="CD7" s="810"/>
      <c r="CE7" s="60"/>
      <c r="CF7" s="26" t="s">
        <v>29</v>
      </c>
      <c r="CG7" s="19"/>
      <c r="CH7" s="19"/>
      <c r="CI7" s="56">
        <v>30</v>
      </c>
      <c r="CJ7" s="3"/>
      <c r="CK7" s="3"/>
      <c r="CL7" s="3"/>
      <c r="CM7" s="3"/>
      <c r="CN7" s="3"/>
      <c r="CO7" s="3"/>
      <c r="CP7" s="27"/>
      <c r="CR7" s="28"/>
      <c r="CS7" s="30"/>
      <c r="DH7" s="196"/>
      <c r="DI7" s="209"/>
      <c r="FQ7" s="472"/>
      <c r="FR7" s="465" t="s">
        <v>90</v>
      </c>
      <c r="FU7" s="255" t="s">
        <v>246</v>
      </c>
    </row>
    <row r="8" spans="1:177" s="4" customFormat="1" ht="15.6" x14ac:dyDescent="0.3">
      <c r="A8" s="789"/>
      <c r="B8" s="797"/>
      <c r="C8" s="850"/>
      <c r="D8" s="814"/>
      <c r="E8" s="815"/>
      <c r="F8" s="815"/>
      <c r="G8" s="816"/>
      <c r="H8" s="807"/>
      <c r="I8" s="807"/>
      <c r="J8" s="807"/>
      <c r="K8" s="807"/>
      <c r="L8" s="807"/>
      <c r="M8" s="807"/>
      <c r="N8" s="807"/>
      <c r="O8" s="807"/>
      <c r="P8" s="807"/>
      <c r="Q8" s="807"/>
      <c r="R8" s="807"/>
      <c r="S8" s="807"/>
      <c r="T8" s="803"/>
      <c r="U8" s="803"/>
      <c r="V8" s="807"/>
      <c r="W8" s="807"/>
      <c r="X8" s="807"/>
      <c r="Y8" s="807"/>
      <c r="Z8" s="807"/>
      <c r="AA8" s="807"/>
      <c r="AB8" s="807"/>
      <c r="AC8" s="807"/>
      <c r="AD8" s="807"/>
      <c r="AE8" s="807"/>
      <c r="AF8" s="807"/>
      <c r="AG8" s="807"/>
      <c r="AH8" s="807"/>
      <c r="AI8" s="804" t="s">
        <v>236</v>
      </c>
      <c r="AJ8" s="805"/>
      <c r="AK8" s="805"/>
      <c r="AL8" s="805"/>
      <c r="AM8" s="805"/>
      <c r="AN8" s="805"/>
      <c r="AO8" s="805"/>
      <c r="AP8" s="805"/>
      <c r="AQ8" s="805"/>
      <c r="AR8" s="805"/>
      <c r="AS8" s="805"/>
      <c r="AT8" s="805"/>
      <c r="AU8" s="805"/>
      <c r="AV8" s="805"/>
      <c r="AW8" s="805"/>
      <c r="AX8" s="805"/>
      <c r="AY8" s="805"/>
      <c r="AZ8" s="805"/>
      <c r="BA8" s="805"/>
      <c r="BB8" s="805"/>
      <c r="BC8" s="805"/>
      <c r="BD8" s="805"/>
      <c r="BE8" s="805"/>
      <c r="BF8" s="805"/>
      <c r="BG8" s="805"/>
      <c r="BH8" s="805"/>
      <c r="BI8" s="805"/>
      <c r="BJ8" s="805"/>
      <c r="BK8" s="805"/>
      <c r="BL8" s="805"/>
      <c r="BM8" s="805"/>
      <c r="BN8" s="805"/>
      <c r="BO8" s="805"/>
      <c r="BP8" s="805"/>
      <c r="BQ8" s="805"/>
      <c r="BR8" s="805"/>
      <c r="BS8" s="805"/>
      <c r="BT8" s="805"/>
      <c r="BU8" s="805"/>
      <c r="BV8" s="805"/>
      <c r="BW8" s="805"/>
      <c r="BX8" s="805"/>
      <c r="BY8" s="805"/>
      <c r="BZ8" s="805"/>
      <c r="CA8" s="805"/>
      <c r="CB8" s="805"/>
      <c r="CC8" s="805"/>
      <c r="CD8" s="806"/>
      <c r="CE8" s="60"/>
      <c r="CF8" s="25" t="s">
        <v>36</v>
      </c>
      <c r="CG8" s="28"/>
      <c r="CH8" s="28"/>
      <c r="CI8" s="28"/>
      <c r="CJ8" s="28"/>
      <c r="CK8" s="28"/>
      <c r="CL8" s="28"/>
      <c r="CM8" s="28"/>
      <c r="CN8" s="28"/>
      <c r="CO8" s="28"/>
      <c r="CP8" s="28"/>
      <c r="CQ8" s="28"/>
      <c r="CR8" s="28"/>
      <c r="CS8" s="28"/>
      <c r="DH8" s="196"/>
      <c r="DI8" s="209"/>
      <c r="DL8" s="4" t="s">
        <v>99</v>
      </c>
      <c r="DY8" s="4" t="s">
        <v>82</v>
      </c>
      <c r="EP8" s="4" t="s">
        <v>81</v>
      </c>
      <c r="FQ8" s="473"/>
      <c r="FR8" s="466" t="s">
        <v>89</v>
      </c>
      <c r="FU8" s="255" t="s">
        <v>259</v>
      </c>
    </row>
    <row r="9" spans="1:177" s="4" customFormat="1" ht="13.8" x14ac:dyDescent="0.25">
      <c r="A9" s="789"/>
      <c r="B9" s="797"/>
      <c r="C9" s="850"/>
      <c r="D9" s="814"/>
      <c r="E9" s="815"/>
      <c r="F9" s="815"/>
      <c r="G9" s="816"/>
      <c r="H9" s="807"/>
      <c r="I9" s="807"/>
      <c r="J9" s="807"/>
      <c r="K9" s="807"/>
      <c r="L9" s="807"/>
      <c r="M9" s="807"/>
      <c r="N9" s="807"/>
      <c r="O9" s="807"/>
      <c r="P9" s="807"/>
      <c r="Q9" s="807"/>
      <c r="R9" s="807"/>
      <c r="S9" s="807"/>
      <c r="T9" s="803"/>
      <c r="U9" s="803"/>
      <c r="V9" s="807"/>
      <c r="W9" s="807"/>
      <c r="X9" s="807"/>
      <c r="Y9" s="807"/>
      <c r="Z9" s="807"/>
      <c r="AA9" s="807"/>
      <c r="AB9" s="807"/>
      <c r="AC9" s="807"/>
      <c r="AD9" s="807"/>
      <c r="AE9" s="807"/>
      <c r="AF9" s="807"/>
      <c r="AG9" s="807"/>
      <c r="AH9" s="807"/>
      <c r="AI9" s="793">
        <v>17</v>
      </c>
      <c r="AJ9" s="794"/>
      <c r="AK9" s="794"/>
      <c r="AL9" s="795"/>
      <c r="AM9" s="793">
        <v>17</v>
      </c>
      <c r="AN9" s="794"/>
      <c r="AO9" s="794"/>
      <c r="AP9" s="795"/>
      <c r="AQ9" s="851">
        <v>6</v>
      </c>
      <c r="AR9" s="852"/>
      <c r="AS9" s="852"/>
      <c r="AT9" s="853"/>
      <c r="AU9" s="793">
        <v>0</v>
      </c>
      <c r="AV9" s="794"/>
      <c r="AW9" s="794"/>
      <c r="AX9" s="795"/>
      <c r="AY9" s="793">
        <v>17</v>
      </c>
      <c r="AZ9" s="794"/>
      <c r="BA9" s="794"/>
      <c r="BB9" s="795"/>
      <c r="BC9" s="793">
        <v>17</v>
      </c>
      <c r="BD9" s="794"/>
      <c r="BE9" s="794"/>
      <c r="BF9" s="795"/>
      <c r="BG9" s="793">
        <v>17</v>
      </c>
      <c r="BH9" s="794"/>
      <c r="BI9" s="794"/>
      <c r="BJ9" s="795"/>
      <c r="BK9" s="793">
        <v>17</v>
      </c>
      <c r="BL9" s="794"/>
      <c r="BM9" s="794"/>
      <c r="BN9" s="795"/>
      <c r="BO9" s="793">
        <v>17</v>
      </c>
      <c r="BP9" s="794"/>
      <c r="BQ9" s="794"/>
      <c r="BR9" s="795"/>
      <c r="BS9" s="793">
        <v>17</v>
      </c>
      <c r="BT9" s="794"/>
      <c r="BU9" s="794"/>
      <c r="BV9" s="795"/>
      <c r="BW9" s="793">
        <v>17</v>
      </c>
      <c r="BX9" s="794"/>
      <c r="BY9" s="794"/>
      <c r="BZ9" s="795"/>
      <c r="CA9" s="793">
        <v>17</v>
      </c>
      <c r="CB9" s="794"/>
      <c r="CC9" s="794"/>
      <c r="CD9" s="795"/>
      <c r="CE9" s="61"/>
      <c r="CF9" s="28"/>
      <c r="CG9" s="28"/>
      <c r="CH9" s="28"/>
      <c r="CI9" s="28"/>
      <c r="CJ9" s="28"/>
      <c r="CK9" s="28"/>
      <c r="CL9" s="28"/>
      <c r="CM9" s="28"/>
      <c r="CN9" s="28"/>
      <c r="CO9" s="28"/>
      <c r="CP9" s="28"/>
      <c r="CQ9" s="28"/>
      <c r="CR9" s="28"/>
      <c r="CS9" s="28"/>
      <c r="DH9" s="196"/>
      <c r="DI9" s="210"/>
      <c r="FQ9" s="474" t="s">
        <v>256</v>
      </c>
      <c r="FR9" s="464" t="s">
        <v>84</v>
      </c>
      <c r="FU9" s="255" t="s">
        <v>206</v>
      </c>
    </row>
    <row r="10" spans="1:177" s="4" customFormat="1" ht="13.8" x14ac:dyDescent="0.25">
      <c r="A10" s="790"/>
      <c r="B10" s="798"/>
      <c r="C10" s="850"/>
      <c r="D10" s="817"/>
      <c r="E10" s="818"/>
      <c r="F10" s="818"/>
      <c r="G10" s="819"/>
      <c r="H10" s="807"/>
      <c r="I10" s="807"/>
      <c r="J10" s="807"/>
      <c r="K10" s="807"/>
      <c r="L10" s="807"/>
      <c r="M10" s="807"/>
      <c r="N10" s="807"/>
      <c r="O10" s="807"/>
      <c r="P10" s="807"/>
      <c r="Q10" s="807"/>
      <c r="R10" s="807"/>
      <c r="S10" s="807"/>
      <c r="T10" s="803"/>
      <c r="U10" s="803"/>
      <c r="V10" s="807"/>
      <c r="W10" s="807"/>
      <c r="X10" s="807"/>
      <c r="Y10" s="807"/>
      <c r="Z10" s="807"/>
      <c r="AA10" s="807"/>
      <c r="AB10" s="807"/>
      <c r="AC10" s="807"/>
      <c r="AD10" s="807"/>
      <c r="AE10" s="807"/>
      <c r="AF10" s="807"/>
      <c r="AG10" s="807"/>
      <c r="AH10" s="807"/>
      <c r="AI10" s="804" t="s">
        <v>162</v>
      </c>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c r="BL10" s="805"/>
      <c r="BM10" s="805"/>
      <c r="BN10" s="805"/>
      <c r="BO10" s="805"/>
      <c r="BP10" s="805"/>
      <c r="BQ10" s="805"/>
      <c r="BR10" s="805"/>
      <c r="BS10" s="805"/>
      <c r="BT10" s="805"/>
      <c r="BU10" s="805"/>
      <c r="BV10" s="805"/>
      <c r="BW10" s="805"/>
      <c r="BX10" s="805"/>
      <c r="BY10" s="805"/>
      <c r="BZ10" s="805"/>
      <c r="CA10" s="805"/>
      <c r="CB10" s="805"/>
      <c r="CC10" s="805"/>
      <c r="CD10" s="806"/>
      <c r="CE10" s="21"/>
      <c r="CF10" s="19"/>
      <c r="CG10" s="839" t="s">
        <v>33</v>
      </c>
      <c r="CH10" s="840"/>
      <c r="CI10" s="840"/>
      <c r="CJ10" s="840"/>
      <c r="CK10" s="840"/>
      <c r="CL10" s="840"/>
      <c r="CM10" s="840"/>
      <c r="CN10" s="840"/>
      <c r="CO10" s="840"/>
      <c r="CP10" s="840"/>
      <c r="CQ10" s="840"/>
      <c r="CR10" s="841"/>
      <c r="CS10" s="847" t="s">
        <v>32</v>
      </c>
      <c r="DH10" s="196"/>
      <c r="DI10" s="209"/>
      <c r="EO10" s="123" t="s">
        <v>32</v>
      </c>
      <c r="EP10" s="839" t="s">
        <v>128</v>
      </c>
      <c r="EQ10" s="840"/>
      <c r="ER10" s="840"/>
      <c r="ES10" s="840"/>
      <c r="ET10" s="840"/>
      <c r="EU10" s="840"/>
      <c r="EV10" s="840"/>
      <c r="EW10" s="840"/>
      <c r="EX10" s="840"/>
      <c r="EY10" s="840"/>
      <c r="EZ10" s="840"/>
      <c r="FA10" s="841"/>
      <c r="FB10" s="123" t="s">
        <v>32</v>
      </c>
      <c r="FC10" s="839" t="s">
        <v>129</v>
      </c>
      <c r="FD10" s="840"/>
      <c r="FE10" s="840"/>
      <c r="FF10" s="840"/>
      <c r="FG10" s="840"/>
      <c r="FH10" s="840"/>
      <c r="FI10" s="840"/>
      <c r="FJ10" s="840"/>
      <c r="FK10" s="840"/>
      <c r="FL10" s="840"/>
      <c r="FM10" s="840"/>
      <c r="FN10" s="841"/>
      <c r="FO10" s="123" t="s">
        <v>32</v>
      </c>
      <c r="FQ10" s="472"/>
      <c r="FR10" s="465" t="s">
        <v>247</v>
      </c>
      <c r="FU10" s="255" t="s">
        <v>260</v>
      </c>
    </row>
    <row r="11" spans="1:177" s="7" customFormat="1" ht="13.8" x14ac:dyDescent="0.25">
      <c r="A11" s="6">
        <v>1</v>
      </c>
      <c r="B11" s="142" t="s">
        <v>98</v>
      </c>
      <c r="C11" s="5" t="s">
        <v>192</v>
      </c>
      <c r="D11" s="792">
        <v>4</v>
      </c>
      <c r="E11" s="792"/>
      <c r="F11" s="792"/>
      <c r="G11" s="792"/>
      <c r="H11" s="792">
        <v>5</v>
      </c>
      <c r="I11" s="792"/>
      <c r="J11" s="792"/>
      <c r="K11" s="792"/>
      <c r="L11" s="792"/>
      <c r="M11" s="792"/>
      <c r="N11" s="792"/>
      <c r="O11" s="792"/>
      <c r="P11" s="792"/>
      <c r="Q11" s="792"/>
      <c r="R11" s="792"/>
      <c r="S11" s="792"/>
      <c r="T11" s="6">
        <v>6</v>
      </c>
      <c r="U11" s="6">
        <v>7</v>
      </c>
      <c r="V11" s="792">
        <v>8</v>
      </c>
      <c r="W11" s="792"/>
      <c r="X11" s="792"/>
      <c r="Y11" s="792"/>
      <c r="Z11" s="792"/>
      <c r="AA11" s="792"/>
      <c r="AB11" s="792"/>
      <c r="AC11" s="6">
        <v>9</v>
      </c>
      <c r="AD11" s="5" t="s">
        <v>193</v>
      </c>
      <c r="AE11" s="6">
        <v>11</v>
      </c>
      <c r="AF11" s="6">
        <v>12</v>
      </c>
      <c r="AG11" s="6">
        <v>13</v>
      </c>
      <c r="AH11" s="6">
        <v>14</v>
      </c>
      <c r="AI11" s="824">
        <v>15</v>
      </c>
      <c r="AJ11" s="787"/>
      <c r="AK11" s="787"/>
      <c r="AL11" s="138" t="s">
        <v>76</v>
      </c>
      <c r="AM11" s="786">
        <v>16</v>
      </c>
      <c r="AN11" s="787"/>
      <c r="AO11" s="787"/>
      <c r="AP11" s="138" t="s">
        <v>76</v>
      </c>
      <c r="AQ11" s="786">
        <v>17</v>
      </c>
      <c r="AR11" s="787"/>
      <c r="AS11" s="787"/>
      <c r="AT11" s="138" t="s">
        <v>76</v>
      </c>
      <c r="AU11" s="786">
        <v>18</v>
      </c>
      <c r="AV11" s="787"/>
      <c r="AW11" s="787"/>
      <c r="AX11" s="138" t="s">
        <v>76</v>
      </c>
      <c r="AY11" s="786">
        <v>19</v>
      </c>
      <c r="AZ11" s="787"/>
      <c r="BA11" s="787"/>
      <c r="BB11" s="138" t="s">
        <v>76</v>
      </c>
      <c r="BC11" s="786">
        <v>20</v>
      </c>
      <c r="BD11" s="787"/>
      <c r="BE11" s="787"/>
      <c r="BF11" s="138" t="s">
        <v>76</v>
      </c>
      <c r="BG11" s="786">
        <v>21</v>
      </c>
      <c r="BH11" s="787"/>
      <c r="BI11" s="787"/>
      <c r="BJ11" s="138" t="s">
        <v>76</v>
      </c>
      <c r="BK11" s="786">
        <v>22</v>
      </c>
      <c r="BL11" s="787"/>
      <c r="BM11" s="787"/>
      <c r="BN11" s="138" t="s">
        <v>76</v>
      </c>
      <c r="BO11" s="786">
        <v>23</v>
      </c>
      <c r="BP11" s="787"/>
      <c r="BQ11" s="787"/>
      <c r="BR11" s="138" t="s">
        <v>76</v>
      </c>
      <c r="BS11" s="786">
        <v>24</v>
      </c>
      <c r="BT11" s="787"/>
      <c r="BU11" s="787"/>
      <c r="BV11" s="138" t="s">
        <v>76</v>
      </c>
      <c r="BW11" s="786">
        <v>25</v>
      </c>
      <c r="BX11" s="787"/>
      <c r="BY11" s="787"/>
      <c r="BZ11" s="138" t="s">
        <v>76</v>
      </c>
      <c r="CA11" s="786">
        <v>26</v>
      </c>
      <c r="CB11" s="787"/>
      <c r="CC11" s="787"/>
      <c r="CD11" s="138" t="s">
        <v>76</v>
      </c>
      <c r="CE11" s="51" t="s">
        <v>31</v>
      </c>
      <c r="CF11" s="19"/>
      <c r="CG11" s="31">
        <v>1</v>
      </c>
      <c r="CH11" s="31">
        <v>2</v>
      </c>
      <c r="CI11" s="31">
        <v>3</v>
      </c>
      <c r="CJ11" s="31">
        <v>4</v>
      </c>
      <c r="CK11" s="31">
        <v>5</v>
      </c>
      <c r="CL11" s="31">
        <v>6</v>
      </c>
      <c r="CM11" s="31">
        <v>7</v>
      </c>
      <c r="CN11" s="31">
        <v>8</v>
      </c>
      <c r="CO11" s="31">
        <v>9</v>
      </c>
      <c r="CP11" s="31">
        <v>10</v>
      </c>
      <c r="CQ11" s="31">
        <v>11</v>
      </c>
      <c r="CR11" s="31">
        <v>12</v>
      </c>
      <c r="CS11" s="847"/>
      <c r="DH11" s="197"/>
      <c r="DI11" s="211"/>
      <c r="DK11" s="31">
        <v>1</v>
      </c>
      <c r="DL11" s="31">
        <v>2</v>
      </c>
      <c r="DM11" s="31">
        <v>3</v>
      </c>
      <c r="DN11" s="31">
        <v>4</v>
      </c>
      <c r="DO11" s="31">
        <v>5</v>
      </c>
      <c r="DP11" s="31">
        <v>6</v>
      </c>
      <c r="DQ11" s="31">
        <v>7</v>
      </c>
      <c r="DR11" s="31">
        <v>8</v>
      </c>
      <c r="DS11" s="31">
        <v>9</v>
      </c>
      <c r="DT11" s="31">
        <v>10</v>
      </c>
      <c r="DU11" s="31">
        <v>11</v>
      </c>
      <c r="DV11" s="31">
        <v>12</v>
      </c>
      <c r="DY11" s="31">
        <v>1</v>
      </c>
      <c r="DZ11" s="31">
        <v>2</v>
      </c>
      <c r="EA11" s="31">
        <v>3</v>
      </c>
      <c r="EB11" s="31">
        <v>4</v>
      </c>
      <c r="EC11" s="31">
        <v>5</v>
      </c>
      <c r="ED11" s="31">
        <v>6</v>
      </c>
      <c r="EE11" s="31">
        <v>7</v>
      </c>
      <c r="EF11" s="31">
        <v>8</v>
      </c>
      <c r="EG11" s="31">
        <v>9</v>
      </c>
      <c r="EH11" s="31">
        <v>10</v>
      </c>
      <c r="EI11" s="31">
        <v>11</v>
      </c>
      <c r="EJ11" s="31">
        <v>12</v>
      </c>
      <c r="EO11" s="124" t="s">
        <v>130</v>
      </c>
      <c r="EP11" s="31">
        <v>1</v>
      </c>
      <c r="EQ11" s="31">
        <v>2</v>
      </c>
      <c r="ER11" s="31">
        <v>3</v>
      </c>
      <c r="ES11" s="31">
        <v>4</v>
      </c>
      <c r="ET11" s="31">
        <v>5</v>
      </c>
      <c r="EU11" s="31">
        <v>6</v>
      </c>
      <c r="EV11" s="31">
        <v>7</v>
      </c>
      <c r="EW11" s="31">
        <v>8</v>
      </c>
      <c r="EX11" s="31">
        <v>9</v>
      </c>
      <c r="EY11" s="31">
        <v>10</v>
      </c>
      <c r="EZ11" s="31">
        <v>11</v>
      </c>
      <c r="FA11" s="31">
        <v>12</v>
      </c>
      <c r="FB11" s="124" t="s">
        <v>97</v>
      </c>
      <c r="FC11" s="31">
        <v>1</v>
      </c>
      <c r="FD11" s="31">
        <v>2</v>
      </c>
      <c r="FE11" s="31">
        <v>3</v>
      </c>
      <c r="FF11" s="31">
        <v>4</v>
      </c>
      <c r="FG11" s="31">
        <v>5</v>
      </c>
      <c r="FH11" s="31">
        <v>6</v>
      </c>
      <c r="FI11" s="31">
        <v>7</v>
      </c>
      <c r="FJ11" s="31">
        <v>8</v>
      </c>
      <c r="FK11" s="31">
        <v>9</v>
      </c>
      <c r="FL11" s="31">
        <v>10</v>
      </c>
      <c r="FM11" s="31">
        <v>11</v>
      </c>
      <c r="FN11" s="31">
        <v>12</v>
      </c>
      <c r="FO11" s="124" t="s">
        <v>72</v>
      </c>
      <c r="FQ11" s="475"/>
      <c r="FR11" s="465" t="s">
        <v>85</v>
      </c>
      <c r="FU11" s="255" t="s">
        <v>207</v>
      </c>
    </row>
    <row r="12" spans="1:177" s="2" customFormat="1" ht="14.4" x14ac:dyDescent="0.25">
      <c r="A12" s="16"/>
      <c r="B12" s="144"/>
      <c r="C12" s="72"/>
      <c r="D12" s="235"/>
      <c r="E12" s="235"/>
      <c r="F12" s="235"/>
      <c r="G12" s="235"/>
      <c r="H12" s="235"/>
      <c r="I12" s="235"/>
      <c r="J12" s="235"/>
      <c r="K12" s="235"/>
      <c r="L12" s="235"/>
      <c r="M12" s="235"/>
      <c r="N12" s="235"/>
      <c r="O12" s="235"/>
      <c r="P12" s="235"/>
      <c r="Q12" s="235"/>
      <c r="R12" s="235"/>
      <c r="S12" s="235"/>
      <c r="T12" s="235"/>
      <c r="U12" s="235"/>
      <c r="V12" s="186"/>
      <c r="W12" s="186"/>
      <c r="X12" s="186"/>
      <c r="Y12" s="186"/>
      <c r="Z12" s="186"/>
      <c r="AA12" s="186"/>
      <c r="AB12" s="186"/>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21"/>
      <c r="CF12" s="19"/>
      <c r="CG12" s="32"/>
      <c r="CH12" s="32"/>
      <c r="CI12" s="32"/>
      <c r="CJ12" s="32"/>
      <c r="CK12" s="32"/>
      <c r="CL12" s="32"/>
      <c r="CM12" s="32"/>
      <c r="CN12" s="32"/>
      <c r="CO12" s="32"/>
      <c r="CP12" s="32"/>
      <c r="CQ12" s="32"/>
      <c r="CR12" s="32"/>
      <c r="CS12" s="32"/>
      <c r="DH12" s="194"/>
      <c r="DI12" s="207"/>
      <c r="FB12" s="125"/>
      <c r="FQ12" s="469"/>
      <c r="FR12" s="465" t="s">
        <v>114</v>
      </c>
      <c r="FU12" s="255" t="s">
        <v>208</v>
      </c>
    </row>
    <row r="13" spans="1:177" s="2" customFormat="1" ht="13.8" x14ac:dyDescent="0.25">
      <c r="A13" s="131">
        <v>1</v>
      </c>
      <c r="B13" s="145" t="s">
        <v>142</v>
      </c>
      <c r="C13" s="72"/>
      <c r="D13" s="235"/>
      <c r="E13" s="235"/>
      <c r="F13" s="235"/>
      <c r="G13" s="235"/>
      <c r="H13" s="235"/>
      <c r="I13" s="229"/>
      <c r="J13" s="229"/>
      <c r="K13" s="235"/>
      <c r="L13" s="235"/>
      <c r="M13" s="235"/>
      <c r="N13" s="235"/>
      <c r="O13" s="235"/>
      <c r="P13" s="235"/>
      <c r="Q13" s="235"/>
      <c r="R13" s="235"/>
      <c r="S13" s="235"/>
      <c r="T13" s="235"/>
      <c r="U13" s="235"/>
      <c r="V13" s="186"/>
      <c r="W13" s="186"/>
      <c r="X13" s="186"/>
      <c r="Y13" s="230"/>
      <c r="Z13" s="230"/>
      <c r="AA13" s="230"/>
      <c r="AB13" s="186"/>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21"/>
      <c r="CF13" s="19"/>
      <c r="CG13" s="32"/>
      <c r="CH13" s="32"/>
      <c r="CI13" s="32"/>
      <c r="CJ13" s="32"/>
      <c r="CK13" s="32"/>
      <c r="CL13" s="32"/>
      <c r="CM13" s="32"/>
      <c r="CN13" s="32"/>
      <c r="CO13" s="32"/>
      <c r="CP13" s="32"/>
      <c r="CQ13" s="32"/>
      <c r="CR13" s="32"/>
      <c r="CS13" s="32"/>
      <c r="DH13" s="194"/>
      <c r="DI13" s="207"/>
      <c r="FB13" s="125"/>
      <c r="FQ13" s="470"/>
      <c r="FR13" s="466" t="s">
        <v>248</v>
      </c>
      <c r="FU13" s="255" t="s">
        <v>261</v>
      </c>
    </row>
    <row r="14" spans="1:177" s="2" customFormat="1" x14ac:dyDescent="0.25">
      <c r="A14" s="232" t="s">
        <v>171</v>
      </c>
      <c r="B14" s="231" t="s">
        <v>172</v>
      </c>
      <c r="C14" s="132"/>
      <c r="D14" s="166"/>
      <c r="E14" s="166"/>
      <c r="F14" s="166"/>
      <c r="G14" s="166"/>
      <c r="H14" s="166"/>
      <c r="I14" s="167"/>
      <c r="J14" s="167"/>
      <c r="K14" s="166"/>
      <c r="L14" s="166"/>
      <c r="M14" s="166"/>
      <c r="N14" s="166"/>
      <c r="O14" s="166"/>
      <c r="P14" s="166"/>
      <c r="Q14" s="166"/>
      <c r="R14" s="166"/>
      <c r="S14" s="166"/>
      <c r="T14" s="166"/>
      <c r="U14" s="166"/>
      <c r="V14" s="166"/>
      <c r="W14" s="166"/>
      <c r="X14" s="166"/>
      <c r="Y14" s="167"/>
      <c r="Z14" s="167"/>
      <c r="AA14" s="167"/>
      <c r="AB14" s="166"/>
      <c r="AC14" s="168"/>
      <c r="AD14" s="168"/>
      <c r="AE14" s="168"/>
      <c r="AF14" s="168"/>
      <c r="AG14" s="168"/>
      <c r="AH14" s="168"/>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21"/>
      <c r="CF14" s="19"/>
      <c r="CG14" s="32"/>
      <c r="CH14" s="32"/>
      <c r="CI14" s="32"/>
      <c r="CJ14" s="32"/>
      <c r="CK14" s="32"/>
      <c r="CL14" s="32"/>
      <c r="CM14" s="32"/>
      <c r="CN14" s="32"/>
      <c r="CO14" s="32"/>
      <c r="CP14" s="32"/>
      <c r="CQ14" s="32"/>
      <c r="CR14" s="32"/>
      <c r="CS14" s="32"/>
      <c r="DH14" s="194"/>
      <c r="DI14" s="207"/>
      <c r="FB14" s="125"/>
      <c r="FQ14" s="468" t="s">
        <v>253</v>
      </c>
      <c r="FR14" s="461" t="s">
        <v>262</v>
      </c>
    </row>
    <row r="15" spans="1:177" s="2" customFormat="1" x14ac:dyDescent="0.25">
      <c r="A15" s="433" t="str">
        <f t="shared" ref="A15:A46" si="0">IF(EQ15&lt;10,$EP$15&amp;""&amp;EQ15,$EP$16&amp;""&amp;EQ15)</f>
        <v>1.1.01</v>
      </c>
      <c r="B15" s="114" t="s">
        <v>305</v>
      </c>
      <c r="C15" s="129" t="s">
        <v>97</v>
      </c>
      <c r="D15" s="119"/>
      <c r="E15" s="120"/>
      <c r="F15" s="120"/>
      <c r="G15" s="11"/>
      <c r="H15" s="119">
        <v>1</v>
      </c>
      <c r="I15" s="169"/>
      <c r="J15" s="169"/>
      <c r="K15" s="120"/>
      <c r="L15" s="120"/>
      <c r="M15" s="120"/>
      <c r="N15" s="120"/>
      <c r="O15" s="120"/>
      <c r="P15" s="120"/>
      <c r="Q15" s="120"/>
      <c r="R15" s="120"/>
      <c r="S15" s="11"/>
      <c r="T15" s="134"/>
      <c r="U15" s="134"/>
      <c r="V15" s="119"/>
      <c r="W15" s="120"/>
      <c r="X15" s="120"/>
      <c r="Y15" s="169"/>
      <c r="Z15" s="169"/>
      <c r="AA15" s="169"/>
      <c r="AB15" s="11"/>
      <c r="AC15" s="8">
        <v>90</v>
      </c>
      <c r="AD15" s="134">
        <f t="shared" ref="AD15:AD46" si="1">AC15/$CI$7</f>
        <v>3</v>
      </c>
      <c r="AE15" s="9">
        <f t="shared" ref="AE15:AE46" si="2">AI15*$CG$5+AM15*$CH$5+AQ15*$CI$5+AU15*$CJ$5+BO15*$CO$5+BS15*$CP$5+BW15*$CQ$5+CA15*$CR$5+AY15*$CK$5+BC15*$CL$5+BG15*$CM$5+BK15*$CN$5</f>
        <v>12</v>
      </c>
      <c r="AF15" s="9">
        <f t="shared" ref="AF15:AF46" si="3">AJ15*$CG$5+AN15*$CH$5+AR15*$CI$5+AV15*$CJ$5+BP15*$CO$5+BT15*$CP$5+BX15*$CQ$5+CB15*$CR$5+AZ15*$CK$5+BD15*$CL$5+BH15*$CM$5+BL15*$CN$5</f>
        <v>0</v>
      </c>
      <c r="AG15" s="9">
        <f t="shared" ref="AG15:AG46" si="4">AK15*$CG$5+AO15*$CH$5+AS15*$CI$5+AW15*$CJ$5+BQ15*$CO$5+BU15*$CP$5+BY15*$CQ$5+CC15*$CR$5+BA15*$CK$5+BE15*$CL$5+BI15*$CM$5+BM15*$CN$5</f>
        <v>12</v>
      </c>
      <c r="AH15" s="9">
        <f>AC15-(AE15+AF15+AG15)</f>
        <v>66</v>
      </c>
      <c r="AI15" s="225">
        <v>12</v>
      </c>
      <c r="AJ15" s="225"/>
      <c r="AK15" s="225">
        <v>12</v>
      </c>
      <c r="AL15" s="436">
        <f t="shared" ref="AL15:AL64" si="5">CG15</f>
        <v>3</v>
      </c>
      <c r="AM15" s="225"/>
      <c r="AN15" s="225"/>
      <c r="AO15" s="225"/>
      <c r="AP15" s="436">
        <f t="shared" ref="AP15:AP64" si="6">CH15</f>
        <v>0</v>
      </c>
      <c r="AQ15" s="225"/>
      <c r="AR15" s="225"/>
      <c r="AS15" s="225"/>
      <c r="AT15" s="436">
        <f t="shared" ref="AT15:AT64" si="7">CI15</f>
        <v>0</v>
      </c>
      <c r="AU15" s="225">
        <v>0</v>
      </c>
      <c r="AV15" s="225">
        <v>0</v>
      </c>
      <c r="AW15" s="225"/>
      <c r="AX15" s="436">
        <f t="shared" ref="AX15:AX64" si="8">CJ15</f>
        <v>0</v>
      </c>
      <c r="AY15" s="225"/>
      <c r="AZ15" s="225"/>
      <c r="BA15" s="225"/>
      <c r="BB15" s="436">
        <f>CK15</f>
        <v>0</v>
      </c>
      <c r="BC15" s="225"/>
      <c r="BD15" s="225"/>
      <c r="BE15" s="225"/>
      <c r="BF15" s="436">
        <f>CL15</f>
        <v>0</v>
      </c>
      <c r="BG15" s="225"/>
      <c r="BH15" s="225"/>
      <c r="BI15" s="225"/>
      <c r="BJ15" s="436">
        <f>CM15</f>
        <v>0</v>
      </c>
      <c r="BK15" s="225"/>
      <c r="BL15" s="225"/>
      <c r="BM15" s="225"/>
      <c r="BN15" s="436">
        <f>CN15</f>
        <v>0</v>
      </c>
      <c r="BO15" s="225">
        <v>0</v>
      </c>
      <c r="BP15" s="225">
        <v>0</v>
      </c>
      <c r="BQ15" s="225"/>
      <c r="BR15" s="436">
        <f t="shared" ref="BR15:BR64" si="9">CO15</f>
        <v>0</v>
      </c>
      <c r="BS15" s="225"/>
      <c r="BT15" s="225"/>
      <c r="BU15" s="225"/>
      <c r="BV15" s="436">
        <f t="shared" ref="BV15:BV64" si="10">CP15</f>
        <v>0</v>
      </c>
      <c r="BW15" s="225"/>
      <c r="BX15" s="225"/>
      <c r="BY15" s="225"/>
      <c r="BZ15" s="436">
        <f t="shared" ref="BZ15:BZ68" si="11">CQ15</f>
        <v>0</v>
      </c>
      <c r="CA15" s="225"/>
      <c r="CB15" s="225"/>
      <c r="CC15" s="225"/>
      <c r="CD15" s="436">
        <f t="shared" ref="CD15:CD68" si="12">CR15</f>
        <v>0</v>
      </c>
      <c r="CE15" s="62">
        <f t="shared" ref="CE15:CE46" si="13">IF(ISERROR(AH15/AC15),0,AH15/AC15)</f>
        <v>0.73333333333333328</v>
      </c>
      <c r="CF15" s="117" t="str">
        <f t="shared" ref="CF15:CF46" si="14">IF(ISERROR(SEARCH("в",A15)),"",1)</f>
        <v/>
      </c>
      <c r="CG15" s="85">
        <f t="shared" ref="CG15:CG46" si="15">IF(AND(CF15&lt;$DI15,$DH15&lt;&gt;$AD15,CV15=$DI15),CV15+$AD15-$DH15,CV15)</f>
        <v>3</v>
      </c>
      <c r="CH15" s="85">
        <f t="shared" ref="CH15:CH46" si="16">IF(AND(CG15&lt;$DI15,$DH15&lt;&gt;$AD15,CW15=$DI15),CW15+$AD15-$DH15,CW15)</f>
        <v>0</v>
      </c>
      <c r="CI15" s="85">
        <f t="shared" ref="CI15:CI46" si="17">IF(AND(CH15&lt;$DI15,$DH15&lt;&gt;$AD15,CX15=$DI15),CX15+$AD15-$DH15,CX15)</f>
        <v>0</v>
      </c>
      <c r="CJ15" s="85">
        <f t="shared" ref="CJ15:CJ46" si="18">IF(AND(CI15&lt;$DI15,$DH15&lt;&gt;$AD15,CY15=$DI15),CY15+$AD15-$DH15,CY15)</f>
        <v>0</v>
      </c>
      <c r="CK15" s="85">
        <f t="shared" ref="CK15:CK46" si="19">IF(AND(CJ15&lt;$DI15,$DH15&lt;&gt;$AD15,CZ15=$DI15),CZ15+$AD15-$DH15,CZ15)</f>
        <v>0</v>
      </c>
      <c r="CL15" s="85">
        <f t="shared" ref="CL15:CL46" si="20">IF(AND(CK15&lt;$DI15,$DH15&lt;&gt;$AD15,DA15=$DI15),DA15+$AD15-$DH15,DA15)</f>
        <v>0</v>
      </c>
      <c r="CM15" s="85">
        <f t="shared" ref="CM15:CM46" si="21">IF(AND(CL15&lt;$DI15,$DH15&lt;&gt;$AD15,DB15=$DI15),DB15+$AD15-$DH15,DB15)</f>
        <v>0</v>
      </c>
      <c r="CN15" s="85">
        <f t="shared" ref="CN15:CN46" si="22">IF(AND(CM15&lt;$DI15,$DH15&lt;&gt;$AD15,DC15=$DI15),DC15+$AD15-$DH15,DC15)</f>
        <v>0</v>
      </c>
      <c r="CO15" s="14">
        <f t="shared" ref="CO15:CO46" si="23">IF(AND(CJ15&lt;$DI15,$DH15&lt;&gt;$AD15,DD15=$DI15),DD15+$AD15-$DH15,DD15)</f>
        <v>0</v>
      </c>
      <c r="CP15" s="85">
        <f t="shared" ref="CP15:CP46" si="24">IF(AND(CO15&lt;$DI15,$DH15&lt;&gt;$AD15,DE15=$DI15),DE15+$AD15-$DH15,DE15)</f>
        <v>0</v>
      </c>
      <c r="CQ15" s="85">
        <f t="shared" ref="CQ15:CQ46" si="25">IF(AND(CP15&lt;$DI15,$DH15&lt;&gt;$AD15,DF15=$DI15),DF15+$AD15-$DH15,DF15)</f>
        <v>0</v>
      </c>
      <c r="CR15" s="85">
        <f t="shared" ref="CR15:CR46" si="26">IF(AND(CQ15&lt;$DI15,$DH15&lt;&gt;$AD15,DG15=$DI15),DG15+$AD15-$DH15,DG15)</f>
        <v>0</v>
      </c>
      <c r="CS15" s="88">
        <f>SUM(CG15:CR15)</f>
        <v>3</v>
      </c>
      <c r="CV15" s="14">
        <f t="shared" ref="CV15:CV46" si="27">IF($EO15=0,0,ROUND(4*$AD15*SUM(AI15:AK15)/$EO15,0)/4)</f>
        <v>3</v>
      </c>
      <c r="CW15" s="14">
        <f t="shared" ref="CW15:CW46" si="28">IF($EO15=0,0,ROUND(4*$AD15*SUM(AM15:AO15)/$EO15,0)/4)</f>
        <v>0</v>
      </c>
      <c r="CX15" s="14">
        <f t="shared" ref="CX15:CX46" si="29">IF($EO15=0,0,ROUND(4*$AD15*SUM(AQ15:AS15)/$EO15,0)/4)</f>
        <v>0</v>
      </c>
      <c r="CY15" s="14">
        <f t="shared" ref="CY15:CY46" si="30">IF($EO15=0,0,ROUND(4*$AD15*SUM(AU15:AW15)/$EO15,0)/4)</f>
        <v>0</v>
      </c>
      <c r="CZ15" s="14">
        <f t="shared" ref="CZ15:CZ46" si="31">IF($EO15=0,0,ROUND(4*$AD15*SUM(AY15:BA15)/$EO15,0)/4)</f>
        <v>0</v>
      </c>
      <c r="DA15" s="14">
        <f t="shared" ref="DA15:DA46" si="32">IF($EO15=0,0,ROUND(4*$AD15*SUM(BC15:BE15)/$EO15,0)/4)</f>
        <v>0</v>
      </c>
      <c r="DB15" s="14"/>
      <c r="DC15" s="14"/>
      <c r="DD15" s="14">
        <f t="shared" ref="DD15:DD46" si="33">IF($EO15=0,0,ROUND(4*$AD15*SUM(BO15:BQ15)/$EO15,0)/4)</f>
        <v>0</v>
      </c>
      <c r="DE15" s="14">
        <f t="shared" ref="DE15:DE46" si="34">IF($EO15=0,0,ROUND(4*$AD15*(SUM(BS15:BU15))/$EO15,0)/4)</f>
        <v>0</v>
      </c>
      <c r="DF15" s="14">
        <f t="shared" ref="DF15:DF46" si="35">IF($EO15=0,0,ROUND(4*$AD15*(SUM(BW15:BY15))/$EO15,0)/4)</f>
        <v>0</v>
      </c>
      <c r="DG15" s="14">
        <f t="shared" ref="DG15:DG46" si="36">IF($EO15=0,0,ROUND(4*$AD15*(SUM(CA15:CC15))/$EO15,0)/4)</f>
        <v>0</v>
      </c>
      <c r="DH15" s="198">
        <f>SUM(CV15:DG15)</f>
        <v>3</v>
      </c>
      <c r="DI15" s="212">
        <f t="shared" ref="DI15:DI28" si="37">MAX(CV15:DG15)</f>
        <v>3</v>
      </c>
      <c r="DK15" s="74">
        <f>IF(VALUE($D15)=DK$11,1,0)+IF(VALUE($E15)=DK$11,1,0)+IF(VALUE($F15)=DK$11,1,0)+IF(VALUE($G15)=DK$11,1,0)</f>
        <v>0</v>
      </c>
      <c r="DL15" s="74">
        <f t="shared" ref="DL15:DV23" si="38">IF(VALUE($D15)=DL$11,1,0)+IF(VALUE($E15)=DL$11,1,0)+IF(VALUE($F15)=DL$11,1,0)+IF(VALUE($G15)=DL$11,1,0)</f>
        <v>0</v>
      </c>
      <c r="DM15" s="74">
        <f t="shared" si="38"/>
        <v>0</v>
      </c>
      <c r="DN15" s="74">
        <f t="shared" si="38"/>
        <v>0</v>
      </c>
      <c r="DO15" s="74">
        <f t="shared" si="38"/>
        <v>0</v>
      </c>
      <c r="DP15" s="74">
        <f t="shared" si="38"/>
        <v>0</v>
      </c>
      <c r="DQ15" s="74">
        <f t="shared" si="38"/>
        <v>0</v>
      </c>
      <c r="DR15" s="74">
        <f t="shared" si="38"/>
        <v>0</v>
      </c>
      <c r="DS15" s="74">
        <f t="shared" si="38"/>
        <v>0</v>
      </c>
      <c r="DT15" s="74">
        <f t="shared" si="38"/>
        <v>0</v>
      </c>
      <c r="DU15" s="74">
        <f t="shared" si="38"/>
        <v>0</v>
      </c>
      <c r="DV15" s="74">
        <f t="shared" si="38"/>
        <v>0</v>
      </c>
      <c r="DW15" s="481">
        <f>SUM(DK15:DV15)</f>
        <v>0</v>
      </c>
      <c r="DX15" s="84"/>
      <c r="DY15" s="74">
        <f t="shared" ref="DY15:EJ30" si="39">IF(VALUE($H15)=DY$11,1,0)+IF(VALUE($I15)=DY$11,1,0)+IF(VALUE($J15)=DY$11,1,0)+IF(VALUE($K15)=DY$11,1,0)+IF(VALUE($L15)=DY$11,1,0)+IF(VALUE($M15)=DY$11,1,0)+IF(VALUE($N15)=DY$11,1,0)+IF(VALUE($O15)=DY$11,1,0)+IF(VALUE($P15)=DY$11,1,0)+IF(VALUE($Q15)=DY$11,1,0)+IF(VALUE($R15)=DY$11,1,0)+IF(VALUE($S15)=DY$11,1,0)</f>
        <v>1</v>
      </c>
      <c r="DZ15" s="74">
        <f t="shared" si="39"/>
        <v>0</v>
      </c>
      <c r="EA15" s="74">
        <f t="shared" si="39"/>
        <v>0</v>
      </c>
      <c r="EB15" s="74">
        <f t="shared" si="39"/>
        <v>0</v>
      </c>
      <c r="EC15" s="74">
        <f t="shared" si="39"/>
        <v>0</v>
      </c>
      <c r="ED15" s="74">
        <f t="shared" si="39"/>
        <v>0</v>
      </c>
      <c r="EE15" s="74">
        <f t="shared" si="39"/>
        <v>0</v>
      </c>
      <c r="EF15" s="74">
        <f t="shared" si="39"/>
        <v>0</v>
      </c>
      <c r="EG15" s="74">
        <f t="shared" si="39"/>
        <v>0</v>
      </c>
      <c r="EH15" s="74">
        <f t="shared" si="39"/>
        <v>0</v>
      </c>
      <c r="EI15" s="74">
        <f t="shared" si="39"/>
        <v>0</v>
      </c>
      <c r="EJ15" s="74">
        <f t="shared" si="39"/>
        <v>0</v>
      </c>
      <c r="EK15" s="482">
        <f>SUM(DY15:EJ15)</f>
        <v>1</v>
      </c>
      <c r="EO15" s="479">
        <f>SUM($AI15:$AK15)+SUM($AM15:$AO15)+SUM($AQ15:AS15)+SUM($AU15:AW15)+SUM($AY15:BA15)+SUM($BC15:BE15)+SUM($BG15:BI15)+SUM($BK15:BM15)+SUM($BO15:BQ15)+SUM($BS15:BU15)+SUM($BW15:BY15)+SUM($CA15:CC15)</f>
        <v>24</v>
      </c>
      <c r="EP15" s="432" t="s">
        <v>237</v>
      </c>
      <c r="EQ15">
        <f>IF(B15&lt;&gt;0,1,0)</f>
        <v>1</v>
      </c>
      <c r="ER15"/>
      <c r="ES15"/>
      <c r="ET15"/>
      <c r="EU15"/>
      <c r="EV15"/>
      <c r="EW15"/>
      <c r="EX15"/>
      <c r="EY15"/>
      <c r="EZ15"/>
      <c r="FA15"/>
      <c r="FB15"/>
      <c r="FC15"/>
      <c r="FD15"/>
      <c r="FE15"/>
      <c r="FF15"/>
      <c r="FG15"/>
      <c r="FH15"/>
      <c r="FI15"/>
      <c r="FJ15"/>
      <c r="FK15"/>
      <c r="FL15"/>
      <c r="FM15"/>
      <c r="FN15"/>
      <c r="FO15"/>
      <c r="FQ15" s="469"/>
      <c r="FR15" s="465" t="s">
        <v>94</v>
      </c>
      <c r="FU15" s="693" t="s">
        <v>298</v>
      </c>
    </row>
    <row r="16" spans="1:177" s="2" customFormat="1" ht="20.399999999999999" x14ac:dyDescent="0.25">
      <c r="A16" s="433" t="str">
        <f t="shared" si="0"/>
        <v>1.1.02</v>
      </c>
      <c r="B16" s="114" t="s">
        <v>297</v>
      </c>
      <c r="C16" s="712" t="s">
        <v>85</v>
      </c>
      <c r="D16" s="119"/>
      <c r="E16" s="120"/>
      <c r="F16" s="120"/>
      <c r="G16" s="11"/>
      <c r="H16" s="119">
        <v>1</v>
      </c>
      <c r="I16" s="120"/>
      <c r="J16" s="120"/>
      <c r="K16" s="120"/>
      <c r="L16" s="120"/>
      <c r="M16" s="120"/>
      <c r="N16" s="120"/>
      <c r="O16" s="120"/>
      <c r="P16" s="120"/>
      <c r="Q16" s="120"/>
      <c r="R16" s="120"/>
      <c r="S16" s="11"/>
      <c r="T16" s="134"/>
      <c r="U16" s="134"/>
      <c r="V16" s="119"/>
      <c r="W16" s="120"/>
      <c r="X16" s="120"/>
      <c r="Y16" s="120"/>
      <c r="Z16" s="120"/>
      <c r="AA16" s="120"/>
      <c r="AB16" s="11"/>
      <c r="AC16" s="8">
        <v>90</v>
      </c>
      <c r="AD16" s="134">
        <f t="shared" si="1"/>
        <v>3</v>
      </c>
      <c r="AE16" s="9">
        <f t="shared" si="2"/>
        <v>12</v>
      </c>
      <c r="AF16" s="9">
        <f t="shared" si="3"/>
        <v>0</v>
      </c>
      <c r="AG16" s="9">
        <f t="shared" si="4"/>
        <v>12</v>
      </c>
      <c r="AH16" s="9">
        <f t="shared" ref="AH16:AH64" si="40">AC16-(AE16+AF16+AG16)</f>
        <v>66</v>
      </c>
      <c r="AI16" s="225">
        <v>12</v>
      </c>
      <c r="AJ16" s="225"/>
      <c r="AK16" s="225">
        <v>12</v>
      </c>
      <c r="AL16" s="436">
        <f t="shared" si="5"/>
        <v>3</v>
      </c>
      <c r="AM16" s="225"/>
      <c r="AN16" s="225"/>
      <c r="AO16" s="225"/>
      <c r="AP16" s="436">
        <f t="shared" si="6"/>
        <v>0</v>
      </c>
      <c r="AQ16" s="225"/>
      <c r="AR16" s="225"/>
      <c r="AS16" s="225"/>
      <c r="AT16" s="436">
        <f t="shared" si="7"/>
        <v>0</v>
      </c>
      <c r="AU16" s="225"/>
      <c r="AV16" s="225"/>
      <c r="AW16" s="225"/>
      <c r="AX16" s="436">
        <f t="shared" si="8"/>
        <v>0</v>
      </c>
      <c r="AY16" s="225"/>
      <c r="AZ16" s="225"/>
      <c r="BA16" s="225"/>
      <c r="BB16" s="436">
        <f>CK16</f>
        <v>0</v>
      </c>
      <c r="BC16" s="225"/>
      <c r="BD16" s="225"/>
      <c r="BE16" s="225"/>
      <c r="BF16" s="436">
        <f>CL16</f>
        <v>0</v>
      </c>
      <c r="BG16" s="225"/>
      <c r="BH16" s="225"/>
      <c r="BI16" s="225"/>
      <c r="BJ16" s="436">
        <f>CM16</f>
        <v>0</v>
      </c>
      <c r="BK16" s="225"/>
      <c r="BL16" s="225"/>
      <c r="BM16" s="225"/>
      <c r="BN16" s="436">
        <f>CN16</f>
        <v>0</v>
      </c>
      <c r="BO16" s="225">
        <v>0</v>
      </c>
      <c r="BP16" s="225">
        <v>0</v>
      </c>
      <c r="BQ16" s="225"/>
      <c r="BR16" s="436">
        <f t="shared" si="9"/>
        <v>0</v>
      </c>
      <c r="BS16" s="225"/>
      <c r="BT16" s="225"/>
      <c r="BU16" s="225"/>
      <c r="BV16" s="436">
        <f t="shared" si="10"/>
        <v>0</v>
      </c>
      <c r="BW16" s="225"/>
      <c r="BX16" s="225"/>
      <c r="BY16" s="225"/>
      <c r="BZ16" s="436">
        <f t="shared" si="11"/>
        <v>0</v>
      </c>
      <c r="CA16" s="225"/>
      <c r="CB16" s="225"/>
      <c r="CC16" s="225"/>
      <c r="CD16" s="436">
        <f t="shared" si="12"/>
        <v>0</v>
      </c>
      <c r="CE16" s="62">
        <f t="shared" si="13"/>
        <v>0.73333333333333328</v>
      </c>
      <c r="CF16" s="117" t="str">
        <f t="shared" si="14"/>
        <v/>
      </c>
      <c r="CG16" s="85">
        <f t="shared" si="15"/>
        <v>3</v>
      </c>
      <c r="CH16" s="85">
        <f t="shared" si="16"/>
        <v>0</v>
      </c>
      <c r="CI16" s="85">
        <f t="shared" si="17"/>
        <v>0</v>
      </c>
      <c r="CJ16" s="85">
        <f t="shared" si="18"/>
        <v>0</v>
      </c>
      <c r="CK16" s="85">
        <f t="shared" si="19"/>
        <v>0</v>
      </c>
      <c r="CL16" s="85">
        <f t="shared" si="20"/>
        <v>0</v>
      </c>
      <c r="CM16" s="85">
        <f t="shared" si="21"/>
        <v>0</v>
      </c>
      <c r="CN16" s="85">
        <f t="shared" si="22"/>
        <v>0</v>
      </c>
      <c r="CO16" s="14">
        <f t="shared" si="23"/>
        <v>0</v>
      </c>
      <c r="CP16" s="85">
        <f t="shared" si="24"/>
        <v>0</v>
      </c>
      <c r="CQ16" s="85">
        <f t="shared" si="25"/>
        <v>0</v>
      </c>
      <c r="CR16" s="85">
        <f t="shared" si="26"/>
        <v>0</v>
      </c>
      <c r="CS16" s="88">
        <f t="shared" ref="CS16:CS64" si="41">SUM(CG16:CR16)</f>
        <v>3</v>
      </c>
      <c r="CV16" s="14">
        <f t="shared" si="27"/>
        <v>3</v>
      </c>
      <c r="CW16" s="14">
        <f t="shared" si="28"/>
        <v>0</v>
      </c>
      <c r="CX16" s="14">
        <f t="shared" si="29"/>
        <v>0</v>
      </c>
      <c r="CY16" s="14">
        <f t="shared" si="30"/>
        <v>0</v>
      </c>
      <c r="CZ16" s="14">
        <f t="shared" si="31"/>
        <v>0</v>
      </c>
      <c r="DA16" s="14">
        <f t="shared" si="32"/>
        <v>0</v>
      </c>
      <c r="DB16" s="14"/>
      <c r="DC16" s="14"/>
      <c r="DD16" s="14">
        <f t="shared" si="33"/>
        <v>0</v>
      </c>
      <c r="DE16" s="14">
        <f t="shared" si="34"/>
        <v>0</v>
      </c>
      <c r="DF16" s="14">
        <f t="shared" si="35"/>
        <v>0</v>
      </c>
      <c r="DG16" s="14">
        <f t="shared" si="36"/>
        <v>0</v>
      </c>
      <c r="DH16" s="198">
        <f t="shared" ref="DH16:DH28" si="42">SUM(CV16:DG16)</f>
        <v>3</v>
      </c>
      <c r="DI16" s="212">
        <f t="shared" si="37"/>
        <v>3</v>
      </c>
      <c r="DK16" s="74">
        <f t="shared" ref="DK16:DK65" si="43">IF(VALUE($D16)=DK$11,1,0)+IF(VALUE($E16)=DK$11,1,0)+IF(VALUE($F16)=DK$11,1,0)+IF(VALUE($G16)=DK$11,1,0)</f>
        <v>0</v>
      </c>
      <c r="DL16" s="74">
        <f t="shared" si="38"/>
        <v>0</v>
      </c>
      <c r="DM16" s="74">
        <f t="shared" si="38"/>
        <v>0</v>
      </c>
      <c r="DN16" s="74">
        <f t="shared" si="38"/>
        <v>0</v>
      </c>
      <c r="DO16" s="74">
        <f t="shared" si="38"/>
        <v>0</v>
      </c>
      <c r="DP16" s="74">
        <f t="shared" si="38"/>
        <v>0</v>
      </c>
      <c r="DQ16" s="74">
        <f t="shared" si="38"/>
        <v>0</v>
      </c>
      <c r="DR16" s="74">
        <f t="shared" si="38"/>
        <v>0</v>
      </c>
      <c r="DS16" s="74">
        <f t="shared" si="38"/>
        <v>0</v>
      </c>
      <c r="DT16" s="74">
        <f t="shared" si="38"/>
        <v>0</v>
      </c>
      <c r="DU16" s="74">
        <f t="shared" si="38"/>
        <v>0</v>
      </c>
      <c r="DV16" s="74">
        <f t="shared" si="38"/>
        <v>0</v>
      </c>
      <c r="DW16" s="481">
        <f t="shared" ref="DW16:DW64" si="44">SUM(DK16:DV16)</f>
        <v>0</v>
      </c>
      <c r="DX16" s="84"/>
      <c r="DY16" s="74">
        <f t="shared" si="39"/>
        <v>1</v>
      </c>
      <c r="DZ16" s="74">
        <f t="shared" si="39"/>
        <v>0</v>
      </c>
      <c r="EA16" s="74">
        <f t="shared" si="39"/>
        <v>0</v>
      </c>
      <c r="EB16" s="74">
        <f t="shared" si="39"/>
        <v>0</v>
      </c>
      <c r="EC16" s="74">
        <f t="shared" si="39"/>
        <v>0</v>
      </c>
      <c r="ED16" s="74">
        <f t="shared" si="39"/>
        <v>0</v>
      </c>
      <c r="EE16" s="74">
        <f t="shared" si="39"/>
        <v>0</v>
      </c>
      <c r="EF16" s="74">
        <f t="shared" si="39"/>
        <v>0</v>
      </c>
      <c r="EG16" s="74">
        <f t="shared" si="39"/>
        <v>0</v>
      </c>
      <c r="EH16" s="74">
        <f t="shared" si="39"/>
        <v>0</v>
      </c>
      <c r="EI16" s="74">
        <f t="shared" si="39"/>
        <v>0</v>
      </c>
      <c r="EJ16" s="74">
        <f t="shared" si="39"/>
        <v>0</v>
      </c>
      <c r="EK16" s="482">
        <f t="shared" ref="EK16:EK64" si="45">SUM(DY16:EJ16)</f>
        <v>1</v>
      </c>
      <c r="EO16" s="479">
        <f>SUM($AI16:$AK16)+SUM($AM16:$AO16)+SUM($AQ16:AS16)+SUM($AU16:AW16)+SUM($AY16:BA16)+SUM($BC16:BE16)+SUM($BG16:BI16)+SUM($BK16:BM16)+SUM($BO16:BQ16)+SUM($BS16:BU16)+SUM($BW16:BY16)+SUM($CA16:CC16)</f>
        <v>24</v>
      </c>
      <c r="EP16" s="432" t="s">
        <v>238</v>
      </c>
      <c r="EQ16">
        <f t="shared" ref="EQ16:EQ47" si="46">IF(B16&lt;&gt;0,EQ15+1,EQ15)</f>
        <v>2</v>
      </c>
      <c r="ER16"/>
      <c r="ES16"/>
      <c r="ET16"/>
      <c r="EU16"/>
      <c r="EV16"/>
      <c r="EW16"/>
      <c r="EX16"/>
      <c r="EY16"/>
      <c r="EZ16"/>
      <c r="FA16"/>
      <c r="FB16"/>
      <c r="FC16"/>
      <c r="FD16"/>
      <c r="FE16"/>
      <c r="FF16"/>
      <c r="FG16"/>
      <c r="FH16"/>
      <c r="FI16"/>
      <c r="FJ16"/>
      <c r="FK16"/>
      <c r="FL16"/>
      <c r="FM16"/>
      <c r="FN16"/>
      <c r="FO16"/>
      <c r="FQ16" s="469"/>
      <c r="FR16" s="465" t="s">
        <v>250</v>
      </c>
      <c r="FU16" s="2">
        <f>IF('Титул денна (дуальна)'!AX1="магістр",IF('Титул денна (дуальна)'!Q15="211",360,90),240)</f>
        <v>90</v>
      </c>
    </row>
    <row r="17" spans="1:174" s="2" customFormat="1" x14ac:dyDescent="0.25">
      <c r="A17" s="433" t="str">
        <f t="shared" si="0"/>
        <v>1.1.03</v>
      </c>
      <c r="B17" s="114" t="s">
        <v>299</v>
      </c>
      <c r="C17" s="129" t="s">
        <v>84</v>
      </c>
      <c r="D17" s="119"/>
      <c r="E17" s="120"/>
      <c r="F17" s="120"/>
      <c r="G17" s="11"/>
      <c r="H17" s="120">
        <v>2</v>
      </c>
      <c r="I17" s="120"/>
      <c r="J17" s="120"/>
      <c r="K17" s="120"/>
      <c r="L17" s="120"/>
      <c r="M17" s="120"/>
      <c r="N17" s="120"/>
      <c r="O17" s="120"/>
      <c r="P17" s="120"/>
      <c r="Q17" s="120"/>
      <c r="R17" s="120"/>
      <c r="S17" s="120"/>
      <c r="T17" s="134"/>
      <c r="U17" s="134"/>
      <c r="V17" s="119"/>
      <c r="W17" s="120"/>
      <c r="X17" s="120"/>
      <c r="Y17" s="120"/>
      <c r="Z17" s="120"/>
      <c r="AA17" s="120"/>
      <c r="AB17" s="11"/>
      <c r="AC17" s="8">
        <v>90</v>
      </c>
      <c r="AD17" s="134">
        <f t="shared" si="1"/>
        <v>3</v>
      </c>
      <c r="AE17" s="9">
        <f t="shared" si="2"/>
        <v>12</v>
      </c>
      <c r="AF17" s="9">
        <f t="shared" si="3"/>
        <v>0</v>
      </c>
      <c r="AG17" s="9">
        <f t="shared" si="4"/>
        <v>12</v>
      </c>
      <c r="AH17" s="9">
        <f t="shared" si="40"/>
        <v>66</v>
      </c>
      <c r="AI17" s="225"/>
      <c r="AJ17" s="225"/>
      <c r="AK17" s="225"/>
      <c r="AL17" s="436">
        <f t="shared" si="5"/>
        <v>0</v>
      </c>
      <c r="AM17" s="225">
        <v>12</v>
      </c>
      <c r="AN17" s="225"/>
      <c r="AO17" s="225">
        <v>12</v>
      </c>
      <c r="AP17" s="436">
        <f t="shared" si="6"/>
        <v>3</v>
      </c>
      <c r="AQ17" s="225"/>
      <c r="AR17" s="225"/>
      <c r="AS17" s="225"/>
      <c r="AT17" s="436">
        <f t="shared" si="7"/>
        <v>0</v>
      </c>
      <c r="AU17" s="225"/>
      <c r="AV17" s="225"/>
      <c r="AW17" s="225"/>
      <c r="AX17" s="436">
        <f t="shared" si="8"/>
        <v>0</v>
      </c>
      <c r="AY17" s="225"/>
      <c r="AZ17" s="225"/>
      <c r="BA17" s="225"/>
      <c r="BB17" s="436">
        <f>CK17</f>
        <v>0</v>
      </c>
      <c r="BC17" s="225"/>
      <c r="BD17" s="225"/>
      <c r="BE17" s="225"/>
      <c r="BF17" s="436">
        <f>CL17</f>
        <v>0</v>
      </c>
      <c r="BG17" s="225"/>
      <c r="BH17" s="225"/>
      <c r="BI17" s="225"/>
      <c r="BJ17" s="436">
        <f>CM17</f>
        <v>0</v>
      </c>
      <c r="BK17" s="225"/>
      <c r="BL17" s="225"/>
      <c r="BM17" s="225"/>
      <c r="BN17" s="436">
        <f>CN17</f>
        <v>0</v>
      </c>
      <c r="BO17" s="225"/>
      <c r="BP17" s="225"/>
      <c r="BQ17" s="225"/>
      <c r="BR17" s="436">
        <f t="shared" si="9"/>
        <v>0</v>
      </c>
      <c r="BS17" s="225"/>
      <c r="BT17" s="225"/>
      <c r="BU17" s="225"/>
      <c r="BV17" s="436">
        <f t="shared" si="10"/>
        <v>0</v>
      </c>
      <c r="BW17" s="225"/>
      <c r="BX17" s="225"/>
      <c r="BY17" s="225"/>
      <c r="BZ17" s="436">
        <f t="shared" si="11"/>
        <v>0</v>
      </c>
      <c r="CA17" s="225"/>
      <c r="CB17" s="225"/>
      <c r="CC17" s="225"/>
      <c r="CD17" s="436">
        <f t="shared" si="12"/>
        <v>0</v>
      </c>
      <c r="CE17" s="62">
        <f t="shared" si="13"/>
        <v>0.73333333333333328</v>
      </c>
      <c r="CF17" s="117" t="str">
        <f t="shared" si="14"/>
        <v/>
      </c>
      <c r="CG17" s="85">
        <f t="shared" si="15"/>
        <v>0</v>
      </c>
      <c r="CH17" s="85">
        <f t="shared" si="16"/>
        <v>3</v>
      </c>
      <c r="CI17" s="85">
        <f t="shared" si="17"/>
        <v>0</v>
      </c>
      <c r="CJ17" s="85">
        <f t="shared" si="18"/>
        <v>0</v>
      </c>
      <c r="CK17" s="85">
        <f t="shared" si="19"/>
        <v>0</v>
      </c>
      <c r="CL17" s="85">
        <f t="shared" si="20"/>
        <v>0</v>
      </c>
      <c r="CM17" s="85">
        <f t="shared" si="21"/>
        <v>0</v>
      </c>
      <c r="CN17" s="85">
        <f t="shared" si="22"/>
        <v>0</v>
      </c>
      <c r="CO17" s="14">
        <f t="shared" si="23"/>
        <v>0</v>
      </c>
      <c r="CP17" s="85">
        <f t="shared" si="24"/>
        <v>0</v>
      </c>
      <c r="CQ17" s="85">
        <f t="shared" si="25"/>
        <v>0</v>
      </c>
      <c r="CR17" s="85">
        <f t="shared" si="26"/>
        <v>0</v>
      </c>
      <c r="CS17" s="88">
        <f t="shared" si="41"/>
        <v>3</v>
      </c>
      <c r="CV17" s="14">
        <f t="shared" si="27"/>
        <v>0</v>
      </c>
      <c r="CW17" s="14">
        <f t="shared" si="28"/>
        <v>3</v>
      </c>
      <c r="CX17" s="14">
        <f t="shared" si="29"/>
        <v>0</v>
      </c>
      <c r="CY17" s="14">
        <f t="shared" si="30"/>
        <v>0</v>
      </c>
      <c r="CZ17" s="14">
        <f t="shared" si="31"/>
        <v>0</v>
      </c>
      <c r="DA17" s="14">
        <f t="shared" si="32"/>
        <v>0</v>
      </c>
      <c r="DB17" s="14">
        <f t="shared" ref="DB17:DB48" si="47">IF($EO17=0,0,ROUND(4*$AD17*SUM(BG17:BI17)/$EO17,0)/4)</f>
        <v>0</v>
      </c>
      <c r="DC17" s="14">
        <f t="shared" ref="DC17:DC48" si="48">IF($EO17=0,0,ROUND(4*$AD17*SUM(BK17:BM17)/$EO17,0)/4)</f>
        <v>0</v>
      </c>
      <c r="DD17" s="14">
        <f t="shared" si="33"/>
        <v>0</v>
      </c>
      <c r="DE17" s="14">
        <f t="shared" si="34"/>
        <v>0</v>
      </c>
      <c r="DF17" s="14">
        <f t="shared" si="35"/>
        <v>0</v>
      </c>
      <c r="DG17" s="14">
        <f t="shared" si="36"/>
        <v>0</v>
      </c>
      <c r="DH17" s="198">
        <f t="shared" si="42"/>
        <v>3</v>
      </c>
      <c r="DI17" s="212">
        <f t="shared" si="37"/>
        <v>3</v>
      </c>
      <c r="DK17" s="74">
        <f t="shared" si="43"/>
        <v>0</v>
      </c>
      <c r="DL17" s="74">
        <f t="shared" si="38"/>
        <v>0</v>
      </c>
      <c r="DM17" s="74">
        <f t="shared" si="38"/>
        <v>0</v>
      </c>
      <c r="DN17" s="74">
        <f t="shared" si="38"/>
        <v>0</v>
      </c>
      <c r="DO17" s="74">
        <f t="shared" si="38"/>
        <v>0</v>
      </c>
      <c r="DP17" s="74">
        <f t="shared" si="38"/>
        <v>0</v>
      </c>
      <c r="DQ17" s="74">
        <f t="shared" si="38"/>
        <v>0</v>
      </c>
      <c r="DR17" s="74">
        <f t="shared" si="38"/>
        <v>0</v>
      </c>
      <c r="DS17" s="74">
        <f t="shared" si="38"/>
        <v>0</v>
      </c>
      <c r="DT17" s="74">
        <f t="shared" si="38"/>
        <v>0</v>
      </c>
      <c r="DU17" s="74">
        <f t="shared" si="38"/>
        <v>0</v>
      </c>
      <c r="DV17" s="74">
        <f t="shared" si="38"/>
        <v>0</v>
      </c>
      <c r="DW17" s="481">
        <f t="shared" si="44"/>
        <v>0</v>
      </c>
      <c r="DX17" s="84"/>
      <c r="DY17" s="74">
        <f t="shared" si="39"/>
        <v>0</v>
      </c>
      <c r="DZ17" s="74">
        <f t="shared" si="39"/>
        <v>1</v>
      </c>
      <c r="EA17" s="74">
        <f t="shared" si="39"/>
        <v>0</v>
      </c>
      <c r="EB17" s="74">
        <f t="shared" si="39"/>
        <v>0</v>
      </c>
      <c r="EC17" s="74">
        <f t="shared" si="39"/>
        <v>0</v>
      </c>
      <c r="ED17" s="74">
        <f t="shared" si="39"/>
        <v>0</v>
      </c>
      <c r="EE17" s="74">
        <f t="shared" si="39"/>
        <v>0</v>
      </c>
      <c r="EF17" s="74">
        <f t="shared" si="39"/>
        <v>0</v>
      </c>
      <c r="EG17" s="74">
        <f t="shared" si="39"/>
        <v>0</v>
      </c>
      <c r="EH17" s="74">
        <f t="shared" si="39"/>
        <v>0</v>
      </c>
      <c r="EI17" s="74">
        <f t="shared" si="39"/>
        <v>0</v>
      </c>
      <c r="EJ17" s="74">
        <f t="shared" si="39"/>
        <v>0</v>
      </c>
      <c r="EK17" s="482">
        <f t="shared" si="45"/>
        <v>1</v>
      </c>
      <c r="EO17" s="479">
        <f>SUM($AI17:$AK17)+SUM($AM17:$AO17)+SUM($AQ17:AS17)+SUM($AU17:AW17)+SUM($AY17:BA17)+SUM($BC17:BE17)+SUM($BG17:BI17)+SUM($BK17:BM17)+SUM($BO17:BQ17)+SUM($BS17:BU17)+SUM($BW17:BY17)+SUM($CA17:CC17)</f>
        <v>24</v>
      </c>
      <c r="EP17"/>
      <c r="EQ17">
        <f t="shared" si="46"/>
        <v>3</v>
      </c>
      <c r="ER17"/>
      <c r="ES17"/>
      <c r="ET17"/>
      <c r="EU17"/>
      <c r="EV17"/>
      <c r="EW17"/>
      <c r="EX17"/>
      <c r="EY17"/>
      <c r="EZ17"/>
      <c r="FA17"/>
      <c r="FB17"/>
      <c r="FC17"/>
      <c r="FD17"/>
      <c r="FE17"/>
      <c r="FF17"/>
      <c r="FG17"/>
      <c r="FH17"/>
      <c r="FI17"/>
      <c r="FJ17"/>
      <c r="FK17"/>
      <c r="FL17"/>
      <c r="FM17"/>
      <c r="FN17"/>
      <c r="FO17"/>
      <c r="FQ17" s="470"/>
      <c r="FR17" s="465" t="s">
        <v>279</v>
      </c>
    </row>
    <row r="18" spans="1:174" s="2" customFormat="1" ht="24.6" customHeight="1" x14ac:dyDescent="0.25">
      <c r="A18" s="433" t="str">
        <f t="shared" si="0"/>
        <v>1.1.04</v>
      </c>
      <c r="B18" s="695" t="s">
        <v>306</v>
      </c>
      <c r="C18" s="129" t="s">
        <v>262</v>
      </c>
      <c r="D18" s="119"/>
      <c r="E18" s="120"/>
      <c r="F18" s="120"/>
      <c r="G18" s="11"/>
      <c r="H18" s="119">
        <v>2</v>
      </c>
      <c r="I18" s="120"/>
      <c r="J18" s="120"/>
      <c r="K18" s="120"/>
      <c r="L18" s="120"/>
      <c r="M18" s="120"/>
      <c r="N18" s="120"/>
      <c r="O18" s="120"/>
      <c r="P18" s="120"/>
      <c r="Q18" s="120"/>
      <c r="R18" s="120"/>
      <c r="S18" s="11"/>
      <c r="T18" s="134"/>
      <c r="U18" s="134"/>
      <c r="V18" s="119"/>
      <c r="W18" s="120"/>
      <c r="X18" s="120"/>
      <c r="Y18" s="120"/>
      <c r="Z18" s="120"/>
      <c r="AA18" s="120"/>
      <c r="AB18" s="11"/>
      <c r="AC18" s="8">
        <v>45</v>
      </c>
      <c r="AD18" s="134">
        <f t="shared" si="1"/>
        <v>1.5</v>
      </c>
      <c r="AE18" s="9">
        <f t="shared" si="2"/>
        <v>0</v>
      </c>
      <c r="AF18" s="9">
        <f t="shared" si="3"/>
        <v>0</v>
      </c>
      <c r="AG18" s="9">
        <f t="shared" si="4"/>
        <v>12</v>
      </c>
      <c r="AH18" s="9">
        <f t="shared" si="40"/>
        <v>33</v>
      </c>
      <c r="AI18" s="225"/>
      <c r="AJ18" s="225"/>
      <c r="AK18" s="225"/>
      <c r="AL18" s="436">
        <f t="shared" si="5"/>
        <v>0</v>
      </c>
      <c r="AM18" s="225"/>
      <c r="AN18" s="225"/>
      <c r="AO18" s="225">
        <v>12</v>
      </c>
      <c r="AP18" s="436">
        <f t="shared" si="6"/>
        <v>1.5</v>
      </c>
      <c r="AQ18" s="225"/>
      <c r="AR18" s="225"/>
      <c r="AS18" s="225"/>
      <c r="AT18" s="436">
        <f t="shared" si="7"/>
        <v>0</v>
      </c>
      <c r="AU18" s="225"/>
      <c r="AV18" s="225"/>
      <c r="AW18" s="225"/>
      <c r="AX18" s="436">
        <f t="shared" si="8"/>
        <v>0</v>
      </c>
      <c r="AY18" s="225"/>
      <c r="AZ18" s="225"/>
      <c r="BA18" s="225"/>
      <c r="BB18" s="436">
        <f t="shared" ref="BB18:BB64" si="49">CK18</f>
        <v>0</v>
      </c>
      <c r="BC18" s="225"/>
      <c r="BD18" s="225"/>
      <c r="BE18" s="225"/>
      <c r="BF18" s="436">
        <f t="shared" ref="BF18:BF64" si="50">CL18</f>
        <v>0</v>
      </c>
      <c r="BG18" s="225"/>
      <c r="BH18" s="225"/>
      <c r="BI18" s="225"/>
      <c r="BJ18" s="436">
        <f t="shared" ref="BJ18:BJ68" si="51">CM18</f>
        <v>0</v>
      </c>
      <c r="BK18" s="225"/>
      <c r="BL18" s="225"/>
      <c r="BM18" s="225"/>
      <c r="BN18" s="436">
        <f t="shared" ref="BN18:BN64" si="52">CN18</f>
        <v>0</v>
      </c>
      <c r="BO18" s="225"/>
      <c r="BP18" s="225"/>
      <c r="BQ18" s="225"/>
      <c r="BR18" s="436">
        <f t="shared" si="9"/>
        <v>0</v>
      </c>
      <c r="BS18" s="225"/>
      <c r="BT18" s="225"/>
      <c r="BU18" s="225"/>
      <c r="BV18" s="436">
        <f t="shared" si="10"/>
        <v>0</v>
      </c>
      <c r="BW18" s="225"/>
      <c r="BX18" s="225"/>
      <c r="BY18" s="225"/>
      <c r="BZ18" s="436">
        <f t="shared" si="11"/>
        <v>0</v>
      </c>
      <c r="CA18" s="225"/>
      <c r="CB18" s="225"/>
      <c r="CC18" s="225"/>
      <c r="CD18" s="436">
        <f t="shared" si="12"/>
        <v>0</v>
      </c>
      <c r="CE18" s="62">
        <f t="shared" si="13"/>
        <v>0.73333333333333328</v>
      </c>
      <c r="CF18" s="117" t="str">
        <f t="shared" si="14"/>
        <v/>
      </c>
      <c r="CG18" s="85">
        <f t="shared" si="15"/>
        <v>0</v>
      </c>
      <c r="CH18" s="85">
        <f t="shared" si="16"/>
        <v>1.5</v>
      </c>
      <c r="CI18" s="85">
        <f t="shared" si="17"/>
        <v>0</v>
      </c>
      <c r="CJ18" s="85">
        <f t="shared" si="18"/>
        <v>0</v>
      </c>
      <c r="CK18" s="85">
        <f t="shared" si="19"/>
        <v>0</v>
      </c>
      <c r="CL18" s="85">
        <f t="shared" si="20"/>
        <v>0</v>
      </c>
      <c r="CM18" s="85">
        <f t="shared" si="21"/>
        <v>0</v>
      </c>
      <c r="CN18" s="85">
        <f t="shared" si="22"/>
        <v>0</v>
      </c>
      <c r="CO18" s="14">
        <f t="shared" si="23"/>
        <v>0</v>
      </c>
      <c r="CP18" s="85">
        <f t="shared" si="24"/>
        <v>0</v>
      </c>
      <c r="CQ18" s="85">
        <f t="shared" si="25"/>
        <v>0</v>
      </c>
      <c r="CR18" s="85">
        <f t="shared" si="26"/>
        <v>0</v>
      </c>
      <c r="CS18" s="88">
        <f t="shared" si="41"/>
        <v>1.5</v>
      </c>
      <c r="CV18" s="14">
        <f t="shared" si="27"/>
        <v>0</v>
      </c>
      <c r="CW18" s="14">
        <f t="shared" si="28"/>
        <v>1.5</v>
      </c>
      <c r="CX18" s="14">
        <f t="shared" si="29"/>
        <v>0</v>
      </c>
      <c r="CY18" s="14">
        <f t="shared" si="30"/>
        <v>0</v>
      </c>
      <c r="CZ18" s="14">
        <f t="shared" si="31"/>
        <v>0</v>
      </c>
      <c r="DA18" s="14">
        <f t="shared" si="32"/>
        <v>0</v>
      </c>
      <c r="DB18" s="14">
        <f t="shared" si="47"/>
        <v>0</v>
      </c>
      <c r="DC18" s="14">
        <f t="shared" si="48"/>
        <v>0</v>
      </c>
      <c r="DD18" s="14">
        <f t="shared" si="33"/>
        <v>0</v>
      </c>
      <c r="DE18" s="14">
        <f t="shared" si="34"/>
        <v>0</v>
      </c>
      <c r="DF18" s="14">
        <f t="shared" si="35"/>
        <v>0</v>
      </c>
      <c r="DG18" s="14">
        <f t="shared" si="36"/>
        <v>0</v>
      </c>
      <c r="DH18" s="198">
        <f t="shared" si="42"/>
        <v>1.5</v>
      </c>
      <c r="DI18" s="212">
        <f t="shared" si="37"/>
        <v>1.5</v>
      </c>
      <c r="DK18" s="74">
        <f t="shared" si="43"/>
        <v>0</v>
      </c>
      <c r="DL18" s="74">
        <f t="shared" si="38"/>
        <v>0</v>
      </c>
      <c r="DM18" s="74">
        <f t="shared" si="38"/>
        <v>0</v>
      </c>
      <c r="DN18" s="74">
        <f t="shared" si="38"/>
        <v>0</v>
      </c>
      <c r="DO18" s="74">
        <f t="shared" si="38"/>
        <v>0</v>
      </c>
      <c r="DP18" s="74">
        <f t="shared" si="38"/>
        <v>0</v>
      </c>
      <c r="DQ18" s="74">
        <f t="shared" si="38"/>
        <v>0</v>
      </c>
      <c r="DR18" s="74">
        <f t="shared" si="38"/>
        <v>0</v>
      </c>
      <c r="DS18" s="74">
        <f t="shared" si="38"/>
        <v>0</v>
      </c>
      <c r="DT18" s="74">
        <f t="shared" si="38"/>
        <v>0</v>
      </c>
      <c r="DU18" s="74">
        <f t="shared" si="38"/>
        <v>0</v>
      </c>
      <c r="DV18" s="74">
        <f t="shared" si="38"/>
        <v>0</v>
      </c>
      <c r="DW18" s="481">
        <f t="shared" si="44"/>
        <v>0</v>
      </c>
      <c r="DX18" s="84"/>
      <c r="DY18" s="74">
        <f t="shared" si="39"/>
        <v>0</v>
      </c>
      <c r="DZ18" s="74">
        <f t="shared" si="39"/>
        <v>1</v>
      </c>
      <c r="EA18" s="74">
        <f t="shared" si="39"/>
        <v>0</v>
      </c>
      <c r="EB18" s="74">
        <f t="shared" si="39"/>
        <v>0</v>
      </c>
      <c r="EC18" s="74">
        <f t="shared" si="39"/>
        <v>0</v>
      </c>
      <c r="ED18" s="74">
        <f t="shared" si="39"/>
        <v>0</v>
      </c>
      <c r="EE18" s="74">
        <f t="shared" si="39"/>
        <v>0</v>
      </c>
      <c r="EF18" s="74">
        <f t="shared" si="39"/>
        <v>0</v>
      </c>
      <c r="EG18" s="74">
        <f t="shared" si="39"/>
        <v>0</v>
      </c>
      <c r="EH18" s="74">
        <f t="shared" si="39"/>
        <v>0</v>
      </c>
      <c r="EI18" s="74">
        <f t="shared" si="39"/>
        <v>0</v>
      </c>
      <c r="EJ18" s="74">
        <f t="shared" si="39"/>
        <v>0</v>
      </c>
      <c r="EK18" s="482">
        <f t="shared" si="45"/>
        <v>1</v>
      </c>
      <c r="EO18" s="479">
        <f>SUM($AI18:$AK18)+SUM($AM18:$AO18)+SUM($AQ18:AS18)+SUM($AU18:AW18)+SUM($AY18:BA18)+SUM($BC18:BE18)+SUM($BG18:BI18)+SUM($BK18:BM18)+SUM($BO18:BQ18)+SUM($BS18:BU18)+SUM($BW18:BY18)+SUM($CA18:CC18)</f>
        <v>12</v>
      </c>
      <c r="EP18"/>
      <c r="EQ18">
        <f t="shared" si="46"/>
        <v>4</v>
      </c>
      <c r="ER18"/>
      <c r="ES18"/>
      <c r="ET18"/>
      <c r="EU18"/>
      <c r="EV18"/>
      <c r="EW18"/>
      <c r="EX18"/>
      <c r="EY18"/>
      <c r="EZ18"/>
      <c r="FA18"/>
      <c r="FB18"/>
      <c r="FC18"/>
      <c r="FD18"/>
      <c r="FE18"/>
      <c r="FF18"/>
      <c r="FG18"/>
      <c r="FH18"/>
      <c r="FI18"/>
      <c r="FJ18"/>
      <c r="FK18"/>
      <c r="FL18"/>
      <c r="FM18"/>
      <c r="FN18"/>
      <c r="FO18"/>
      <c r="FQ18" s="468" t="s">
        <v>252</v>
      </c>
      <c r="FR18" s="464" t="s">
        <v>116</v>
      </c>
    </row>
    <row r="19" spans="1:174" s="2" customFormat="1" x14ac:dyDescent="0.25">
      <c r="A19" s="433" t="str">
        <f t="shared" si="0"/>
        <v>1.1.05</v>
      </c>
      <c r="B19" s="695" t="s">
        <v>307</v>
      </c>
      <c r="C19" s="129" t="s">
        <v>114</v>
      </c>
      <c r="D19" s="119">
        <v>1</v>
      </c>
      <c r="E19" s="120"/>
      <c r="F19" s="120"/>
      <c r="G19" s="11"/>
      <c r="H19" s="119"/>
      <c r="I19" s="120"/>
      <c r="J19" s="120"/>
      <c r="K19" s="120"/>
      <c r="L19" s="120"/>
      <c r="M19" s="120"/>
      <c r="N19" s="120"/>
      <c r="O19" s="120"/>
      <c r="P19" s="120"/>
      <c r="Q19" s="120"/>
      <c r="R19" s="120"/>
      <c r="S19" s="11"/>
      <c r="T19" s="134"/>
      <c r="U19" s="134"/>
      <c r="V19" s="119"/>
      <c r="W19" s="120"/>
      <c r="X19" s="120"/>
      <c r="Y19" s="120"/>
      <c r="Z19" s="120"/>
      <c r="AA19" s="120"/>
      <c r="AB19" s="11"/>
      <c r="AC19" s="8">
        <v>135</v>
      </c>
      <c r="AD19" s="134">
        <f t="shared" si="1"/>
        <v>4.5</v>
      </c>
      <c r="AE19" s="9">
        <f t="shared" si="2"/>
        <v>20</v>
      </c>
      <c r="AF19" s="9">
        <f t="shared" si="3"/>
        <v>0</v>
      </c>
      <c r="AG19" s="9">
        <f t="shared" si="4"/>
        <v>16</v>
      </c>
      <c r="AH19" s="9">
        <f t="shared" si="40"/>
        <v>99</v>
      </c>
      <c r="AI19" s="225">
        <v>20</v>
      </c>
      <c r="AJ19" s="225">
        <v>0</v>
      </c>
      <c r="AK19" s="225">
        <v>16</v>
      </c>
      <c r="AL19" s="436">
        <f t="shared" si="5"/>
        <v>4.5</v>
      </c>
      <c r="AM19" s="225"/>
      <c r="AN19" s="225"/>
      <c r="AO19" s="225"/>
      <c r="AP19" s="436">
        <f t="shared" si="6"/>
        <v>0</v>
      </c>
      <c r="AQ19" s="225"/>
      <c r="AR19" s="225"/>
      <c r="AS19" s="225"/>
      <c r="AT19" s="436">
        <f t="shared" si="7"/>
        <v>0</v>
      </c>
      <c r="AU19" s="225"/>
      <c r="AV19" s="225"/>
      <c r="AW19" s="225"/>
      <c r="AX19" s="436">
        <f t="shared" si="8"/>
        <v>0</v>
      </c>
      <c r="AY19" s="225"/>
      <c r="AZ19" s="225"/>
      <c r="BA19" s="225"/>
      <c r="BB19" s="436">
        <f t="shared" si="49"/>
        <v>0</v>
      </c>
      <c r="BC19" s="225"/>
      <c r="BD19" s="225"/>
      <c r="BE19" s="225"/>
      <c r="BF19" s="436">
        <f t="shared" si="50"/>
        <v>0</v>
      </c>
      <c r="BG19" s="225"/>
      <c r="BH19" s="225"/>
      <c r="BI19" s="225"/>
      <c r="BJ19" s="436">
        <f t="shared" si="51"/>
        <v>0</v>
      </c>
      <c r="BK19" s="225"/>
      <c r="BL19" s="225"/>
      <c r="BM19" s="225"/>
      <c r="BN19" s="436">
        <f t="shared" si="52"/>
        <v>0</v>
      </c>
      <c r="BO19" s="225"/>
      <c r="BP19" s="225"/>
      <c r="BQ19" s="225"/>
      <c r="BR19" s="436">
        <f t="shared" si="9"/>
        <v>0</v>
      </c>
      <c r="BS19" s="225"/>
      <c r="BT19" s="225"/>
      <c r="BU19" s="225"/>
      <c r="BV19" s="436">
        <f t="shared" si="10"/>
        <v>0</v>
      </c>
      <c r="BW19" s="225"/>
      <c r="BX19" s="225"/>
      <c r="BY19" s="225"/>
      <c r="BZ19" s="436">
        <f t="shared" si="11"/>
        <v>0</v>
      </c>
      <c r="CA19" s="225"/>
      <c r="CB19" s="225"/>
      <c r="CC19" s="225"/>
      <c r="CD19" s="436">
        <f t="shared" si="12"/>
        <v>0</v>
      </c>
      <c r="CE19" s="62">
        <f t="shared" si="13"/>
        <v>0.73333333333333328</v>
      </c>
      <c r="CF19" s="117" t="str">
        <f t="shared" si="14"/>
        <v/>
      </c>
      <c r="CG19" s="85">
        <f t="shared" si="15"/>
        <v>4.5</v>
      </c>
      <c r="CH19" s="85">
        <f t="shared" si="16"/>
        <v>0</v>
      </c>
      <c r="CI19" s="85">
        <f t="shared" si="17"/>
        <v>0</v>
      </c>
      <c r="CJ19" s="85">
        <f t="shared" si="18"/>
        <v>0</v>
      </c>
      <c r="CK19" s="85">
        <f t="shared" si="19"/>
        <v>0</v>
      </c>
      <c r="CL19" s="85">
        <f t="shared" si="20"/>
        <v>0</v>
      </c>
      <c r="CM19" s="85">
        <f t="shared" si="21"/>
        <v>0</v>
      </c>
      <c r="CN19" s="85">
        <f t="shared" si="22"/>
        <v>0</v>
      </c>
      <c r="CO19" s="14">
        <f t="shared" si="23"/>
        <v>0</v>
      </c>
      <c r="CP19" s="85">
        <f t="shared" si="24"/>
        <v>0</v>
      </c>
      <c r="CQ19" s="85">
        <f t="shared" si="25"/>
        <v>0</v>
      </c>
      <c r="CR19" s="85">
        <f t="shared" si="26"/>
        <v>0</v>
      </c>
      <c r="CS19" s="88">
        <f t="shared" si="41"/>
        <v>4.5</v>
      </c>
      <c r="CV19" s="14">
        <f t="shared" si="27"/>
        <v>4.5</v>
      </c>
      <c r="CW19" s="14">
        <f t="shared" si="28"/>
        <v>0</v>
      </c>
      <c r="CX19" s="14">
        <f t="shared" si="29"/>
        <v>0</v>
      </c>
      <c r="CY19" s="14">
        <f t="shared" si="30"/>
        <v>0</v>
      </c>
      <c r="CZ19" s="14">
        <f t="shared" si="31"/>
        <v>0</v>
      </c>
      <c r="DA19" s="14">
        <f t="shared" si="32"/>
        <v>0</v>
      </c>
      <c r="DB19" s="14">
        <f t="shared" si="47"/>
        <v>0</v>
      </c>
      <c r="DC19" s="14">
        <f t="shared" si="48"/>
        <v>0</v>
      </c>
      <c r="DD19" s="14">
        <f t="shared" si="33"/>
        <v>0</v>
      </c>
      <c r="DE19" s="14">
        <f t="shared" si="34"/>
        <v>0</v>
      </c>
      <c r="DF19" s="14">
        <f t="shared" si="35"/>
        <v>0</v>
      </c>
      <c r="DG19" s="14">
        <f t="shared" si="36"/>
        <v>0</v>
      </c>
      <c r="DH19" s="198">
        <f t="shared" si="42"/>
        <v>4.5</v>
      </c>
      <c r="DI19" s="212">
        <f t="shared" si="37"/>
        <v>4.5</v>
      </c>
      <c r="DK19" s="74">
        <f t="shared" si="43"/>
        <v>1</v>
      </c>
      <c r="DL19" s="74">
        <f t="shared" si="38"/>
        <v>0</v>
      </c>
      <c r="DM19" s="74">
        <f t="shared" si="38"/>
        <v>0</v>
      </c>
      <c r="DN19" s="74">
        <f t="shared" si="38"/>
        <v>0</v>
      </c>
      <c r="DO19" s="74">
        <f t="shared" si="38"/>
        <v>0</v>
      </c>
      <c r="DP19" s="74">
        <f t="shared" si="38"/>
        <v>0</v>
      </c>
      <c r="DQ19" s="74">
        <f t="shared" si="38"/>
        <v>0</v>
      </c>
      <c r="DR19" s="74">
        <f t="shared" si="38"/>
        <v>0</v>
      </c>
      <c r="DS19" s="74">
        <f t="shared" si="38"/>
        <v>0</v>
      </c>
      <c r="DT19" s="74">
        <f t="shared" si="38"/>
        <v>0</v>
      </c>
      <c r="DU19" s="74">
        <f t="shared" si="38"/>
        <v>0</v>
      </c>
      <c r="DV19" s="74">
        <f t="shared" si="38"/>
        <v>0</v>
      </c>
      <c r="DW19" s="481">
        <f t="shared" si="44"/>
        <v>1</v>
      </c>
      <c r="DX19" s="84"/>
      <c r="DY19" s="74">
        <f t="shared" si="39"/>
        <v>0</v>
      </c>
      <c r="DZ19" s="74">
        <f t="shared" si="39"/>
        <v>0</v>
      </c>
      <c r="EA19" s="74">
        <f t="shared" si="39"/>
        <v>0</v>
      </c>
      <c r="EB19" s="74">
        <f t="shared" si="39"/>
        <v>0</v>
      </c>
      <c r="EC19" s="74">
        <f t="shared" si="39"/>
        <v>0</v>
      </c>
      <c r="ED19" s="74">
        <f t="shared" si="39"/>
        <v>0</v>
      </c>
      <c r="EE19" s="74">
        <f t="shared" si="39"/>
        <v>0</v>
      </c>
      <c r="EF19" s="74">
        <f t="shared" si="39"/>
        <v>0</v>
      </c>
      <c r="EG19" s="74">
        <f t="shared" si="39"/>
        <v>0</v>
      </c>
      <c r="EH19" s="74">
        <f t="shared" si="39"/>
        <v>0</v>
      </c>
      <c r="EI19" s="74">
        <f t="shared" si="39"/>
        <v>0</v>
      </c>
      <c r="EJ19" s="74">
        <f t="shared" si="39"/>
        <v>0</v>
      </c>
      <c r="EK19" s="482">
        <f t="shared" si="45"/>
        <v>0</v>
      </c>
      <c r="EO19" s="479">
        <f>SUM($AI19:$AK19)+SUM($AM19:$AO19)+SUM($AQ19:AS19)+SUM($AU19:AW19)+SUM($AY19:BA19)+SUM($BC19:BE19)+SUM($BG19:BI19)+SUM($BK19:BM19)+SUM($BO19:BQ19)+SUM($BS19:BU19)+SUM($BW19:BY19)+SUM($CA19:CC19)</f>
        <v>36</v>
      </c>
      <c r="EP19"/>
      <c r="EQ19">
        <f t="shared" si="46"/>
        <v>5</v>
      </c>
      <c r="ER19"/>
      <c r="ES19"/>
      <c r="ET19"/>
      <c r="EU19"/>
      <c r="EV19"/>
      <c r="EW19"/>
      <c r="EX19"/>
      <c r="EY19"/>
      <c r="EZ19"/>
      <c r="FA19"/>
      <c r="FB19"/>
      <c r="FC19"/>
      <c r="FD19"/>
      <c r="FE19"/>
      <c r="FF19"/>
      <c r="FG19"/>
      <c r="FH19"/>
      <c r="FI19"/>
      <c r="FJ19"/>
      <c r="FK19"/>
      <c r="FL19"/>
      <c r="FM19"/>
      <c r="FN19"/>
      <c r="FO19"/>
      <c r="FQ19" s="469"/>
      <c r="FR19" s="465" t="s">
        <v>96</v>
      </c>
    </row>
    <row r="20" spans="1:174" s="2" customFormat="1" x14ac:dyDescent="0.25">
      <c r="A20" s="433" t="str">
        <f t="shared" si="0"/>
        <v>1.1.06</v>
      </c>
      <c r="B20" s="695" t="s">
        <v>308</v>
      </c>
      <c r="C20" s="129" t="s">
        <v>114</v>
      </c>
      <c r="D20" s="119">
        <v>1</v>
      </c>
      <c r="E20" s="120">
        <v>2</v>
      </c>
      <c r="F20" s="120"/>
      <c r="G20" s="11"/>
      <c r="H20" s="119"/>
      <c r="I20" s="120"/>
      <c r="J20" s="120"/>
      <c r="K20" s="120"/>
      <c r="L20" s="120"/>
      <c r="M20" s="120"/>
      <c r="N20" s="120"/>
      <c r="O20" s="120"/>
      <c r="P20" s="120"/>
      <c r="Q20" s="120"/>
      <c r="R20" s="120"/>
      <c r="S20" s="11"/>
      <c r="T20" s="134"/>
      <c r="U20" s="134"/>
      <c r="V20" s="119"/>
      <c r="W20" s="120"/>
      <c r="X20" s="120"/>
      <c r="Y20" s="120"/>
      <c r="Z20" s="120"/>
      <c r="AA20" s="120"/>
      <c r="AB20" s="11"/>
      <c r="AC20" s="8">
        <v>195</v>
      </c>
      <c r="AD20" s="134">
        <f t="shared" si="1"/>
        <v>6.5</v>
      </c>
      <c r="AE20" s="9">
        <f t="shared" si="2"/>
        <v>32</v>
      </c>
      <c r="AF20" s="9">
        <f t="shared" si="3"/>
        <v>0</v>
      </c>
      <c r="AG20" s="9">
        <f t="shared" si="4"/>
        <v>22</v>
      </c>
      <c r="AH20" s="9">
        <f t="shared" si="40"/>
        <v>141</v>
      </c>
      <c r="AI20" s="225">
        <v>22</v>
      </c>
      <c r="AJ20" s="225">
        <v>0</v>
      </c>
      <c r="AK20" s="225">
        <v>12</v>
      </c>
      <c r="AL20" s="436">
        <f t="shared" si="5"/>
        <v>4</v>
      </c>
      <c r="AM20" s="696">
        <v>10</v>
      </c>
      <c r="AN20" s="225"/>
      <c r="AO20" s="225">
        <v>10</v>
      </c>
      <c r="AP20" s="436">
        <f t="shared" si="6"/>
        <v>2.5</v>
      </c>
      <c r="AQ20" s="225"/>
      <c r="AR20" s="225"/>
      <c r="AS20" s="225"/>
      <c r="AT20" s="436">
        <f t="shared" si="7"/>
        <v>0</v>
      </c>
      <c r="AU20" s="225"/>
      <c r="AV20" s="225"/>
      <c r="AW20" s="225"/>
      <c r="AX20" s="436">
        <f t="shared" si="8"/>
        <v>0</v>
      </c>
      <c r="AY20" s="225"/>
      <c r="AZ20" s="225"/>
      <c r="BA20" s="225"/>
      <c r="BB20" s="436">
        <f t="shared" si="49"/>
        <v>0</v>
      </c>
      <c r="BC20" s="225"/>
      <c r="BD20" s="225"/>
      <c r="BE20" s="225"/>
      <c r="BF20" s="436">
        <f t="shared" si="50"/>
        <v>0</v>
      </c>
      <c r="BG20" s="225"/>
      <c r="BH20" s="225"/>
      <c r="BI20" s="225"/>
      <c r="BJ20" s="436">
        <f t="shared" si="51"/>
        <v>0</v>
      </c>
      <c r="BK20" s="225"/>
      <c r="BL20" s="225"/>
      <c r="BM20" s="225"/>
      <c r="BN20" s="436">
        <f t="shared" si="52"/>
        <v>0</v>
      </c>
      <c r="BO20" s="225"/>
      <c r="BP20" s="225"/>
      <c r="BQ20" s="225"/>
      <c r="BR20" s="436">
        <f t="shared" si="9"/>
        <v>0</v>
      </c>
      <c r="BS20" s="225"/>
      <c r="BT20" s="225"/>
      <c r="BU20" s="225"/>
      <c r="BV20" s="436">
        <f t="shared" si="10"/>
        <v>0</v>
      </c>
      <c r="BW20" s="225"/>
      <c r="BX20" s="225"/>
      <c r="BY20" s="225"/>
      <c r="BZ20" s="436">
        <f t="shared" si="11"/>
        <v>0</v>
      </c>
      <c r="CA20" s="225"/>
      <c r="CB20" s="225"/>
      <c r="CC20" s="225"/>
      <c r="CD20" s="436">
        <f t="shared" si="12"/>
        <v>0</v>
      </c>
      <c r="CE20" s="62">
        <f t="shared" si="13"/>
        <v>0.72307692307692306</v>
      </c>
      <c r="CF20" s="117" t="str">
        <f t="shared" si="14"/>
        <v/>
      </c>
      <c r="CG20" s="85">
        <f t="shared" si="15"/>
        <v>4</v>
      </c>
      <c r="CH20" s="85">
        <f t="shared" si="16"/>
        <v>2.5</v>
      </c>
      <c r="CI20" s="85">
        <f t="shared" si="17"/>
        <v>0</v>
      </c>
      <c r="CJ20" s="85">
        <f t="shared" si="18"/>
        <v>0</v>
      </c>
      <c r="CK20" s="85">
        <f t="shared" si="19"/>
        <v>0</v>
      </c>
      <c r="CL20" s="85">
        <f t="shared" si="20"/>
        <v>0</v>
      </c>
      <c r="CM20" s="85">
        <f t="shared" si="21"/>
        <v>0</v>
      </c>
      <c r="CN20" s="85">
        <f t="shared" si="22"/>
        <v>0</v>
      </c>
      <c r="CO20" s="14">
        <f t="shared" si="23"/>
        <v>0</v>
      </c>
      <c r="CP20" s="85">
        <f t="shared" si="24"/>
        <v>0</v>
      </c>
      <c r="CQ20" s="85">
        <f t="shared" si="25"/>
        <v>0</v>
      </c>
      <c r="CR20" s="85">
        <f t="shared" si="26"/>
        <v>0</v>
      </c>
      <c r="CS20" s="88">
        <f t="shared" si="41"/>
        <v>6.5</v>
      </c>
      <c r="CV20" s="14">
        <f t="shared" si="27"/>
        <v>4</v>
      </c>
      <c r="CW20" s="14">
        <f t="shared" si="28"/>
        <v>2.5</v>
      </c>
      <c r="CX20" s="14">
        <f t="shared" si="29"/>
        <v>0</v>
      </c>
      <c r="CY20" s="14">
        <f t="shared" si="30"/>
        <v>0</v>
      </c>
      <c r="CZ20" s="14">
        <f t="shared" si="31"/>
        <v>0</v>
      </c>
      <c r="DA20" s="14">
        <f t="shared" si="32"/>
        <v>0</v>
      </c>
      <c r="DB20" s="14">
        <f t="shared" si="47"/>
        <v>0</v>
      </c>
      <c r="DC20" s="14">
        <f t="shared" si="48"/>
        <v>0</v>
      </c>
      <c r="DD20" s="14">
        <f t="shared" si="33"/>
        <v>0</v>
      </c>
      <c r="DE20" s="14">
        <f t="shared" si="34"/>
        <v>0</v>
      </c>
      <c r="DF20" s="14">
        <f t="shared" si="35"/>
        <v>0</v>
      </c>
      <c r="DG20" s="14">
        <f t="shared" si="36"/>
        <v>0</v>
      </c>
      <c r="DH20" s="198">
        <f t="shared" si="42"/>
        <v>6.5</v>
      </c>
      <c r="DI20" s="212">
        <f t="shared" si="37"/>
        <v>4</v>
      </c>
      <c r="DK20" s="74">
        <f t="shared" si="43"/>
        <v>1</v>
      </c>
      <c r="DL20" s="74">
        <f t="shared" si="38"/>
        <v>1</v>
      </c>
      <c r="DM20" s="74">
        <f t="shared" si="38"/>
        <v>0</v>
      </c>
      <c r="DN20" s="74">
        <f t="shared" si="38"/>
        <v>0</v>
      </c>
      <c r="DO20" s="74">
        <f t="shared" si="38"/>
        <v>0</v>
      </c>
      <c r="DP20" s="74">
        <f t="shared" si="38"/>
        <v>0</v>
      </c>
      <c r="DQ20" s="74">
        <f t="shared" si="38"/>
        <v>0</v>
      </c>
      <c r="DR20" s="74">
        <f t="shared" si="38"/>
        <v>0</v>
      </c>
      <c r="DS20" s="74">
        <f t="shared" si="38"/>
        <v>0</v>
      </c>
      <c r="DT20" s="74">
        <f t="shared" si="38"/>
        <v>0</v>
      </c>
      <c r="DU20" s="74">
        <f t="shared" si="38"/>
        <v>0</v>
      </c>
      <c r="DV20" s="74">
        <f t="shared" si="38"/>
        <v>0</v>
      </c>
      <c r="DW20" s="481">
        <f t="shared" si="44"/>
        <v>2</v>
      </c>
      <c r="DX20" s="84"/>
      <c r="DY20" s="74">
        <f t="shared" si="39"/>
        <v>0</v>
      </c>
      <c r="DZ20" s="74">
        <f t="shared" si="39"/>
        <v>0</v>
      </c>
      <c r="EA20" s="74">
        <f t="shared" si="39"/>
        <v>0</v>
      </c>
      <c r="EB20" s="74">
        <f t="shared" si="39"/>
        <v>0</v>
      </c>
      <c r="EC20" s="74">
        <f t="shared" si="39"/>
        <v>0</v>
      </c>
      <c r="ED20" s="74">
        <f t="shared" si="39"/>
        <v>0</v>
      </c>
      <c r="EE20" s="74">
        <f t="shared" si="39"/>
        <v>0</v>
      </c>
      <c r="EF20" s="74">
        <f t="shared" si="39"/>
        <v>0</v>
      </c>
      <c r="EG20" s="74">
        <f t="shared" si="39"/>
        <v>0</v>
      </c>
      <c r="EH20" s="74">
        <f t="shared" si="39"/>
        <v>0</v>
      </c>
      <c r="EI20" s="74">
        <f t="shared" si="39"/>
        <v>0</v>
      </c>
      <c r="EJ20" s="74">
        <f t="shared" si="39"/>
        <v>0</v>
      </c>
      <c r="EK20" s="482">
        <f t="shared" si="45"/>
        <v>0</v>
      </c>
      <c r="EO20" s="479">
        <f>SUM($AI20:$AK20)+SUM($AM20:$AO20)+SUM($AQ20:AS20)+SUM($AU20:AW20)+SUM($AY20:BA20)+SUM($BC20:BE20)+SUM($BG20:BI20)+SUM($BK20:BM20)+SUM($BO20:BQ20)+SUM($BS20:BU20)+SUM($BW20:BY20)+SUM($CA20:CC20)</f>
        <v>54</v>
      </c>
      <c r="EP20"/>
      <c r="EQ20">
        <f t="shared" si="46"/>
        <v>6</v>
      </c>
      <c r="ER20"/>
      <c r="ES20"/>
      <c r="ET20"/>
      <c r="EU20"/>
      <c r="EV20"/>
      <c r="EW20"/>
      <c r="EX20"/>
      <c r="EY20"/>
      <c r="EZ20"/>
      <c r="FA20"/>
      <c r="FB20"/>
      <c r="FC20"/>
      <c r="FD20"/>
      <c r="FE20"/>
      <c r="FF20"/>
      <c r="FG20"/>
      <c r="FH20"/>
      <c r="FI20"/>
      <c r="FJ20"/>
      <c r="FK20"/>
      <c r="FL20"/>
      <c r="FM20"/>
      <c r="FN20"/>
      <c r="FO20"/>
      <c r="FQ20" s="469"/>
      <c r="FR20" s="465" t="s">
        <v>97</v>
      </c>
    </row>
    <row r="21" spans="1:174" s="2" customFormat="1" x14ac:dyDescent="0.25">
      <c r="A21" s="433" t="str">
        <f t="shared" si="0"/>
        <v>1.1.07</v>
      </c>
      <c r="B21" s="695" t="s">
        <v>321</v>
      </c>
      <c r="C21" s="129" t="s">
        <v>114</v>
      </c>
      <c r="D21" s="119">
        <v>1</v>
      </c>
      <c r="E21" s="120"/>
      <c r="F21" s="120"/>
      <c r="G21" s="11"/>
      <c r="H21" s="119"/>
      <c r="I21" s="120"/>
      <c r="J21" s="120"/>
      <c r="K21" s="120"/>
      <c r="L21" s="120"/>
      <c r="M21" s="120"/>
      <c r="N21" s="120"/>
      <c r="O21" s="120"/>
      <c r="P21" s="120"/>
      <c r="Q21" s="120"/>
      <c r="R21" s="120"/>
      <c r="S21" s="11"/>
      <c r="T21" s="134"/>
      <c r="U21" s="134"/>
      <c r="V21" s="119"/>
      <c r="W21" s="120"/>
      <c r="X21" s="120"/>
      <c r="Y21" s="120"/>
      <c r="Z21" s="120"/>
      <c r="AA21" s="120"/>
      <c r="AB21" s="11"/>
      <c r="AC21" s="8">
        <v>90</v>
      </c>
      <c r="AD21" s="134">
        <f t="shared" si="1"/>
        <v>3</v>
      </c>
      <c r="AE21" s="9">
        <f t="shared" si="2"/>
        <v>14</v>
      </c>
      <c r="AF21" s="9">
        <f t="shared" si="3"/>
        <v>0</v>
      </c>
      <c r="AG21" s="9">
        <f t="shared" si="4"/>
        <v>10</v>
      </c>
      <c r="AH21" s="9">
        <f t="shared" si="40"/>
        <v>66</v>
      </c>
      <c r="AI21" s="225">
        <v>14</v>
      </c>
      <c r="AJ21" s="225">
        <v>0</v>
      </c>
      <c r="AK21" s="225">
        <v>10</v>
      </c>
      <c r="AL21" s="436">
        <f t="shared" si="5"/>
        <v>3</v>
      </c>
      <c r="AM21" s="225"/>
      <c r="AN21" s="225"/>
      <c r="AO21" s="225"/>
      <c r="AP21" s="436">
        <f t="shared" si="6"/>
        <v>0</v>
      </c>
      <c r="AQ21" s="225"/>
      <c r="AR21" s="225"/>
      <c r="AS21" s="225"/>
      <c r="AT21" s="436">
        <f t="shared" si="7"/>
        <v>0</v>
      </c>
      <c r="AU21" s="225"/>
      <c r="AV21" s="225">
        <v>0</v>
      </c>
      <c r="AW21" s="225"/>
      <c r="AX21" s="436">
        <f t="shared" si="8"/>
        <v>0</v>
      </c>
      <c r="AY21" s="225"/>
      <c r="AZ21" s="225"/>
      <c r="BA21" s="225"/>
      <c r="BB21" s="436">
        <f t="shared" si="49"/>
        <v>0</v>
      </c>
      <c r="BC21" s="225"/>
      <c r="BD21" s="225"/>
      <c r="BE21" s="225"/>
      <c r="BF21" s="436">
        <f t="shared" si="50"/>
        <v>0</v>
      </c>
      <c r="BG21" s="225"/>
      <c r="BH21" s="225"/>
      <c r="BI21" s="225"/>
      <c r="BJ21" s="436">
        <f t="shared" si="51"/>
        <v>0</v>
      </c>
      <c r="BK21" s="225"/>
      <c r="BL21" s="225"/>
      <c r="BM21" s="225"/>
      <c r="BN21" s="436">
        <f t="shared" si="52"/>
        <v>0</v>
      </c>
      <c r="BO21" s="225"/>
      <c r="BP21" s="225"/>
      <c r="BQ21" s="225"/>
      <c r="BR21" s="436">
        <f t="shared" si="9"/>
        <v>0</v>
      </c>
      <c r="BS21" s="225"/>
      <c r="BT21" s="225"/>
      <c r="BU21" s="225"/>
      <c r="BV21" s="436">
        <f t="shared" si="10"/>
        <v>0</v>
      </c>
      <c r="BW21" s="225"/>
      <c r="BX21" s="225"/>
      <c r="BY21" s="225"/>
      <c r="BZ21" s="436">
        <f t="shared" si="11"/>
        <v>0</v>
      </c>
      <c r="CA21" s="225"/>
      <c r="CB21" s="225"/>
      <c r="CC21" s="225"/>
      <c r="CD21" s="436">
        <f t="shared" si="12"/>
        <v>0</v>
      </c>
      <c r="CE21" s="62">
        <f t="shared" si="13"/>
        <v>0.73333333333333328</v>
      </c>
      <c r="CF21" s="117" t="str">
        <f t="shared" si="14"/>
        <v/>
      </c>
      <c r="CG21" s="85">
        <f t="shared" si="15"/>
        <v>3</v>
      </c>
      <c r="CH21" s="85">
        <f t="shared" si="16"/>
        <v>0</v>
      </c>
      <c r="CI21" s="85">
        <f t="shared" si="17"/>
        <v>0</v>
      </c>
      <c r="CJ21" s="85">
        <f t="shared" si="18"/>
        <v>0</v>
      </c>
      <c r="CK21" s="85">
        <f t="shared" si="19"/>
        <v>0</v>
      </c>
      <c r="CL21" s="85">
        <f t="shared" si="20"/>
        <v>0</v>
      </c>
      <c r="CM21" s="85">
        <f t="shared" si="21"/>
        <v>0</v>
      </c>
      <c r="CN21" s="85">
        <f t="shared" si="22"/>
        <v>0</v>
      </c>
      <c r="CO21" s="14">
        <f t="shared" si="23"/>
        <v>0</v>
      </c>
      <c r="CP21" s="85">
        <f t="shared" si="24"/>
        <v>0</v>
      </c>
      <c r="CQ21" s="85">
        <f t="shared" si="25"/>
        <v>0</v>
      </c>
      <c r="CR21" s="85">
        <f t="shared" si="26"/>
        <v>0</v>
      </c>
      <c r="CS21" s="88">
        <f t="shared" si="41"/>
        <v>3</v>
      </c>
      <c r="CV21" s="14">
        <f t="shared" si="27"/>
        <v>3</v>
      </c>
      <c r="CW21" s="14">
        <f t="shared" si="28"/>
        <v>0</v>
      </c>
      <c r="CX21" s="14">
        <f t="shared" si="29"/>
        <v>0</v>
      </c>
      <c r="CY21" s="14">
        <f t="shared" si="30"/>
        <v>0</v>
      </c>
      <c r="CZ21" s="14">
        <f t="shared" si="31"/>
        <v>0</v>
      </c>
      <c r="DA21" s="14">
        <f t="shared" si="32"/>
        <v>0</v>
      </c>
      <c r="DB21" s="14">
        <f t="shared" si="47"/>
        <v>0</v>
      </c>
      <c r="DC21" s="14">
        <f t="shared" si="48"/>
        <v>0</v>
      </c>
      <c r="DD21" s="14">
        <f t="shared" si="33"/>
        <v>0</v>
      </c>
      <c r="DE21" s="14">
        <f t="shared" si="34"/>
        <v>0</v>
      </c>
      <c r="DF21" s="14">
        <f t="shared" si="35"/>
        <v>0</v>
      </c>
      <c r="DG21" s="14">
        <f t="shared" si="36"/>
        <v>0</v>
      </c>
      <c r="DH21" s="198">
        <f t="shared" si="42"/>
        <v>3</v>
      </c>
      <c r="DI21" s="212">
        <f t="shared" si="37"/>
        <v>3</v>
      </c>
      <c r="DK21" s="74">
        <f t="shared" si="43"/>
        <v>1</v>
      </c>
      <c r="DL21" s="74">
        <f t="shared" si="38"/>
        <v>0</v>
      </c>
      <c r="DM21" s="74">
        <f t="shared" si="38"/>
        <v>0</v>
      </c>
      <c r="DN21" s="74">
        <f t="shared" si="38"/>
        <v>0</v>
      </c>
      <c r="DO21" s="74">
        <f t="shared" si="38"/>
        <v>0</v>
      </c>
      <c r="DP21" s="74">
        <f t="shared" si="38"/>
        <v>0</v>
      </c>
      <c r="DQ21" s="74">
        <f t="shared" si="38"/>
        <v>0</v>
      </c>
      <c r="DR21" s="74">
        <f t="shared" si="38"/>
        <v>0</v>
      </c>
      <c r="DS21" s="74">
        <f t="shared" si="38"/>
        <v>0</v>
      </c>
      <c r="DT21" s="74">
        <f t="shared" si="38"/>
        <v>0</v>
      </c>
      <c r="DU21" s="74">
        <f t="shared" si="38"/>
        <v>0</v>
      </c>
      <c r="DV21" s="74">
        <f t="shared" si="38"/>
        <v>0</v>
      </c>
      <c r="DW21" s="481">
        <f t="shared" si="44"/>
        <v>1</v>
      </c>
      <c r="DX21" s="84"/>
      <c r="DY21" s="74">
        <f t="shared" si="39"/>
        <v>0</v>
      </c>
      <c r="DZ21" s="74">
        <f t="shared" si="39"/>
        <v>0</v>
      </c>
      <c r="EA21" s="74">
        <f t="shared" si="39"/>
        <v>0</v>
      </c>
      <c r="EB21" s="74">
        <f t="shared" si="39"/>
        <v>0</v>
      </c>
      <c r="EC21" s="74">
        <f t="shared" si="39"/>
        <v>0</v>
      </c>
      <c r="ED21" s="74">
        <f t="shared" si="39"/>
        <v>0</v>
      </c>
      <c r="EE21" s="74">
        <f t="shared" si="39"/>
        <v>0</v>
      </c>
      <c r="EF21" s="74">
        <f t="shared" si="39"/>
        <v>0</v>
      </c>
      <c r="EG21" s="74">
        <f t="shared" si="39"/>
        <v>0</v>
      </c>
      <c r="EH21" s="74">
        <f t="shared" si="39"/>
        <v>0</v>
      </c>
      <c r="EI21" s="74">
        <f t="shared" si="39"/>
        <v>0</v>
      </c>
      <c r="EJ21" s="74">
        <f t="shared" si="39"/>
        <v>0</v>
      </c>
      <c r="EK21" s="482">
        <f t="shared" si="45"/>
        <v>0</v>
      </c>
      <c r="EO21" s="479">
        <f>SUM($AI21:$AK21)+SUM($AM21:$AO21)+SUM($AQ21:AS21)+SUM($AU21:AW21)+SUM($AY21:BA21)+SUM($BC21:BE21)+SUM($BG21:BI21)+SUM($BK21:BM21)+SUM($BO21:BQ21)+SUM($BS21:BU21)+SUM($BW21:BY21)+SUM($CA21:CC21)</f>
        <v>24</v>
      </c>
      <c r="EP21"/>
      <c r="EQ21">
        <f t="shared" si="46"/>
        <v>7</v>
      </c>
      <c r="ER21"/>
      <c r="ES21"/>
      <c r="ET21"/>
      <c r="EU21"/>
      <c r="EV21"/>
      <c r="EW21"/>
      <c r="EX21"/>
      <c r="EY21"/>
      <c r="EZ21"/>
      <c r="FA21"/>
      <c r="FB21"/>
      <c r="FC21"/>
      <c r="FD21"/>
      <c r="FE21"/>
      <c r="FF21"/>
      <c r="FG21"/>
      <c r="FH21"/>
      <c r="FI21"/>
      <c r="FJ21"/>
      <c r="FK21"/>
      <c r="FL21"/>
      <c r="FM21"/>
      <c r="FN21"/>
      <c r="FO21"/>
      <c r="FQ21" s="469"/>
      <c r="FR21" s="465" t="s">
        <v>249</v>
      </c>
    </row>
    <row r="22" spans="1:174" s="2" customFormat="1" x14ac:dyDescent="0.25">
      <c r="A22" s="433" t="str">
        <f t="shared" si="0"/>
        <v>1.1.08</v>
      </c>
      <c r="B22" s="695" t="s">
        <v>309</v>
      </c>
      <c r="C22" s="129" t="s">
        <v>114</v>
      </c>
      <c r="D22" s="119">
        <v>1</v>
      </c>
      <c r="E22" s="120">
        <v>2</v>
      </c>
      <c r="F22" s="120"/>
      <c r="G22" s="11"/>
      <c r="H22" s="119"/>
      <c r="I22" s="120"/>
      <c r="J22" s="120"/>
      <c r="K22" s="120"/>
      <c r="L22" s="120"/>
      <c r="M22" s="120"/>
      <c r="N22" s="120"/>
      <c r="O22" s="120"/>
      <c r="P22" s="120"/>
      <c r="Q22" s="120"/>
      <c r="R22" s="120"/>
      <c r="S22" s="11"/>
      <c r="T22" s="134"/>
      <c r="U22" s="134"/>
      <c r="V22" s="119"/>
      <c r="W22" s="120"/>
      <c r="X22" s="120"/>
      <c r="Y22" s="120"/>
      <c r="Z22" s="120"/>
      <c r="AA22" s="120"/>
      <c r="AB22" s="11"/>
      <c r="AC22" s="8">
        <v>195</v>
      </c>
      <c r="AD22" s="134">
        <f t="shared" si="1"/>
        <v>6.5</v>
      </c>
      <c r="AE22" s="9">
        <f t="shared" si="2"/>
        <v>28</v>
      </c>
      <c r="AF22" s="9">
        <f t="shared" si="3"/>
        <v>0</v>
      </c>
      <c r="AG22" s="9">
        <f t="shared" si="4"/>
        <v>24</v>
      </c>
      <c r="AH22" s="9">
        <f t="shared" si="40"/>
        <v>143</v>
      </c>
      <c r="AI22" s="225">
        <v>14</v>
      </c>
      <c r="AJ22" s="225">
        <v>0</v>
      </c>
      <c r="AK22" s="225">
        <v>10</v>
      </c>
      <c r="AL22" s="436">
        <f t="shared" si="5"/>
        <v>3</v>
      </c>
      <c r="AM22" s="225">
        <v>14</v>
      </c>
      <c r="AN22" s="225"/>
      <c r="AO22" s="225">
        <v>14</v>
      </c>
      <c r="AP22" s="436">
        <f t="shared" si="6"/>
        <v>3.5</v>
      </c>
      <c r="AQ22" s="225"/>
      <c r="AR22" s="225"/>
      <c r="AS22" s="225"/>
      <c r="AT22" s="436">
        <f t="shared" si="7"/>
        <v>0</v>
      </c>
      <c r="AU22" s="225"/>
      <c r="AV22" s="225"/>
      <c r="AW22" s="225"/>
      <c r="AX22" s="436">
        <f t="shared" si="8"/>
        <v>0</v>
      </c>
      <c r="AY22" s="225"/>
      <c r="AZ22" s="225"/>
      <c r="BA22" s="225"/>
      <c r="BB22" s="436">
        <f t="shared" si="49"/>
        <v>0</v>
      </c>
      <c r="BC22" s="225"/>
      <c r="BD22" s="225"/>
      <c r="BE22" s="225"/>
      <c r="BF22" s="436">
        <f t="shared" si="50"/>
        <v>0</v>
      </c>
      <c r="BG22" s="225"/>
      <c r="BH22" s="225"/>
      <c r="BI22" s="225"/>
      <c r="BJ22" s="436">
        <f t="shared" si="51"/>
        <v>0</v>
      </c>
      <c r="BK22" s="225"/>
      <c r="BL22" s="225"/>
      <c r="BM22" s="225"/>
      <c r="BN22" s="436">
        <f t="shared" si="52"/>
        <v>0</v>
      </c>
      <c r="BO22" s="225"/>
      <c r="BP22" s="225"/>
      <c r="BQ22" s="225"/>
      <c r="BR22" s="436">
        <f t="shared" si="9"/>
        <v>0</v>
      </c>
      <c r="BS22" s="225"/>
      <c r="BT22" s="225"/>
      <c r="BU22" s="225"/>
      <c r="BV22" s="436">
        <f t="shared" si="10"/>
        <v>0</v>
      </c>
      <c r="BW22" s="225"/>
      <c r="BX22" s="225"/>
      <c r="BY22" s="225"/>
      <c r="BZ22" s="436">
        <f t="shared" si="11"/>
        <v>0</v>
      </c>
      <c r="CA22" s="225"/>
      <c r="CB22" s="225"/>
      <c r="CC22" s="225"/>
      <c r="CD22" s="436">
        <f t="shared" si="12"/>
        <v>0</v>
      </c>
      <c r="CE22" s="62">
        <f t="shared" si="13"/>
        <v>0.73333333333333328</v>
      </c>
      <c r="CF22" s="117" t="str">
        <f t="shared" si="14"/>
        <v/>
      </c>
      <c r="CG22" s="85">
        <f t="shared" si="15"/>
        <v>3</v>
      </c>
      <c r="CH22" s="85">
        <f t="shared" si="16"/>
        <v>3.5</v>
      </c>
      <c r="CI22" s="85">
        <f t="shared" si="17"/>
        <v>0</v>
      </c>
      <c r="CJ22" s="85">
        <f t="shared" si="18"/>
        <v>0</v>
      </c>
      <c r="CK22" s="85">
        <f t="shared" si="19"/>
        <v>0</v>
      </c>
      <c r="CL22" s="85">
        <f t="shared" si="20"/>
        <v>0</v>
      </c>
      <c r="CM22" s="85">
        <f t="shared" si="21"/>
        <v>0</v>
      </c>
      <c r="CN22" s="85">
        <f t="shared" si="22"/>
        <v>0</v>
      </c>
      <c r="CO22" s="14">
        <f t="shared" si="23"/>
        <v>0</v>
      </c>
      <c r="CP22" s="85">
        <f t="shared" si="24"/>
        <v>0</v>
      </c>
      <c r="CQ22" s="85">
        <f t="shared" si="25"/>
        <v>0</v>
      </c>
      <c r="CR22" s="85">
        <f t="shared" si="26"/>
        <v>0</v>
      </c>
      <c r="CS22" s="88">
        <f t="shared" si="41"/>
        <v>6.5</v>
      </c>
      <c r="CV22" s="14">
        <f t="shared" si="27"/>
        <v>3</v>
      </c>
      <c r="CW22" s="14">
        <f t="shared" si="28"/>
        <v>3.5</v>
      </c>
      <c r="CX22" s="14">
        <f t="shared" si="29"/>
        <v>0</v>
      </c>
      <c r="CY22" s="14">
        <f t="shared" si="30"/>
        <v>0</v>
      </c>
      <c r="CZ22" s="14">
        <f t="shared" si="31"/>
        <v>0</v>
      </c>
      <c r="DA22" s="14">
        <f t="shared" si="32"/>
        <v>0</v>
      </c>
      <c r="DB22" s="14">
        <f t="shared" si="47"/>
        <v>0</v>
      </c>
      <c r="DC22" s="14">
        <f t="shared" si="48"/>
        <v>0</v>
      </c>
      <c r="DD22" s="14">
        <f t="shared" si="33"/>
        <v>0</v>
      </c>
      <c r="DE22" s="14">
        <f t="shared" si="34"/>
        <v>0</v>
      </c>
      <c r="DF22" s="14">
        <f t="shared" si="35"/>
        <v>0</v>
      </c>
      <c r="DG22" s="14">
        <f t="shared" si="36"/>
        <v>0</v>
      </c>
      <c r="DH22" s="198">
        <f t="shared" si="42"/>
        <v>6.5</v>
      </c>
      <c r="DI22" s="212">
        <f t="shared" si="37"/>
        <v>3.5</v>
      </c>
      <c r="DK22" s="74">
        <f t="shared" si="43"/>
        <v>1</v>
      </c>
      <c r="DL22" s="74">
        <f t="shared" si="38"/>
        <v>1</v>
      </c>
      <c r="DM22" s="74">
        <f t="shared" si="38"/>
        <v>0</v>
      </c>
      <c r="DN22" s="74">
        <f t="shared" si="38"/>
        <v>0</v>
      </c>
      <c r="DO22" s="74">
        <f t="shared" si="38"/>
        <v>0</v>
      </c>
      <c r="DP22" s="74">
        <f t="shared" si="38"/>
        <v>0</v>
      </c>
      <c r="DQ22" s="74">
        <f t="shared" si="38"/>
        <v>0</v>
      </c>
      <c r="DR22" s="74">
        <f t="shared" si="38"/>
        <v>0</v>
      </c>
      <c r="DS22" s="74">
        <f t="shared" si="38"/>
        <v>0</v>
      </c>
      <c r="DT22" s="74">
        <f t="shared" si="38"/>
        <v>0</v>
      </c>
      <c r="DU22" s="74">
        <f t="shared" si="38"/>
        <v>0</v>
      </c>
      <c r="DV22" s="74">
        <f t="shared" si="38"/>
        <v>0</v>
      </c>
      <c r="DW22" s="481">
        <f t="shared" si="44"/>
        <v>2</v>
      </c>
      <c r="DX22" s="84"/>
      <c r="DY22" s="74">
        <f t="shared" si="39"/>
        <v>0</v>
      </c>
      <c r="DZ22" s="74">
        <f t="shared" si="39"/>
        <v>0</v>
      </c>
      <c r="EA22" s="74">
        <f t="shared" si="39"/>
        <v>0</v>
      </c>
      <c r="EB22" s="74">
        <f t="shared" si="39"/>
        <v>0</v>
      </c>
      <c r="EC22" s="74">
        <f t="shared" si="39"/>
        <v>0</v>
      </c>
      <c r="ED22" s="74">
        <f t="shared" si="39"/>
        <v>0</v>
      </c>
      <c r="EE22" s="74">
        <f t="shared" si="39"/>
        <v>0</v>
      </c>
      <c r="EF22" s="74">
        <f t="shared" si="39"/>
        <v>0</v>
      </c>
      <c r="EG22" s="74">
        <f t="shared" si="39"/>
        <v>0</v>
      </c>
      <c r="EH22" s="74">
        <f t="shared" si="39"/>
        <v>0</v>
      </c>
      <c r="EI22" s="74">
        <f t="shared" si="39"/>
        <v>0</v>
      </c>
      <c r="EJ22" s="74">
        <f t="shared" si="39"/>
        <v>0</v>
      </c>
      <c r="EK22" s="482">
        <f t="shared" si="45"/>
        <v>0</v>
      </c>
      <c r="EO22" s="479">
        <f>SUM($AI22:$AK22)+SUM($AM22:$AO22)+SUM($AQ22:AS22)+SUM($AU22:AW22)+SUM($AY22:BA22)+SUM($BC22:BE22)+SUM($BG22:BI22)+SUM($BK22:BM22)+SUM($BO22:BQ22)+SUM($BS22:BU22)+SUM($BW22:BY22)+SUM($CA22:CC22)</f>
        <v>52</v>
      </c>
      <c r="EP22"/>
      <c r="EQ22">
        <f t="shared" si="46"/>
        <v>8</v>
      </c>
      <c r="ER22"/>
      <c r="ES22"/>
      <c r="ET22"/>
      <c r="EU22"/>
      <c r="EV22"/>
      <c r="EW22"/>
      <c r="EX22"/>
      <c r="EY22"/>
      <c r="EZ22"/>
      <c r="FA22"/>
      <c r="FB22"/>
      <c r="FC22"/>
      <c r="FD22"/>
      <c r="FE22"/>
      <c r="FF22"/>
      <c r="FG22"/>
      <c r="FH22"/>
      <c r="FI22"/>
      <c r="FJ22"/>
      <c r="FK22"/>
      <c r="FL22"/>
      <c r="FM22"/>
      <c r="FN22"/>
      <c r="FO22"/>
      <c r="FQ22" s="469"/>
      <c r="FR22" s="465" t="s">
        <v>280</v>
      </c>
    </row>
    <row r="23" spans="1:174" s="2" customFormat="1" ht="21" x14ac:dyDescent="0.25">
      <c r="A23" s="433" t="str">
        <f t="shared" si="0"/>
        <v>1.1.09</v>
      </c>
      <c r="B23" s="695" t="s">
        <v>310</v>
      </c>
      <c r="C23" s="129" t="s">
        <v>114</v>
      </c>
      <c r="D23" s="119">
        <v>1</v>
      </c>
      <c r="E23" s="120"/>
      <c r="F23" s="120"/>
      <c r="G23" s="11"/>
      <c r="H23" s="119"/>
      <c r="I23" s="120"/>
      <c r="J23" s="120"/>
      <c r="K23" s="120"/>
      <c r="L23" s="120"/>
      <c r="M23" s="120"/>
      <c r="N23" s="120"/>
      <c r="O23" s="120"/>
      <c r="P23" s="120"/>
      <c r="Q23" s="120"/>
      <c r="R23" s="120"/>
      <c r="S23" s="11"/>
      <c r="T23" s="134"/>
      <c r="U23" s="134"/>
      <c r="V23" s="119"/>
      <c r="W23" s="120"/>
      <c r="X23" s="120"/>
      <c r="Y23" s="120"/>
      <c r="Z23" s="120"/>
      <c r="AA23" s="120"/>
      <c r="AB23" s="11"/>
      <c r="AC23" s="8">
        <v>135</v>
      </c>
      <c r="AD23" s="134">
        <f t="shared" si="1"/>
        <v>4.5</v>
      </c>
      <c r="AE23" s="9">
        <f t="shared" si="2"/>
        <v>20</v>
      </c>
      <c r="AF23" s="9">
        <f t="shared" si="3"/>
        <v>0</v>
      </c>
      <c r="AG23" s="9">
        <f t="shared" si="4"/>
        <v>16</v>
      </c>
      <c r="AH23" s="9">
        <f t="shared" si="40"/>
        <v>99</v>
      </c>
      <c r="AI23" s="225">
        <v>20</v>
      </c>
      <c r="AJ23" s="225">
        <v>0</v>
      </c>
      <c r="AK23" s="225">
        <v>16</v>
      </c>
      <c r="AL23" s="436">
        <f t="shared" si="5"/>
        <v>4.5</v>
      </c>
      <c r="AM23" s="225"/>
      <c r="AN23" s="225"/>
      <c r="AO23" s="225"/>
      <c r="AP23" s="436">
        <f t="shared" si="6"/>
        <v>0</v>
      </c>
      <c r="AQ23" s="225"/>
      <c r="AR23" s="225"/>
      <c r="AS23" s="225"/>
      <c r="AT23" s="436">
        <f t="shared" si="7"/>
        <v>0</v>
      </c>
      <c r="AU23" s="225"/>
      <c r="AV23" s="225">
        <v>0</v>
      </c>
      <c r="AW23" s="225"/>
      <c r="AX23" s="436">
        <f t="shared" si="8"/>
        <v>0</v>
      </c>
      <c r="AY23" s="225"/>
      <c r="AZ23" s="225"/>
      <c r="BA23" s="225"/>
      <c r="BB23" s="436">
        <f t="shared" si="49"/>
        <v>0</v>
      </c>
      <c r="BC23" s="225"/>
      <c r="BD23" s="225"/>
      <c r="BE23" s="225"/>
      <c r="BF23" s="436">
        <f t="shared" si="50"/>
        <v>0</v>
      </c>
      <c r="BG23" s="225"/>
      <c r="BH23" s="225"/>
      <c r="BI23" s="225"/>
      <c r="BJ23" s="436">
        <f t="shared" si="51"/>
        <v>0</v>
      </c>
      <c r="BK23" s="225"/>
      <c r="BL23" s="225"/>
      <c r="BM23" s="225"/>
      <c r="BN23" s="436">
        <f t="shared" si="52"/>
        <v>0</v>
      </c>
      <c r="BO23" s="225"/>
      <c r="BP23" s="225"/>
      <c r="BQ23" s="225"/>
      <c r="BR23" s="436">
        <f t="shared" si="9"/>
        <v>0</v>
      </c>
      <c r="BS23" s="225"/>
      <c r="BT23" s="225"/>
      <c r="BU23" s="225"/>
      <c r="BV23" s="436">
        <f t="shared" si="10"/>
        <v>0</v>
      </c>
      <c r="BW23" s="225"/>
      <c r="BX23" s="225"/>
      <c r="BY23" s="225"/>
      <c r="BZ23" s="436">
        <f t="shared" si="11"/>
        <v>0</v>
      </c>
      <c r="CA23" s="225"/>
      <c r="CB23" s="225"/>
      <c r="CC23" s="225"/>
      <c r="CD23" s="436">
        <f t="shared" si="12"/>
        <v>0</v>
      </c>
      <c r="CE23" s="62">
        <f t="shared" si="13"/>
        <v>0.73333333333333328</v>
      </c>
      <c r="CF23" s="117" t="str">
        <f t="shared" si="14"/>
        <v/>
      </c>
      <c r="CG23" s="85">
        <f t="shared" si="15"/>
        <v>4.5</v>
      </c>
      <c r="CH23" s="85">
        <f t="shared" si="16"/>
        <v>0</v>
      </c>
      <c r="CI23" s="85">
        <f t="shared" si="17"/>
        <v>0</v>
      </c>
      <c r="CJ23" s="85">
        <f t="shared" si="18"/>
        <v>0</v>
      </c>
      <c r="CK23" s="85">
        <f t="shared" si="19"/>
        <v>0</v>
      </c>
      <c r="CL23" s="85">
        <f t="shared" si="20"/>
        <v>0</v>
      </c>
      <c r="CM23" s="85">
        <f t="shared" si="21"/>
        <v>0</v>
      </c>
      <c r="CN23" s="85">
        <f t="shared" si="22"/>
        <v>0</v>
      </c>
      <c r="CO23" s="14">
        <f t="shared" si="23"/>
        <v>0</v>
      </c>
      <c r="CP23" s="85">
        <f t="shared" si="24"/>
        <v>0</v>
      </c>
      <c r="CQ23" s="85">
        <f t="shared" si="25"/>
        <v>0</v>
      </c>
      <c r="CR23" s="85">
        <f t="shared" si="26"/>
        <v>0</v>
      </c>
      <c r="CS23" s="88">
        <f t="shared" si="41"/>
        <v>4.5</v>
      </c>
      <c r="CV23" s="14">
        <f t="shared" si="27"/>
        <v>4.5</v>
      </c>
      <c r="CW23" s="14">
        <f t="shared" si="28"/>
        <v>0</v>
      </c>
      <c r="CX23" s="14">
        <f t="shared" si="29"/>
        <v>0</v>
      </c>
      <c r="CY23" s="14">
        <f t="shared" si="30"/>
        <v>0</v>
      </c>
      <c r="CZ23" s="14">
        <f t="shared" si="31"/>
        <v>0</v>
      </c>
      <c r="DA23" s="14">
        <f t="shared" si="32"/>
        <v>0</v>
      </c>
      <c r="DB23" s="14">
        <f t="shared" si="47"/>
        <v>0</v>
      </c>
      <c r="DC23" s="14">
        <f t="shared" si="48"/>
        <v>0</v>
      </c>
      <c r="DD23" s="14">
        <f t="shared" si="33"/>
        <v>0</v>
      </c>
      <c r="DE23" s="14">
        <f t="shared" si="34"/>
        <v>0</v>
      </c>
      <c r="DF23" s="14">
        <f t="shared" si="35"/>
        <v>0</v>
      </c>
      <c r="DG23" s="14">
        <f t="shared" si="36"/>
        <v>0</v>
      </c>
      <c r="DH23" s="198">
        <f t="shared" si="42"/>
        <v>4.5</v>
      </c>
      <c r="DI23" s="212">
        <f t="shared" si="37"/>
        <v>4.5</v>
      </c>
      <c r="DK23" s="74">
        <f t="shared" si="43"/>
        <v>1</v>
      </c>
      <c r="DL23" s="74">
        <f t="shared" si="38"/>
        <v>0</v>
      </c>
      <c r="DM23" s="74">
        <f t="shared" si="38"/>
        <v>0</v>
      </c>
      <c r="DN23" s="74">
        <f t="shared" ref="DL23:DV46" si="53">IF(VALUE($D23)=DN$11,1,0)+IF(VALUE($E23)=DN$11,1,0)+IF(VALUE($F23)=DN$11,1,0)+IF(VALUE($G23)=DN$11,1,0)</f>
        <v>0</v>
      </c>
      <c r="DO23" s="74">
        <f t="shared" si="53"/>
        <v>0</v>
      </c>
      <c r="DP23" s="74">
        <f t="shared" si="53"/>
        <v>0</v>
      </c>
      <c r="DQ23" s="74">
        <f t="shared" si="53"/>
        <v>0</v>
      </c>
      <c r="DR23" s="74">
        <f t="shared" si="53"/>
        <v>0</v>
      </c>
      <c r="DS23" s="74">
        <f t="shared" si="53"/>
        <v>0</v>
      </c>
      <c r="DT23" s="74">
        <f t="shared" si="53"/>
        <v>0</v>
      </c>
      <c r="DU23" s="74">
        <f t="shared" si="53"/>
        <v>0</v>
      </c>
      <c r="DV23" s="74">
        <f t="shared" si="53"/>
        <v>0</v>
      </c>
      <c r="DW23" s="481">
        <f t="shared" si="44"/>
        <v>1</v>
      </c>
      <c r="DX23" s="84"/>
      <c r="DY23" s="74">
        <f t="shared" si="39"/>
        <v>0</v>
      </c>
      <c r="DZ23" s="74">
        <f t="shared" si="39"/>
        <v>0</v>
      </c>
      <c r="EA23" s="74">
        <f t="shared" si="39"/>
        <v>0</v>
      </c>
      <c r="EB23" s="74">
        <f t="shared" si="39"/>
        <v>0</v>
      </c>
      <c r="EC23" s="74">
        <f t="shared" si="39"/>
        <v>0</v>
      </c>
      <c r="ED23" s="74">
        <f t="shared" si="39"/>
        <v>0</v>
      </c>
      <c r="EE23" s="74">
        <f t="shared" si="39"/>
        <v>0</v>
      </c>
      <c r="EF23" s="74">
        <f t="shared" si="39"/>
        <v>0</v>
      </c>
      <c r="EG23" s="74">
        <f t="shared" si="39"/>
        <v>0</v>
      </c>
      <c r="EH23" s="74">
        <f t="shared" si="39"/>
        <v>0</v>
      </c>
      <c r="EI23" s="74">
        <f t="shared" si="39"/>
        <v>0</v>
      </c>
      <c r="EJ23" s="74">
        <f t="shared" si="39"/>
        <v>0</v>
      </c>
      <c r="EK23" s="482">
        <f t="shared" si="45"/>
        <v>0</v>
      </c>
      <c r="EO23" s="479">
        <f>SUM($AI23:$AK23)+SUM($AM23:$AO23)+SUM($AQ23:AS23)+SUM($AU23:AW23)+SUM($AY23:BA23)+SUM($BC23:BE23)+SUM($BG23:BI23)+SUM($BK23:BM23)+SUM($BO23:BQ23)+SUM($BS23:BU23)+SUM($BW23:BY23)+SUM($CA23:CC23)</f>
        <v>36</v>
      </c>
      <c r="EP23"/>
      <c r="EQ23">
        <f t="shared" si="46"/>
        <v>9</v>
      </c>
      <c r="ER23"/>
      <c r="ES23"/>
      <c r="ET23"/>
      <c r="EU23"/>
      <c r="EV23"/>
      <c r="EW23"/>
      <c r="EX23"/>
      <c r="EY23"/>
      <c r="EZ23"/>
      <c r="FA23"/>
      <c r="FB23"/>
      <c r="FC23"/>
      <c r="FD23"/>
      <c r="FE23"/>
      <c r="FF23"/>
      <c r="FG23"/>
      <c r="FH23"/>
      <c r="FI23"/>
      <c r="FJ23"/>
      <c r="FK23"/>
      <c r="FL23"/>
      <c r="FM23"/>
      <c r="FN23"/>
      <c r="FO23"/>
      <c r="FQ23" s="468" t="s">
        <v>266</v>
      </c>
      <c r="FR23" s="464" t="s">
        <v>95</v>
      </c>
    </row>
    <row r="24" spans="1:174" s="2" customFormat="1" ht="21" x14ac:dyDescent="0.25">
      <c r="A24" s="433" t="str">
        <f t="shared" si="0"/>
        <v>1.1.10</v>
      </c>
      <c r="B24" s="695" t="s">
        <v>311</v>
      </c>
      <c r="C24" s="129" t="s">
        <v>114</v>
      </c>
      <c r="D24" s="119"/>
      <c r="E24" s="120"/>
      <c r="F24" s="120"/>
      <c r="G24" s="11"/>
      <c r="H24" s="119">
        <v>1</v>
      </c>
      <c r="I24" s="120"/>
      <c r="J24" s="120"/>
      <c r="K24" s="120"/>
      <c r="L24" s="120"/>
      <c r="M24" s="120"/>
      <c r="N24" s="120"/>
      <c r="O24" s="120"/>
      <c r="P24" s="120"/>
      <c r="Q24" s="120"/>
      <c r="R24" s="120"/>
      <c r="S24" s="11"/>
      <c r="T24" s="134"/>
      <c r="U24" s="134"/>
      <c r="V24" s="119"/>
      <c r="W24" s="120"/>
      <c r="X24" s="120"/>
      <c r="Y24" s="120"/>
      <c r="Z24" s="120"/>
      <c r="AA24" s="120"/>
      <c r="AB24" s="11"/>
      <c r="AC24" s="8">
        <v>120</v>
      </c>
      <c r="AD24" s="134">
        <f t="shared" si="1"/>
        <v>4</v>
      </c>
      <c r="AE24" s="9">
        <f t="shared" si="2"/>
        <v>16</v>
      </c>
      <c r="AF24" s="9">
        <f t="shared" si="3"/>
        <v>0</v>
      </c>
      <c r="AG24" s="9">
        <f t="shared" si="4"/>
        <v>16</v>
      </c>
      <c r="AH24" s="9">
        <f t="shared" si="40"/>
        <v>88</v>
      </c>
      <c r="AI24" s="225">
        <v>16</v>
      </c>
      <c r="AJ24" s="225">
        <v>0</v>
      </c>
      <c r="AK24" s="225">
        <v>16</v>
      </c>
      <c r="AL24" s="436">
        <f t="shared" si="5"/>
        <v>4</v>
      </c>
      <c r="AM24" s="225"/>
      <c r="AN24" s="225"/>
      <c r="AO24" s="225"/>
      <c r="AP24" s="436">
        <f t="shared" si="6"/>
        <v>0</v>
      </c>
      <c r="AQ24" s="225"/>
      <c r="AR24" s="225"/>
      <c r="AS24" s="225"/>
      <c r="AT24" s="436">
        <f t="shared" si="7"/>
        <v>0</v>
      </c>
      <c r="AU24" s="225"/>
      <c r="AV24" s="225"/>
      <c r="AW24" s="225"/>
      <c r="AX24" s="436">
        <f t="shared" si="8"/>
        <v>0</v>
      </c>
      <c r="AY24" s="225"/>
      <c r="AZ24" s="225"/>
      <c r="BA24" s="225"/>
      <c r="BB24" s="436">
        <f t="shared" si="49"/>
        <v>0</v>
      </c>
      <c r="BC24" s="225"/>
      <c r="BD24" s="225"/>
      <c r="BE24" s="225"/>
      <c r="BF24" s="436">
        <f t="shared" si="50"/>
        <v>0</v>
      </c>
      <c r="BG24" s="225"/>
      <c r="BH24" s="225"/>
      <c r="BI24" s="225"/>
      <c r="BJ24" s="436">
        <f t="shared" si="51"/>
        <v>0</v>
      </c>
      <c r="BK24" s="225"/>
      <c r="BL24" s="225"/>
      <c r="BM24" s="225"/>
      <c r="BN24" s="436">
        <f t="shared" si="52"/>
        <v>0</v>
      </c>
      <c r="BO24" s="225"/>
      <c r="BP24" s="225"/>
      <c r="BQ24" s="225"/>
      <c r="BR24" s="436">
        <f t="shared" si="9"/>
        <v>0</v>
      </c>
      <c r="BS24" s="225"/>
      <c r="BT24" s="225"/>
      <c r="BU24" s="225"/>
      <c r="BV24" s="436">
        <f t="shared" si="10"/>
        <v>0</v>
      </c>
      <c r="BW24" s="225"/>
      <c r="BX24" s="225"/>
      <c r="BY24" s="225"/>
      <c r="BZ24" s="436">
        <f t="shared" si="11"/>
        <v>0</v>
      </c>
      <c r="CA24" s="225"/>
      <c r="CB24" s="225"/>
      <c r="CC24" s="225"/>
      <c r="CD24" s="436">
        <f t="shared" si="12"/>
        <v>0</v>
      </c>
      <c r="CE24" s="62">
        <f t="shared" si="13"/>
        <v>0.73333333333333328</v>
      </c>
      <c r="CF24" s="117" t="str">
        <f t="shared" si="14"/>
        <v/>
      </c>
      <c r="CG24" s="85">
        <f t="shared" si="15"/>
        <v>4</v>
      </c>
      <c r="CH24" s="85">
        <f t="shared" si="16"/>
        <v>0</v>
      </c>
      <c r="CI24" s="85">
        <f t="shared" si="17"/>
        <v>0</v>
      </c>
      <c r="CJ24" s="85">
        <f t="shared" si="18"/>
        <v>0</v>
      </c>
      <c r="CK24" s="85">
        <f t="shared" si="19"/>
        <v>0</v>
      </c>
      <c r="CL24" s="85">
        <f t="shared" si="20"/>
        <v>0</v>
      </c>
      <c r="CM24" s="85">
        <f t="shared" si="21"/>
        <v>0</v>
      </c>
      <c r="CN24" s="85">
        <f t="shared" si="22"/>
        <v>0</v>
      </c>
      <c r="CO24" s="14">
        <f t="shared" si="23"/>
        <v>0</v>
      </c>
      <c r="CP24" s="85">
        <f t="shared" si="24"/>
        <v>0</v>
      </c>
      <c r="CQ24" s="85">
        <f t="shared" si="25"/>
        <v>0</v>
      </c>
      <c r="CR24" s="85">
        <f t="shared" si="26"/>
        <v>0</v>
      </c>
      <c r="CS24" s="88">
        <f t="shared" si="41"/>
        <v>4</v>
      </c>
      <c r="CV24" s="14">
        <f t="shared" si="27"/>
        <v>4</v>
      </c>
      <c r="CW24" s="14">
        <f t="shared" si="28"/>
        <v>0</v>
      </c>
      <c r="CX24" s="14">
        <f t="shared" si="29"/>
        <v>0</v>
      </c>
      <c r="CY24" s="14">
        <f t="shared" si="30"/>
        <v>0</v>
      </c>
      <c r="CZ24" s="14">
        <f t="shared" si="31"/>
        <v>0</v>
      </c>
      <c r="DA24" s="14">
        <f t="shared" si="32"/>
        <v>0</v>
      </c>
      <c r="DB24" s="14">
        <f t="shared" si="47"/>
        <v>0</v>
      </c>
      <c r="DC24" s="14">
        <f t="shared" si="48"/>
        <v>0</v>
      </c>
      <c r="DD24" s="14">
        <f t="shared" si="33"/>
        <v>0</v>
      </c>
      <c r="DE24" s="14">
        <f t="shared" si="34"/>
        <v>0</v>
      </c>
      <c r="DF24" s="14">
        <f t="shared" si="35"/>
        <v>0</v>
      </c>
      <c r="DG24" s="14">
        <f t="shared" si="36"/>
        <v>0</v>
      </c>
      <c r="DH24" s="198">
        <f t="shared" si="42"/>
        <v>4</v>
      </c>
      <c r="DI24" s="212">
        <f t="shared" si="37"/>
        <v>4</v>
      </c>
      <c r="DK24" s="74">
        <f t="shared" si="43"/>
        <v>0</v>
      </c>
      <c r="DL24" s="74">
        <f t="shared" si="53"/>
        <v>0</v>
      </c>
      <c r="DM24" s="74">
        <f t="shared" si="53"/>
        <v>0</v>
      </c>
      <c r="DN24" s="74">
        <f t="shared" si="53"/>
        <v>0</v>
      </c>
      <c r="DO24" s="74">
        <f t="shared" si="53"/>
        <v>0</v>
      </c>
      <c r="DP24" s="74">
        <f t="shared" si="53"/>
        <v>0</v>
      </c>
      <c r="DQ24" s="74">
        <f t="shared" si="53"/>
        <v>0</v>
      </c>
      <c r="DR24" s="74">
        <f t="shared" si="53"/>
        <v>0</v>
      </c>
      <c r="DS24" s="74">
        <f t="shared" si="53"/>
        <v>0</v>
      </c>
      <c r="DT24" s="74">
        <f t="shared" si="53"/>
        <v>0</v>
      </c>
      <c r="DU24" s="74">
        <f t="shared" si="53"/>
        <v>0</v>
      </c>
      <c r="DV24" s="74">
        <f t="shared" si="53"/>
        <v>0</v>
      </c>
      <c r="DW24" s="481">
        <f t="shared" si="44"/>
        <v>0</v>
      </c>
      <c r="DX24" s="84"/>
      <c r="DY24" s="74">
        <f t="shared" si="39"/>
        <v>1</v>
      </c>
      <c r="DZ24" s="74">
        <f t="shared" si="39"/>
        <v>0</v>
      </c>
      <c r="EA24" s="74">
        <f t="shared" si="39"/>
        <v>0</v>
      </c>
      <c r="EB24" s="74">
        <f t="shared" si="39"/>
        <v>0</v>
      </c>
      <c r="EC24" s="74">
        <f t="shared" si="39"/>
        <v>0</v>
      </c>
      <c r="ED24" s="74">
        <f t="shared" si="39"/>
        <v>0</v>
      </c>
      <c r="EE24" s="74">
        <f t="shared" si="39"/>
        <v>0</v>
      </c>
      <c r="EF24" s="74">
        <f t="shared" si="39"/>
        <v>0</v>
      </c>
      <c r="EG24" s="74">
        <f t="shared" si="39"/>
        <v>0</v>
      </c>
      <c r="EH24" s="74">
        <f t="shared" si="39"/>
        <v>0</v>
      </c>
      <c r="EI24" s="74">
        <f t="shared" si="39"/>
        <v>0</v>
      </c>
      <c r="EJ24" s="74">
        <f t="shared" si="39"/>
        <v>0</v>
      </c>
      <c r="EK24" s="482">
        <f t="shared" si="45"/>
        <v>1</v>
      </c>
      <c r="EO24" s="479">
        <f>SUM($AI24:$AK24)+SUM($AM24:$AO24)+SUM($AQ24:AS24)+SUM($AU24:AW24)+SUM($AY24:BA24)+SUM($BC24:BE24)+SUM($BG24:BI24)+SUM($BK24:BM24)+SUM($BO24:BQ24)+SUM($BS24:BU24)+SUM($BW24:BY24)+SUM($CA24:CC24)</f>
        <v>32</v>
      </c>
      <c r="EP24"/>
      <c r="EQ24">
        <f t="shared" si="46"/>
        <v>10</v>
      </c>
      <c r="ER24"/>
      <c r="ES24"/>
      <c r="ET24"/>
      <c r="EU24"/>
      <c r="EV24"/>
      <c r="EW24"/>
      <c r="EX24"/>
      <c r="EY24"/>
      <c r="EZ24"/>
      <c r="FA24"/>
      <c r="FB24"/>
      <c r="FC24"/>
      <c r="FD24"/>
      <c r="FE24"/>
      <c r="FF24"/>
      <c r="FG24"/>
      <c r="FH24"/>
      <c r="FI24"/>
      <c r="FJ24"/>
      <c r="FK24"/>
      <c r="FL24"/>
      <c r="FM24"/>
      <c r="FN24"/>
      <c r="FO24"/>
      <c r="FQ24" s="469"/>
      <c r="FR24" s="465" t="s">
        <v>244</v>
      </c>
    </row>
    <row r="25" spans="1:174" s="2" customFormat="1" x14ac:dyDescent="0.25">
      <c r="A25" s="433" t="str">
        <f t="shared" si="0"/>
        <v>1.1.11</v>
      </c>
      <c r="B25" s="695" t="s">
        <v>312</v>
      </c>
      <c r="C25" s="129" t="s">
        <v>114</v>
      </c>
      <c r="D25" s="119">
        <v>2</v>
      </c>
      <c r="E25" s="120"/>
      <c r="F25" s="120"/>
      <c r="G25" s="11"/>
      <c r="H25" s="119"/>
      <c r="I25" s="120"/>
      <c r="J25" s="120"/>
      <c r="K25" s="120"/>
      <c r="L25" s="120"/>
      <c r="M25" s="120"/>
      <c r="N25" s="120"/>
      <c r="O25" s="120"/>
      <c r="P25" s="120"/>
      <c r="Q25" s="120"/>
      <c r="R25" s="120"/>
      <c r="S25" s="11"/>
      <c r="T25" s="134"/>
      <c r="U25" s="134"/>
      <c r="V25" s="119"/>
      <c r="W25" s="120"/>
      <c r="X25" s="120"/>
      <c r="Y25" s="120"/>
      <c r="Z25" s="120"/>
      <c r="AA25" s="120"/>
      <c r="AB25" s="11"/>
      <c r="AC25" s="8">
        <v>105</v>
      </c>
      <c r="AD25" s="134">
        <f t="shared" si="1"/>
        <v>3.5</v>
      </c>
      <c r="AE25" s="9">
        <f t="shared" si="2"/>
        <v>14</v>
      </c>
      <c r="AF25" s="9">
        <f t="shared" si="3"/>
        <v>0</v>
      </c>
      <c r="AG25" s="9">
        <f t="shared" si="4"/>
        <v>14</v>
      </c>
      <c r="AH25" s="9">
        <f t="shared" si="40"/>
        <v>77</v>
      </c>
      <c r="AI25" s="225"/>
      <c r="AJ25" s="225"/>
      <c r="AK25" s="225"/>
      <c r="AL25" s="436">
        <f t="shared" si="5"/>
        <v>0</v>
      </c>
      <c r="AM25" s="225">
        <v>14</v>
      </c>
      <c r="AN25" s="225">
        <v>0</v>
      </c>
      <c r="AO25" s="225">
        <v>14</v>
      </c>
      <c r="AP25" s="436">
        <f t="shared" si="6"/>
        <v>3.5</v>
      </c>
      <c r="AQ25" s="225"/>
      <c r="AR25" s="225"/>
      <c r="AS25" s="225"/>
      <c r="AT25" s="436">
        <f t="shared" si="7"/>
        <v>0</v>
      </c>
      <c r="AU25" s="225"/>
      <c r="AV25" s="225"/>
      <c r="AW25" s="225"/>
      <c r="AX25" s="436">
        <f t="shared" si="8"/>
        <v>0</v>
      </c>
      <c r="AY25" s="225"/>
      <c r="AZ25" s="225"/>
      <c r="BA25" s="225"/>
      <c r="BB25" s="436">
        <f t="shared" si="49"/>
        <v>0</v>
      </c>
      <c r="BC25" s="225"/>
      <c r="BD25" s="225"/>
      <c r="BE25" s="225"/>
      <c r="BF25" s="436">
        <f t="shared" si="50"/>
        <v>0</v>
      </c>
      <c r="BG25" s="225"/>
      <c r="BH25" s="225"/>
      <c r="BI25" s="225"/>
      <c r="BJ25" s="436">
        <f t="shared" si="51"/>
        <v>0</v>
      </c>
      <c r="BK25" s="225"/>
      <c r="BL25" s="225"/>
      <c r="BM25" s="225"/>
      <c r="BN25" s="436">
        <f t="shared" si="52"/>
        <v>0</v>
      </c>
      <c r="BO25" s="225"/>
      <c r="BP25" s="225"/>
      <c r="BQ25" s="225"/>
      <c r="BR25" s="436">
        <f t="shared" si="9"/>
        <v>0</v>
      </c>
      <c r="BS25" s="225"/>
      <c r="BT25" s="225"/>
      <c r="BU25" s="225"/>
      <c r="BV25" s="436">
        <f t="shared" si="10"/>
        <v>0</v>
      </c>
      <c r="BW25" s="225"/>
      <c r="BX25" s="225"/>
      <c r="BY25" s="225"/>
      <c r="BZ25" s="436">
        <f t="shared" si="11"/>
        <v>0</v>
      </c>
      <c r="CA25" s="225"/>
      <c r="CB25" s="225"/>
      <c r="CC25" s="225"/>
      <c r="CD25" s="436">
        <f t="shared" si="12"/>
        <v>0</v>
      </c>
      <c r="CE25" s="62">
        <f t="shared" si="13"/>
        <v>0.73333333333333328</v>
      </c>
      <c r="CF25" s="117" t="str">
        <f t="shared" si="14"/>
        <v/>
      </c>
      <c r="CG25" s="85">
        <f t="shared" si="15"/>
        <v>0</v>
      </c>
      <c r="CH25" s="85">
        <f t="shared" si="16"/>
        <v>3.5</v>
      </c>
      <c r="CI25" s="85">
        <f t="shared" si="17"/>
        <v>0</v>
      </c>
      <c r="CJ25" s="85">
        <f t="shared" si="18"/>
        <v>0</v>
      </c>
      <c r="CK25" s="85">
        <f t="shared" si="19"/>
        <v>0</v>
      </c>
      <c r="CL25" s="85">
        <f t="shared" si="20"/>
        <v>0</v>
      </c>
      <c r="CM25" s="85">
        <f t="shared" si="21"/>
        <v>0</v>
      </c>
      <c r="CN25" s="85">
        <f t="shared" si="22"/>
        <v>0</v>
      </c>
      <c r="CO25" s="14">
        <f t="shared" si="23"/>
        <v>0</v>
      </c>
      <c r="CP25" s="85">
        <f t="shared" si="24"/>
        <v>0</v>
      </c>
      <c r="CQ25" s="85">
        <f t="shared" si="25"/>
        <v>0</v>
      </c>
      <c r="CR25" s="85">
        <f t="shared" si="26"/>
        <v>0</v>
      </c>
      <c r="CS25" s="88">
        <f t="shared" si="41"/>
        <v>3.5</v>
      </c>
      <c r="CV25" s="14">
        <f t="shared" si="27"/>
        <v>0</v>
      </c>
      <c r="CW25" s="14">
        <f t="shared" si="28"/>
        <v>3.5</v>
      </c>
      <c r="CX25" s="14">
        <f t="shared" si="29"/>
        <v>0</v>
      </c>
      <c r="CY25" s="14">
        <f t="shared" si="30"/>
        <v>0</v>
      </c>
      <c r="CZ25" s="14">
        <f t="shared" si="31"/>
        <v>0</v>
      </c>
      <c r="DA25" s="14">
        <f t="shared" si="32"/>
        <v>0</v>
      </c>
      <c r="DB25" s="14">
        <f t="shared" si="47"/>
        <v>0</v>
      </c>
      <c r="DC25" s="14">
        <f t="shared" si="48"/>
        <v>0</v>
      </c>
      <c r="DD25" s="14">
        <f t="shared" si="33"/>
        <v>0</v>
      </c>
      <c r="DE25" s="14">
        <f t="shared" si="34"/>
        <v>0</v>
      </c>
      <c r="DF25" s="14">
        <f t="shared" si="35"/>
        <v>0</v>
      </c>
      <c r="DG25" s="14">
        <f t="shared" si="36"/>
        <v>0</v>
      </c>
      <c r="DH25" s="198">
        <f t="shared" si="42"/>
        <v>3.5</v>
      </c>
      <c r="DI25" s="212">
        <f t="shared" si="37"/>
        <v>3.5</v>
      </c>
      <c r="DK25" s="74">
        <f t="shared" si="43"/>
        <v>0</v>
      </c>
      <c r="DL25" s="74">
        <f t="shared" si="53"/>
        <v>1</v>
      </c>
      <c r="DM25" s="74">
        <f t="shared" si="53"/>
        <v>0</v>
      </c>
      <c r="DN25" s="74">
        <f t="shared" si="53"/>
        <v>0</v>
      </c>
      <c r="DO25" s="74">
        <f t="shared" si="53"/>
        <v>0</v>
      </c>
      <c r="DP25" s="74">
        <f t="shared" si="53"/>
        <v>0</v>
      </c>
      <c r="DQ25" s="74">
        <f t="shared" si="53"/>
        <v>0</v>
      </c>
      <c r="DR25" s="74">
        <f t="shared" si="53"/>
        <v>0</v>
      </c>
      <c r="DS25" s="74">
        <f t="shared" si="53"/>
        <v>0</v>
      </c>
      <c r="DT25" s="74">
        <f t="shared" si="53"/>
        <v>0</v>
      </c>
      <c r="DU25" s="74">
        <f t="shared" si="53"/>
        <v>0</v>
      </c>
      <c r="DV25" s="74">
        <f t="shared" si="53"/>
        <v>0</v>
      </c>
      <c r="DW25" s="481">
        <f t="shared" si="44"/>
        <v>1</v>
      </c>
      <c r="DX25" s="84"/>
      <c r="DY25" s="74">
        <f t="shared" si="39"/>
        <v>0</v>
      </c>
      <c r="DZ25" s="74">
        <f t="shared" si="39"/>
        <v>0</v>
      </c>
      <c r="EA25" s="74">
        <f t="shared" si="39"/>
        <v>0</v>
      </c>
      <c r="EB25" s="74">
        <f t="shared" si="39"/>
        <v>0</v>
      </c>
      <c r="EC25" s="74">
        <f t="shared" si="39"/>
        <v>0</v>
      </c>
      <c r="ED25" s="74">
        <f t="shared" si="39"/>
        <v>0</v>
      </c>
      <c r="EE25" s="74">
        <f t="shared" si="39"/>
        <v>0</v>
      </c>
      <c r="EF25" s="74">
        <f t="shared" si="39"/>
        <v>0</v>
      </c>
      <c r="EG25" s="74">
        <f t="shared" si="39"/>
        <v>0</v>
      </c>
      <c r="EH25" s="74">
        <f t="shared" si="39"/>
        <v>0</v>
      </c>
      <c r="EI25" s="74">
        <f t="shared" si="39"/>
        <v>0</v>
      </c>
      <c r="EJ25" s="74">
        <f t="shared" si="39"/>
        <v>0</v>
      </c>
      <c r="EK25" s="482">
        <f t="shared" si="45"/>
        <v>0</v>
      </c>
      <c r="EO25" s="479">
        <f>SUM($AI25:$AK25)+SUM($AM25:$AO25)+SUM($AQ25:AS25)+SUM($AU25:AW25)+SUM($AY25:BA25)+SUM($BC25:BE25)+SUM($BG25:BI25)+SUM($BK25:BM25)+SUM($BO25:BQ25)+SUM($BS25:BU25)+SUM($BW25:BY25)+SUM($CA25:CC25)</f>
        <v>28</v>
      </c>
      <c r="EP25"/>
      <c r="EQ25">
        <f t="shared" si="46"/>
        <v>11</v>
      </c>
      <c r="ER25"/>
      <c r="ES25"/>
      <c r="ET25"/>
      <c r="EU25"/>
      <c r="EV25"/>
      <c r="EW25"/>
      <c r="EX25"/>
      <c r="EY25"/>
      <c r="EZ25"/>
      <c r="FA25"/>
      <c r="FB25"/>
      <c r="FC25"/>
      <c r="FD25"/>
      <c r="FE25"/>
      <c r="FF25"/>
      <c r="FG25"/>
      <c r="FH25"/>
      <c r="FI25"/>
      <c r="FJ25"/>
      <c r="FK25"/>
      <c r="FL25"/>
      <c r="FM25"/>
      <c r="FN25"/>
      <c r="FO25"/>
      <c r="FQ25" s="470"/>
      <c r="FR25" s="466" t="s">
        <v>93</v>
      </c>
    </row>
    <row r="26" spans="1:174" s="2" customFormat="1" ht="31.2" x14ac:dyDescent="0.25">
      <c r="A26" s="433" t="str">
        <f t="shared" si="0"/>
        <v>1.1.12</v>
      </c>
      <c r="B26" s="695" t="s">
        <v>313</v>
      </c>
      <c r="C26" s="129" t="s">
        <v>114</v>
      </c>
      <c r="D26" s="119">
        <v>3</v>
      </c>
      <c r="E26" s="120"/>
      <c r="F26" s="120"/>
      <c r="G26" s="11"/>
      <c r="H26" s="119"/>
      <c r="I26" s="120"/>
      <c r="J26" s="120"/>
      <c r="K26" s="120"/>
      <c r="L26" s="120"/>
      <c r="M26" s="120"/>
      <c r="N26" s="120"/>
      <c r="O26" s="120"/>
      <c r="P26" s="120"/>
      <c r="Q26" s="120"/>
      <c r="R26" s="120"/>
      <c r="S26" s="11"/>
      <c r="T26" s="134"/>
      <c r="U26" s="134"/>
      <c r="V26" s="119"/>
      <c r="W26" s="120"/>
      <c r="X26" s="120"/>
      <c r="Y26" s="120"/>
      <c r="Z26" s="120"/>
      <c r="AA26" s="120"/>
      <c r="AB26" s="11"/>
      <c r="AC26" s="8">
        <v>84</v>
      </c>
      <c r="AD26" s="134">
        <f t="shared" si="1"/>
        <v>2.8</v>
      </c>
      <c r="AE26" s="9">
        <f t="shared" si="2"/>
        <v>12</v>
      </c>
      <c r="AF26" s="9">
        <f t="shared" si="3"/>
        <v>0</v>
      </c>
      <c r="AG26" s="9">
        <f t="shared" si="4"/>
        <v>12</v>
      </c>
      <c r="AH26" s="9">
        <f t="shared" si="40"/>
        <v>60</v>
      </c>
      <c r="AI26" s="225"/>
      <c r="AJ26" s="225"/>
      <c r="AK26" s="225"/>
      <c r="AL26" s="436">
        <f t="shared" si="5"/>
        <v>0</v>
      </c>
      <c r="AM26" s="225"/>
      <c r="AN26" s="225"/>
      <c r="AO26" s="225"/>
      <c r="AP26" s="436">
        <f t="shared" si="6"/>
        <v>0</v>
      </c>
      <c r="AQ26" s="225">
        <v>12</v>
      </c>
      <c r="AR26" s="225"/>
      <c r="AS26" s="696">
        <v>12</v>
      </c>
      <c r="AT26" s="436">
        <f t="shared" si="7"/>
        <v>2.8</v>
      </c>
      <c r="AU26" s="225"/>
      <c r="AV26" s="225"/>
      <c r="AW26" s="225"/>
      <c r="AX26" s="436">
        <f t="shared" si="8"/>
        <v>0</v>
      </c>
      <c r="AY26" s="225"/>
      <c r="AZ26" s="225"/>
      <c r="BA26" s="225"/>
      <c r="BB26" s="436">
        <f t="shared" si="49"/>
        <v>0</v>
      </c>
      <c r="BC26" s="225"/>
      <c r="BD26" s="225"/>
      <c r="BE26" s="225"/>
      <c r="BF26" s="436">
        <f t="shared" si="50"/>
        <v>0</v>
      </c>
      <c r="BG26" s="225"/>
      <c r="BH26" s="225"/>
      <c r="BI26" s="225"/>
      <c r="BJ26" s="436">
        <f t="shared" si="51"/>
        <v>0</v>
      </c>
      <c r="BK26" s="225"/>
      <c r="BL26" s="225"/>
      <c r="BM26" s="225"/>
      <c r="BN26" s="436">
        <f t="shared" si="52"/>
        <v>0</v>
      </c>
      <c r="BO26" s="225"/>
      <c r="BP26" s="225"/>
      <c r="BQ26" s="225"/>
      <c r="BR26" s="436">
        <f t="shared" si="9"/>
        <v>0</v>
      </c>
      <c r="BS26" s="225"/>
      <c r="BT26" s="225"/>
      <c r="BU26" s="225"/>
      <c r="BV26" s="436">
        <f t="shared" si="10"/>
        <v>0</v>
      </c>
      <c r="BW26" s="225"/>
      <c r="BX26" s="225"/>
      <c r="BY26" s="225"/>
      <c r="BZ26" s="436">
        <f t="shared" si="11"/>
        <v>0</v>
      </c>
      <c r="CA26" s="225"/>
      <c r="CB26" s="225"/>
      <c r="CC26" s="225"/>
      <c r="CD26" s="436">
        <f t="shared" si="12"/>
        <v>0</v>
      </c>
      <c r="CE26" s="62">
        <f t="shared" si="13"/>
        <v>0.7142857142857143</v>
      </c>
      <c r="CF26" s="117" t="str">
        <f t="shared" si="14"/>
        <v/>
      </c>
      <c r="CG26" s="85">
        <f t="shared" si="15"/>
        <v>0</v>
      </c>
      <c r="CH26" s="85">
        <f t="shared" si="16"/>
        <v>0</v>
      </c>
      <c r="CI26" s="85">
        <f t="shared" si="17"/>
        <v>2.8</v>
      </c>
      <c r="CJ26" s="85">
        <f t="shared" si="18"/>
        <v>0</v>
      </c>
      <c r="CK26" s="85">
        <f t="shared" si="19"/>
        <v>0</v>
      </c>
      <c r="CL26" s="85">
        <f t="shared" si="20"/>
        <v>0</v>
      </c>
      <c r="CM26" s="85">
        <f t="shared" si="21"/>
        <v>0</v>
      </c>
      <c r="CN26" s="85">
        <f t="shared" si="22"/>
        <v>0</v>
      </c>
      <c r="CO26" s="14">
        <f t="shared" si="23"/>
        <v>0</v>
      </c>
      <c r="CP26" s="85">
        <f t="shared" si="24"/>
        <v>0</v>
      </c>
      <c r="CQ26" s="85">
        <f t="shared" si="25"/>
        <v>0</v>
      </c>
      <c r="CR26" s="85">
        <f t="shared" si="26"/>
        <v>0</v>
      </c>
      <c r="CS26" s="88">
        <f t="shared" si="41"/>
        <v>2.8</v>
      </c>
      <c r="CV26" s="14">
        <f t="shared" si="27"/>
        <v>0</v>
      </c>
      <c r="CW26" s="14">
        <f t="shared" si="28"/>
        <v>0</v>
      </c>
      <c r="CX26" s="14">
        <f t="shared" si="29"/>
        <v>2.75</v>
      </c>
      <c r="CY26" s="14">
        <f t="shared" si="30"/>
        <v>0</v>
      </c>
      <c r="CZ26" s="14">
        <f t="shared" si="31"/>
        <v>0</v>
      </c>
      <c r="DA26" s="14">
        <f t="shared" si="32"/>
        <v>0</v>
      </c>
      <c r="DB26" s="14">
        <f t="shared" si="47"/>
        <v>0</v>
      </c>
      <c r="DC26" s="14">
        <f t="shared" si="48"/>
        <v>0</v>
      </c>
      <c r="DD26" s="14">
        <f t="shared" si="33"/>
        <v>0</v>
      </c>
      <c r="DE26" s="14">
        <f t="shared" si="34"/>
        <v>0</v>
      </c>
      <c r="DF26" s="14">
        <f t="shared" si="35"/>
        <v>0</v>
      </c>
      <c r="DG26" s="14">
        <f t="shared" si="36"/>
        <v>0</v>
      </c>
      <c r="DH26" s="198">
        <f t="shared" si="42"/>
        <v>2.75</v>
      </c>
      <c r="DI26" s="212">
        <f t="shared" si="37"/>
        <v>2.75</v>
      </c>
      <c r="DK26" s="74">
        <f t="shared" si="43"/>
        <v>0</v>
      </c>
      <c r="DL26" s="74">
        <f t="shared" si="53"/>
        <v>0</v>
      </c>
      <c r="DM26" s="74">
        <f t="shared" si="53"/>
        <v>1</v>
      </c>
      <c r="DN26" s="74">
        <f t="shared" si="53"/>
        <v>0</v>
      </c>
      <c r="DO26" s="74">
        <f t="shared" si="53"/>
        <v>0</v>
      </c>
      <c r="DP26" s="74">
        <f t="shared" si="53"/>
        <v>0</v>
      </c>
      <c r="DQ26" s="74">
        <f t="shared" si="53"/>
        <v>0</v>
      </c>
      <c r="DR26" s="74">
        <f t="shared" si="53"/>
        <v>0</v>
      </c>
      <c r="DS26" s="74">
        <f t="shared" si="53"/>
        <v>0</v>
      </c>
      <c r="DT26" s="74">
        <f t="shared" si="53"/>
        <v>0</v>
      </c>
      <c r="DU26" s="74">
        <f t="shared" si="53"/>
        <v>0</v>
      </c>
      <c r="DV26" s="74">
        <f t="shared" si="53"/>
        <v>0</v>
      </c>
      <c r="DW26" s="481">
        <f t="shared" si="44"/>
        <v>1</v>
      </c>
      <c r="DX26" s="84"/>
      <c r="DY26" s="74">
        <f t="shared" si="39"/>
        <v>0</v>
      </c>
      <c r="DZ26" s="74">
        <f t="shared" si="39"/>
        <v>0</v>
      </c>
      <c r="EA26" s="74">
        <f t="shared" si="39"/>
        <v>0</v>
      </c>
      <c r="EB26" s="74">
        <f t="shared" si="39"/>
        <v>0</v>
      </c>
      <c r="EC26" s="74">
        <f t="shared" si="39"/>
        <v>0</v>
      </c>
      <c r="ED26" s="74">
        <f t="shared" si="39"/>
        <v>0</v>
      </c>
      <c r="EE26" s="74">
        <f t="shared" si="39"/>
        <v>0</v>
      </c>
      <c r="EF26" s="74">
        <f t="shared" si="39"/>
        <v>0</v>
      </c>
      <c r="EG26" s="74">
        <f t="shared" si="39"/>
        <v>0</v>
      </c>
      <c r="EH26" s="74">
        <f t="shared" si="39"/>
        <v>0</v>
      </c>
      <c r="EI26" s="74">
        <f t="shared" si="39"/>
        <v>0</v>
      </c>
      <c r="EJ26" s="74">
        <f t="shared" si="39"/>
        <v>0</v>
      </c>
      <c r="EK26" s="482">
        <f t="shared" si="45"/>
        <v>0</v>
      </c>
      <c r="EO26" s="479">
        <f>SUM($AI26:$AK26)+SUM($AM26:$AO26)+SUM($AQ26:AS26)+SUM($AU26:AW26)+SUM($AY26:BA26)+SUM($BC26:BE26)+SUM($BG26:BI26)+SUM($BK26:BM26)+SUM($BO26:BQ26)+SUM($BS26:BU26)+SUM($BW26:BY26)+SUM($CA26:CC26)</f>
        <v>24</v>
      </c>
      <c r="EP26"/>
      <c r="EQ26">
        <f t="shared" si="46"/>
        <v>12</v>
      </c>
      <c r="ER26"/>
      <c r="ES26"/>
      <c r="ET26"/>
      <c r="EU26"/>
      <c r="EV26"/>
      <c r="EW26"/>
      <c r="EX26"/>
      <c r="EY26"/>
      <c r="EZ26"/>
      <c r="FA26"/>
      <c r="FB26"/>
      <c r="FC26"/>
      <c r="FD26"/>
      <c r="FE26"/>
      <c r="FF26"/>
      <c r="FG26"/>
      <c r="FH26"/>
      <c r="FI26"/>
      <c r="FJ26"/>
      <c r="FK26"/>
      <c r="FL26"/>
      <c r="FM26"/>
      <c r="FN26"/>
      <c r="FO26"/>
      <c r="FQ26" s="468" t="s">
        <v>254</v>
      </c>
      <c r="FR26" s="464" t="s">
        <v>88</v>
      </c>
    </row>
    <row r="27" spans="1:174" s="2" customFormat="1" hidden="1" x14ac:dyDescent="0.25">
      <c r="A27" s="433" t="str">
        <f t="shared" si="0"/>
        <v>1.1.12</v>
      </c>
      <c r="B27" s="694"/>
      <c r="C27" s="129"/>
      <c r="D27" s="119"/>
      <c r="E27" s="120"/>
      <c r="F27" s="120"/>
      <c r="G27" s="11"/>
      <c r="H27" s="119"/>
      <c r="I27" s="120"/>
      <c r="J27" s="120"/>
      <c r="K27" s="120"/>
      <c r="L27" s="120"/>
      <c r="M27" s="120"/>
      <c r="N27" s="120"/>
      <c r="O27" s="120"/>
      <c r="P27" s="120"/>
      <c r="Q27" s="120"/>
      <c r="R27" s="120"/>
      <c r="S27" s="11"/>
      <c r="T27" s="134"/>
      <c r="U27" s="134"/>
      <c r="V27" s="119"/>
      <c r="W27" s="120"/>
      <c r="X27" s="120"/>
      <c r="Y27" s="120"/>
      <c r="Z27" s="120"/>
      <c r="AA27" s="120"/>
      <c r="AB27" s="11"/>
      <c r="AC27" s="8"/>
      <c r="AD27" s="134">
        <f t="shared" si="1"/>
        <v>0</v>
      </c>
      <c r="AE27" s="9">
        <f t="shared" si="2"/>
        <v>0</v>
      </c>
      <c r="AF27" s="9">
        <f t="shared" si="3"/>
        <v>0</v>
      </c>
      <c r="AG27" s="9">
        <f t="shared" si="4"/>
        <v>0</v>
      </c>
      <c r="AH27" s="9">
        <f t="shared" si="40"/>
        <v>0</v>
      </c>
      <c r="AI27" s="225"/>
      <c r="AJ27" s="225"/>
      <c r="AK27" s="225"/>
      <c r="AL27" s="436">
        <f t="shared" si="5"/>
        <v>0</v>
      </c>
      <c r="AM27" s="225"/>
      <c r="AN27" s="225"/>
      <c r="AO27" s="225"/>
      <c r="AP27" s="436">
        <f t="shared" si="6"/>
        <v>0</v>
      </c>
      <c r="AQ27" s="225"/>
      <c r="AR27" s="225"/>
      <c r="AS27" s="225"/>
      <c r="AT27" s="436">
        <f t="shared" si="7"/>
        <v>0</v>
      </c>
      <c r="AU27" s="225"/>
      <c r="AV27" s="225"/>
      <c r="AW27" s="225"/>
      <c r="AX27" s="436">
        <f t="shared" si="8"/>
        <v>0</v>
      </c>
      <c r="AY27" s="225"/>
      <c r="AZ27" s="225"/>
      <c r="BA27" s="225"/>
      <c r="BB27" s="436">
        <f t="shared" si="49"/>
        <v>0</v>
      </c>
      <c r="BC27" s="225"/>
      <c r="BD27" s="225"/>
      <c r="BE27" s="225"/>
      <c r="BF27" s="436">
        <f t="shared" si="50"/>
        <v>0</v>
      </c>
      <c r="BG27" s="225"/>
      <c r="BH27" s="225"/>
      <c r="BI27" s="225"/>
      <c r="BJ27" s="436">
        <f t="shared" si="51"/>
        <v>0</v>
      </c>
      <c r="BK27" s="225"/>
      <c r="BL27" s="225"/>
      <c r="BM27" s="225"/>
      <c r="BN27" s="436">
        <f t="shared" si="52"/>
        <v>0</v>
      </c>
      <c r="BO27" s="225"/>
      <c r="BP27" s="225"/>
      <c r="BQ27" s="225"/>
      <c r="BR27" s="436">
        <f t="shared" si="9"/>
        <v>0</v>
      </c>
      <c r="BS27" s="225"/>
      <c r="BT27" s="225"/>
      <c r="BU27" s="225"/>
      <c r="BV27" s="436">
        <f t="shared" si="10"/>
        <v>0</v>
      </c>
      <c r="BW27" s="225"/>
      <c r="BX27" s="225"/>
      <c r="BY27" s="225"/>
      <c r="BZ27" s="436">
        <f t="shared" si="11"/>
        <v>0</v>
      </c>
      <c r="CA27" s="225"/>
      <c r="CB27" s="225"/>
      <c r="CC27" s="225"/>
      <c r="CD27" s="436">
        <f t="shared" si="12"/>
        <v>0</v>
      </c>
      <c r="CE27" s="62">
        <f t="shared" si="13"/>
        <v>0</v>
      </c>
      <c r="CF27" s="117" t="str">
        <f t="shared" si="14"/>
        <v/>
      </c>
      <c r="CG27" s="85">
        <f t="shared" si="15"/>
        <v>0</v>
      </c>
      <c r="CH27" s="85">
        <f t="shared" si="16"/>
        <v>0</v>
      </c>
      <c r="CI27" s="85">
        <f t="shared" si="17"/>
        <v>0</v>
      </c>
      <c r="CJ27" s="85">
        <f t="shared" si="18"/>
        <v>0</v>
      </c>
      <c r="CK27" s="85">
        <f t="shared" si="19"/>
        <v>0</v>
      </c>
      <c r="CL27" s="85">
        <f t="shared" si="20"/>
        <v>0</v>
      </c>
      <c r="CM27" s="85">
        <f t="shared" si="21"/>
        <v>0</v>
      </c>
      <c r="CN27" s="85">
        <f t="shared" si="22"/>
        <v>0</v>
      </c>
      <c r="CO27" s="14">
        <f t="shared" si="23"/>
        <v>0</v>
      </c>
      <c r="CP27" s="85">
        <f t="shared" si="24"/>
        <v>0</v>
      </c>
      <c r="CQ27" s="85">
        <f t="shared" si="25"/>
        <v>0</v>
      </c>
      <c r="CR27" s="85">
        <f t="shared" si="26"/>
        <v>0</v>
      </c>
      <c r="CS27" s="88">
        <f t="shared" si="41"/>
        <v>0</v>
      </c>
      <c r="CV27" s="14">
        <f t="shared" si="27"/>
        <v>0</v>
      </c>
      <c r="CW27" s="14">
        <f t="shared" si="28"/>
        <v>0</v>
      </c>
      <c r="CX27" s="14">
        <f t="shared" si="29"/>
        <v>0</v>
      </c>
      <c r="CY27" s="14">
        <f t="shared" si="30"/>
        <v>0</v>
      </c>
      <c r="CZ27" s="14">
        <f t="shared" si="31"/>
        <v>0</v>
      </c>
      <c r="DA27" s="14">
        <f t="shared" si="32"/>
        <v>0</v>
      </c>
      <c r="DB27" s="14">
        <f t="shared" si="47"/>
        <v>0</v>
      </c>
      <c r="DC27" s="14">
        <f t="shared" si="48"/>
        <v>0</v>
      </c>
      <c r="DD27" s="14">
        <f t="shared" si="33"/>
        <v>0</v>
      </c>
      <c r="DE27" s="14">
        <f t="shared" si="34"/>
        <v>0</v>
      </c>
      <c r="DF27" s="14">
        <f t="shared" si="35"/>
        <v>0</v>
      </c>
      <c r="DG27" s="14">
        <f t="shared" si="36"/>
        <v>0</v>
      </c>
      <c r="DH27" s="198">
        <f t="shared" si="42"/>
        <v>0</v>
      </c>
      <c r="DI27" s="212">
        <f t="shared" si="37"/>
        <v>0</v>
      </c>
      <c r="DK27" s="74">
        <f t="shared" si="43"/>
        <v>0</v>
      </c>
      <c r="DL27" s="74">
        <f t="shared" si="53"/>
        <v>0</v>
      </c>
      <c r="DM27" s="74">
        <f t="shared" si="53"/>
        <v>0</v>
      </c>
      <c r="DN27" s="74">
        <f t="shared" si="53"/>
        <v>0</v>
      </c>
      <c r="DO27" s="74">
        <f t="shared" si="53"/>
        <v>0</v>
      </c>
      <c r="DP27" s="74">
        <f t="shared" si="53"/>
        <v>0</v>
      </c>
      <c r="DQ27" s="74">
        <f t="shared" si="53"/>
        <v>0</v>
      </c>
      <c r="DR27" s="74">
        <f t="shared" si="53"/>
        <v>0</v>
      </c>
      <c r="DS27" s="74">
        <f t="shared" si="53"/>
        <v>0</v>
      </c>
      <c r="DT27" s="74">
        <f t="shared" si="53"/>
        <v>0</v>
      </c>
      <c r="DU27" s="74">
        <f t="shared" si="53"/>
        <v>0</v>
      </c>
      <c r="DV27" s="74">
        <f t="shared" si="53"/>
        <v>0</v>
      </c>
      <c r="DW27" s="481">
        <f t="shared" si="44"/>
        <v>0</v>
      </c>
      <c r="DX27" s="84"/>
      <c r="DY27" s="74">
        <f t="shared" si="39"/>
        <v>0</v>
      </c>
      <c r="DZ27" s="74">
        <f t="shared" si="39"/>
        <v>0</v>
      </c>
      <c r="EA27" s="74">
        <f t="shared" si="39"/>
        <v>0</v>
      </c>
      <c r="EB27" s="74">
        <f t="shared" si="39"/>
        <v>0</v>
      </c>
      <c r="EC27" s="74">
        <f t="shared" si="39"/>
        <v>0</v>
      </c>
      <c r="ED27" s="74">
        <f t="shared" si="39"/>
        <v>0</v>
      </c>
      <c r="EE27" s="74">
        <f t="shared" si="39"/>
        <v>0</v>
      </c>
      <c r="EF27" s="74">
        <f t="shared" si="39"/>
        <v>0</v>
      </c>
      <c r="EG27" s="74">
        <f t="shared" si="39"/>
        <v>0</v>
      </c>
      <c r="EH27" s="74">
        <f t="shared" si="39"/>
        <v>0</v>
      </c>
      <c r="EI27" s="74">
        <f t="shared" si="39"/>
        <v>0</v>
      </c>
      <c r="EJ27" s="74">
        <f t="shared" si="39"/>
        <v>0</v>
      </c>
      <c r="EK27" s="482">
        <f t="shared" si="45"/>
        <v>0</v>
      </c>
      <c r="EO27" s="479">
        <f>SUM($AI27:$AK27)+SUM($AM27:$AO27)+SUM($AQ27:AS27)+SUM($AU27:AW27)+SUM($AY27:BA27)+SUM($BC27:BE27)+SUM($BG27:BI27)+SUM($BK27:BM27)+SUM($BO27:BQ27)+SUM($BS27:BU27)+SUM($BW27:BY27)+SUM($CA27:CC27)</f>
        <v>0</v>
      </c>
      <c r="EP27"/>
      <c r="EQ27">
        <f t="shared" si="46"/>
        <v>12</v>
      </c>
      <c r="ER27"/>
      <c r="ES27"/>
      <c r="ET27"/>
      <c r="EU27"/>
      <c r="EV27"/>
      <c r="EW27"/>
      <c r="EX27"/>
      <c r="EY27"/>
      <c r="EZ27"/>
      <c r="FA27"/>
      <c r="FB27"/>
      <c r="FC27"/>
      <c r="FD27"/>
      <c r="FE27"/>
      <c r="FF27"/>
      <c r="FG27"/>
      <c r="FH27"/>
      <c r="FI27"/>
      <c r="FJ27"/>
      <c r="FK27"/>
      <c r="FL27"/>
      <c r="FM27"/>
      <c r="FN27"/>
      <c r="FO27"/>
      <c r="FQ27" s="469"/>
      <c r="FR27" s="465" t="s">
        <v>112</v>
      </c>
    </row>
    <row r="28" spans="1:174" s="2" customFormat="1" hidden="1" x14ac:dyDescent="0.25">
      <c r="A28" s="433" t="str">
        <f t="shared" si="0"/>
        <v>1.1.12</v>
      </c>
      <c r="B28" s="114"/>
      <c r="C28" s="129"/>
      <c r="D28" s="119"/>
      <c r="E28" s="120"/>
      <c r="F28" s="120"/>
      <c r="G28" s="11"/>
      <c r="H28" s="119"/>
      <c r="I28" s="120"/>
      <c r="J28" s="120"/>
      <c r="K28" s="120"/>
      <c r="L28" s="120"/>
      <c r="M28" s="120"/>
      <c r="N28" s="120"/>
      <c r="O28" s="120"/>
      <c r="P28" s="120"/>
      <c r="Q28" s="120"/>
      <c r="R28" s="120"/>
      <c r="S28" s="11"/>
      <c r="T28" s="134"/>
      <c r="U28" s="134"/>
      <c r="V28" s="119"/>
      <c r="W28" s="120"/>
      <c r="X28" s="120"/>
      <c r="Y28" s="120"/>
      <c r="Z28" s="120"/>
      <c r="AA28" s="120"/>
      <c r="AB28" s="11"/>
      <c r="AC28" s="8"/>
      <c r="AD28" s="134">
        <f t="shared" si="1"/>
        <v>0</v>
      </c>
      <c r="AE28" s="9">
        <f t="shared" si="2"/>
        <v>0</v>
      </c>
      <c r="AF28" s="9">
        <f t="shared" si="3"/>
        <v>0</v>
      </c>
      <c r="AG28" s="9">
        <f t="shared" si="4"/>
        <v>0</v>
      </c>
      <c r="AH28" s="9">
        <f t="shared" si="40"/>
        <v>0</v>
      </c>
      <c r="AI28" s="225"/>
      <c r="AJ28" s="225"/>
      <c r="AK28" s="225"/>
      <c r="AL28" s="436">
        <f t="shared" si="5"/>
        <v>0</v>
      </c>
      <c r="AM28" s="225"/>
      <c r="AN28" s="225"/>
      <c r="AO28" s="225"/>
      <c r="AP28" s="436">
        <f t="shared" si="6"/>
        <v>0</v>
      </c>
      <c r="AQ28" s="225"/>
      <c r="AR28" s="225"/>
      <c r="AS28" s="225"/>
      <c r="AT28" s="436">
        <f t="shared" si="7"/>
        <v>0</v>
      </c>
      <c r="AU28" s="225"/>
      <c r="AV28" s="225"/>
      <c r="AW28" s="225"/>
      <c r="AX28" s="436">
        <f t="shared" si="8"/>
        <v>0</v>
      </c>
      <c r="AY28" s="225"/>
      <c r="AZ28" s="225"/>
      <c r="BA28" s="225"/>
      <c r="BB28" s="436">
        <f t="shared" si="49"/>
        <v>0</v>
      </c>
      <c r="BC28" s="225"/>
      <c r="BD28" s="225"/>
      <c r="BE28" s="225"/>
      <c r="BF28" s="436">
        <f t="shared" si="50"/>
        <v>0</v>
      </c>
      <c r="BG28" s="225"/>
      <c r="BH28" s="225"/>
      <c r="BI28" s="225"/>
      <c r="BJ28" s="436">
        <f t="shared" si="51"/>
        <v>0</v>
      </c>
      <c r="BK28" s="225"/>
      <c r="BL28" s="225"/>
      <c r="BM28" s="225"/>
      <c r="BN28" s="436">
        <f t="shared" si="52"/>
        <v>0</v>
      </c>
      <c r="BO28" s="225"/>
      <c r="BP28" s="225"/>
      <c r="BQ28" s="225"/>
      <c r="BR28" s="436">
        <f t="shared" si="9"/>
        <v>0</v>
      </c>
      <c r="BS28" s="225"/>
      <c r="BT28" s="225"/>
      <c r="BU28" s="225"/>
      <c r="BV28" s="436">
        <f t="shared" si="10"/>
        <v>0</v>
      </c>
      <c r="BW28" s="225"/>
      <c r="BX28" s="225"/>
      <c r="BY28" s="225"/>
      <c r="BZ28" s="436">
        <f t="shared" si="11"/>
        <v>0</v>
      </c>
      <c r="CA28" s="225"/>
      <c r="CB28" s="225"/>
      <c r="CC28" s="225"/>
      <c r="CD28" s="436">
        <f t="shared" si="12"/>
        <v>0</v>
      </c>
      <c r="CE28" s="62">
        <f t="shared" si="13"/>
        <v>0</v>
      </c>
      <c r="CF28" s="117" t="str">
        <f t="shared" si="14"/>
        <v/>
      </c>
      <c r="CG28" s="85">
        <f t="shared" si="15"/>
        <v>0</v>
      </c>
      <c r="CH28" s="85">
        <f t="shared" si="16"/>
        <v>0</v>
      </c>
      <c r="CI28" s="85">
        <f t="shared" si="17"/>
        <v>0</v>
      </c>
      <c r="CJ28" s="85">
        <f t="shared" si="18"/>
        <v>0</v>
      </c>
      <c r="CK28" s="85">
        <f t="shared" si="19"/>
        <v>0</v>
      </c>
      <c r="CL28" s="85">
        <f t="shared" si="20"/>
        <v>0</v>
      </c>
      <c r="CM28" s="85">
        <f t="shared" si="21"/>
        <v>0</v>
      </c>
      <c r="CN28" s="85">
        <f t="shared" si="22"/>
        <v>0</v>
      </c>
      <c r="CO28" s="14">
        <f t="shared" si="23"/>
        <v>0</v>
      </c>
      <c r="CP28" s="85">
        <f t="shared" si="24"/>
        <v>0</v>
      </c>
      <c r="CQ28" s="85">
        <f t="shared" si="25"/>
        <v>0</v>
      </c>
      <c r="CR28" s="85">
        <f t="shared" si="26"/>
        <v>0</v>
      </c>
      <c r="CS28" s="88">
        <f t="shared" si="41"/>
        <v>0</v>
      </c>
      <c r="CV28" s="14">
        <f t="shared" si="27"/>
        <v>0</v>
      </c>
      <c r="CW28" s="14">
        <f t="shared" si="28"/>
        <v>0</v>
      </c>
      <c r="CX28" s="14">
        <f t="shared" si="29"/>
        <v>0</v>
      </c>
      <c r="CY28" s="14">
        <f t="shared" si="30"/>
        <v>0</v>
      </c>
      <c r="CZ28" s="14">
        <f t="shared" si="31"/>
        <v>0</v>
      </c>
      <c r="DA28" s="14">
        <f t="shared" si="32"/>
        <v>0</v>
      </c>
      <c r="DB28" s="14">
        <f t="shared" si="47"/>
        <v>0</v>
      </c>
      <c r="DC28" s="14">
        <f t="shared" si="48"/>
        <v>0</v>
      </c>
      <c r="DD28" s="14">
        <f t="shared" si="33"/>
        <v>0</v>
      </c>
      <c r="DE28" s="14">
        <f t="shared" si="34"/>
        <v>0</v>
      </c>
      <c r="DF28" s="14">
        <f t="shared" si="35"/>
        <v>0</v>
      </c>
      <c r="DG28" s="14">
        <f t="shared" si="36"/>
        <v>0</v>
      </c>
      <c r="DH28" s="198">
        <f t="shared" si="42"/>
        <v>0</v>
      </c>
      <c r="DI28" s="212">
        <f t="shared" si="37"/>
        <v>0</v>
      </c>
      <c r="DK28" s="74">
        <f t="shared" si="43"/>
        <v>0</v>
      </c>
      <c r="DL28" s="74">
        <f t="shared" si="53"/>
        <v>0</v>
      </c>
      <c r="DM28" s="74">
        <f t="shared" si="53"/>
        <v>0</v>
      </c>
      <c r="DN28" s="74">
        <f t="shared" si="53"/>
        <v>0</v>
      </c>
      <c r="DO28" s="74">
        <f t="shared" si="53"/>
        <v>0</v>
      </c>
      <c r="DP28" s="74">
        <f t="shared" si="53"/>
        <v>0</v>
      </c>
      <c r="DQ28" s="74">
        <f t="shared" si="53"/>
        <v>0</v>
      </c>
      <c r="DR28" s="74">
        <f t="shared" si="53"/>
        <v>0</v>
      </c>
      <c r="DS28" s="74">
        <f t="shared" si="53"/>
        <v>0</v>
      </c>
      <c r="DT28" s="74">
        <f t="shared" si="53"/>
        <v>0</v>
      </c>
      <c r="DU28" s="74">
        <f t="shared" si="53"/>
        <v>0</v>
      </c>
      <c r="DV28" s="74">
        <f t="shared" si="53"/>
        <v>0</v>
      </c>
      <c r="DW28" s="481">
        <f t="shared" si="44"/>
        <v>0</v>
      </c>
      <c r="DX28" s="84"/>
      <c r="DY28" s="74">
        <f t="shared" si="39"/>
        <v>0</v>
      </c>
      <c r="DZ28" s="74">
        <f t="shared" si="39"/>
        <v>0</v>
      </c>
      <c r="EA28" s="74">
        <f t="shared" si="39"/>
        <v>0</v>
      </c>
      <c r="EB28" s="74">
        <f t="shared" si="39"/>
        <v>0</v>
      </c>
      <c r="EC28" s="74">
        <f t="shared" si="39"/>
        <v>0</v>
      </c>
      <c r="ED28" s="74">
        <f t="shared" si="39"/>
        <v>0</v>
      </c>
      <c r="EE28" s="74">
        <f t="shared" si="39"/>
        <v>0</v>
      </c>
      <c r="EF28" s="74">
        <f t="shared" si="39"/>
        <v>0</v>
      </c>
      <c r="EG28" s="74">
        <f t="shared" si="39"/>
        <v>0</v>
      </c>
      <c r="EH28" s="74">
        <f t="shared" si="39"/>
        <v>0</v>
      </c>
      <c r="EI28" s="74">
        <f t="shared" si="39"/>
        <v>0</v>
      </c>
      <c r="EJ28" s="74">
        <f t="shared" si="39"/>
        <v>0</v>
      </c>
      <c r="EK28" s="482">
        <f t="shared" si="45"/>
        <v>0</v>
      </c>
      <c r="EO28" s="479">
        <f>SUM($AI28:$AK28)+SUM($AM28:$AO28)+SUM($AQ28:AS28)+SUM($AU28:AW28)+SUM($AY28:BA28)+SUM($BC28:BE28)+SUM($BG28:BI28)+SUM($BK28:BM28)+SUM($BO28:BQ28)+SUM($BS28:BU28)+SUM($BW28:BY28)+SUM($CA28:CC28)</f>
        <v>0</v>
      </c>
      <c r="EP28"/>
      <c r="EQ28">
        <f t="shared" si="46"/>
        <v>12</v>
      </c>
      <c r="ER28"/>
      <c r="ES28"/>
      <c r="ET28"/>
      <c r="EU28"/>
      <c r="EV28"/>
      <c r="EW28"/>
      <c r="EX28"/>
      <c r="EY28"/>
      <c r="EZ28"/>
      <c r="FA28"/>
      <c r="FB28"/>
      <c r="FC28"/>
      <c r="FD28"/>
      <c r="FE28"/>
      <c r="FF28"/>
      <c r="FG28"/>
      <c r="FH28"/>
      <c r="FI28"/>
      <c r="FJ28"/>
      <c r="FK28"/>
      <c r="FL28"/>
      <c r="FM28"/>
      <c r="FN28"/>
      <c r="FO28"/>
      <c r="FQ28" s="469"/>
      <c r="FR28" s="465" t="s">
        <v>251</v>
      </c>
    </row>
    <row r="29" spans="1:174" s="2" customFormat="1" hidden="1" x14ac:dyDescent="0.25">
      <c r="A29" s="433" t="str">
        <f t="shared" si="0"/>
        <v>1.1.12</v>
      </c>
      <c r="B29" s="146"/>
      <c r="C29" s="129"/>
      <c r="D29" s="119"/>
      <c r="E29" s="120"/>
      <c r="F29" s="120"/>
      <c r="G29" s="11"/>
      <c r="H29" s="119"/>
      <c r="I29" s="120"/>
      <c r="J29" s="120"/>
      <c r="K29" s="120"/>
      <c r="L29" s="120"/>
      <c r="M29" s="120"/>
      <c r="N29" s="120"/>
      <c r="O29" s="120"/>
      <c r="P29" s="120"/>
      <c r="Q29" s="120"/>
      <c r="R29" s="120"/>
      <c r="S29" s="11"/>
      <c r="T29" s="134"/>
      <c r="U29" s="134"/>
      <c r="V29" s="119"/>
      <c r="W29" s="120"/>
      <c r="X29" s="120"/>
      <c r="Y29" s="120"/>
      <c r="Z29" s="120"/>
      <c r="AA29" s="120"/>
      <c r="AB29" s="11"/>
      <c r="AC29" s="8"/>
      <c r="AD29" s="134">
        <f t="shared" si="1"/>
        <v>0</v>
      </c>
      <c r="AE29" s="9">
        <f t="shared" si="2"/>
        <v>0</v>
      </c>
      <c r="AF29" s="9">
        <f t="shared" si="3"/>
        <v>0</v>
      </c>
      <c r="AG29" s="9">
        <f t="shared" si="4"/>
        <v>0</v>
      </c>
      <c r="AH29" s="9">
        <f t="shared" si="40"/>
        <v>0</v>
      </c>
      <c r="AI29" s="225"/>
      <c r="AJ29" s="225"/>
      <c r="AK29" s="225"/>
      <c r="AL29" s="436">
        <f t="shared" si="5"/>
        <v>0</v>
      </c>
      <c r="AM29" s="225"/>
      <c r="AN29" s="225"/>
      <c r="AO29" s="225"/>
      <c r="AP29" s="436">
        <f t="shared" si="6"/>
        <v>0</v>
      </c>
      <c r="AQ29" s="225"/>
      <c r="AR29" s="225"/>
      <c r="AS29" s="225"/>
      <c r="AT29" s="436">
        <f t="shared" si="7"/>
        <v>0</v>
      </c>
      <c r="AU29" s="225"/>
      <c r="AV29" s="225"/>
      <c r="AW29" s="225"/>
      <c r="AX29" s="436">
        <f t="shared" si="8"/>
        <v>0</v>
      </c>
      <c r="AY29" s="225"/>
      <c r="AZ29" s="225"/>
      <c r="BA29" s="225"/>
      <c r="BB29" s="436">
        <f t="shared" si="49"/>
        <v>0</v>
      </c>
      <c r="BC29" s="225"/>
      <c r="BD29" s="225"/>
      <c r="BE29" s="225"/>
      <c r="BF29" s="436">
        <f t="shared" si="50"/>
        <v>0</v>
      </c>
      <c r="BG29" s="225"/>
      <c r="BH29" s="225"/>
      <c r="BI29" s="225"/>
      <c r="BJ29" s="436">
        <f t="shared" si="51"/>
        <v>0</v>
      </c>
      <c r="BK29" s="225"/>
      <c r="BL29" s="225"/>
      <c r="BM29" s="225"/>
      <c r="BN29" s="436">
        <f t="shared" si="52"/>
        <v>0</v>
      </c>
      <c r="BO29" s="225"/>
      <c r="BP29" s="225"/>
      <c r="BQ29" s="225"/>
      <c r="BR29" s="436">
        <f t="shared" si="9"/>
        <v>0</v>
      </c>
      <c r="BS29" s="225"/>
      <c r="BT29" s="225"/>
      <c r="BU29" s="225"/>
      <c r="BV29" s="436">
        <f t="shared" si="10"/>
        <v>0</v>
      </c>
      <c r="BW29" s="225"/>
      <c r="BX29" s="225"/>
      <c r="BY29" s="225"/>
      <c r="BZ29" s="436">
        <f t="shared" si="11"/>
        <v>0</v>
      </c>
      <c r="CA29" s="225"/>
      <c r="CB29" s="225"/>
      <c r="CC29" s="225"/>
      <c r="CD29" s="436">
        <f t="shared" si="12"/>
        <v>0</v>
      </c>
      <c r="CE29" s="62">
        <f t="shared" si="13"/>
        <v>0</v>
      </c>
      <c r="CF29" s="117" t="str">
        <f t="shared" si="14"/>
        <v/>
      </c>
      <c r="CG29" s="85">
        <f t="shared" si="15"/>
        <v>0</v>
      </c>
      <c r="CH29" s="85">
        <f t="shared" si="16"/>
        <v>0</v>
      </c>
      <c r="CI29" s="85">
        <f t="shared" si="17"/>
        <v>0</v>
      </c>
      <c r="CJ29" s="85">
        <f t="shared" si="18"/>
        <v>0</v>
      </c>
      <c r="CK29" s="85">
        <f t="shared" si="19"/>
        <v>0</v>
      </c>
      <c r="CL29" s="85">
        <f t="shared" si="20"/>
        <v>0</v>
      </c>
      <c r="CM29" s="85">
        <f t="shared" si="21"/>
        <v>0</v>
      </c>
      <c r="CN29" s="85">
        <f t="shared" si="22"/>
        <v>0</v>
      </c>
      <c r="CO29" s="14">
        <f t="shared" si="23"/>
        <v>0</v>
      </c>
      <c r="CP29" s="85">
        <f t="shared" si="24"/>
        <v>0</v>
      </c>
      <c r="CQ29" s="85">
        <f t="shared" si="25"/>
        <v>0</v>
      </c>
      <c r="CR29" s="85">
        <f t="shared" si="26"/>
        <v>0</v>
      </c>
      <c r="CS29" s="88">
        <f t="shared" si="41"/>
        <v>0</v>
      </c>
      <c r="CV29" s="14">
        <f t="shared" si="27"/>
        <v>0</v>
      </c>
      <c r="CW29" s="14">
        <f t="shared" si="28"/>
        <v>0</v>
      </c>
      <c r="CX29" s="14">
        <f t="shared" si="29"/>
        <v>0</v>
      </c>
      <c r="CY29" s="14">
        <f t="shared" si="30"/>
        <v>0</v>
      </c>
      <c r="CZ29" s="14">
        <f t="shared" si="31"/>
        <v>0</v>
      </c>
      <c r="DA29" s="14">
        <f t="shared" si="32"/>
        <v>0</v>
      </c>
      <c r="DB29" s="14">
        <f t="shared" si="47"/>
        <v>0</v>
      </c>
      <c r="DC29" s="14">
        <f t="shared" si="48"/>
        <v>0</v>
      </c>
      <c r="DD29" s="14">
        <f t="shared" si="33"/>
        <v>0</v>
      </c>
      <c r="DE29" s="14">
        <f t="shared" si="34"/>
        <v>0</v>
      </c>
      <c r="DF29" s="14">
        <f t="shared" si="35"/>
        <v>0</v>
      </c>
      <c r="DG29" s="14">
        <f t="shared" si="36"/>
        <v>0</v>
      </c>
      <c r="DH29" s="198">
        <f t="shared" ref="DH29:DH33" si="54">SUM(CV29:DG29)</f>
        <v>0</v>
      </c>
      <c r="DI29" s="212">
        <f t="shared" ref="DI29:DI63" si="55">MAX(CV29:DG29)</f>
        <v>0</v>
      </c>
      <c r="DK29" s="74">
        <f t="shared" si="43"/>
        <v>0</v>
      </c>
      <c r="DL29" s="74">
        <f t="shared" si="53"/>
        <v>0</v>
      </c>
      <c r="DM29" s="74">
        <f t="shared" si="53"/>
        <v>0</v>
      </c>
      <c r="DN29" s="74">
        <f t="shared" si="53"/>
        <v>0</v>
      </c>
      <c r="DO29" s="74">
        <f t="shared" si="53"/>
        <v>0</v>
      </c>
      <c r="DP29" s="74">
        <f t="shared" si="53"/>
        <v>0</v>
      </c>
      <c r="DQ29" s="74">
        <f t="shared" si="53"/>
        <v>0</v>
      </c>
      <c r="DR29" s="74">
        <f t="shared" si="53"/>
        <v>0</v>
      </c>
      <c r="DS29" s="74">
        <f t="shared" si="53"/>
        <v>0</v>
      </c>
      <c r="DT29" s="74">
        <f t="shared" si="53"/>
        <v>0</v>
      </c>
      <c r="DU29" s="74">
        <f t="shared" si="53"/>
        <v>0</v>
      </c>
      <c r="DV29" s="74">
        <f t="shared" si="53"/>
        <v>0</v>
      </c>
      <c r="DW29" s="481">
        <f t="shared" si="44"/>
        <v>0</v>
      </c>
      <c r="DX29" s="84"/>
      <c r="DY29" s="74">
        <f t="shared" si="39"/>
        <v>0</v>
      </c>
      <c r="DZ29" s="74">
        <f t="shared" si="39"/>
        <v>0</v>
      </c>
      <c r="EA29" s="74">
        <f t="shared" si="39"/>
        <v>0</v>
      </c>
      <c r="EB29" s="74">
        <f t="shared" si="39"/>
        <v>0</v>
      </c>
      <c r="EC29" s="74">
        <f t="shared" si="39"/>
        <v>0</v>
      </c>
      <c r="ED29" s="74">
        <f t="shared" si="39"/>
        <v>0</v>
      </c>
      <c r="EE29" s="74">
        <f t="shared" si="39"/>
        <v>0</v>
      </c>
      <c r="EF29" s="74">
        <f t="shared" si="39"/>
        <v>0</v>
      </c>
      <c r="EG29" s="74">
        <f t="shared" si="39"/>
        <v>0</v>
      </c>
      <c r="EH29" s="74">
        <f t="shared" si="39"/>
        <v>0</v>
      </c>
      <c r="EI29" s="74">
        <f t="shared" si="39"/>
        <v>0</v>
      </c>
      <c r="EJ29" s="74">
        <f t="shared" si="39"/>
        <v>0</v>
      </c>
      <c r="EK29" s="482">
        <f t="shared" si="45"/>
        <v>0</v>
      </c>
      <c r="EO29" s="479">
        <f>SUM($AI29:$AK29)+SUM($AM29:$AO29)+SUM($AQ29:AS29)+SUM($AU29:AW29)+SUM($AY29:BA29)+SUM($BC29:BE29)+SUM($BG29:BI29)+SUM($BK29:BM29)+SUM($BO29:BQ29)+SUM($BS29:BU29)+SUM($BW29:BY29)+SUM($CA29:CC29)</f>
        <v>0</v>
      </c>
      <c r="EP29"/>
      <c r="EQ29">
        <f t="shared" si="46"/>
        <v>12</v>
      </c>
      <c r="ER29"/>
      <c r="ES29"/>
      <c r="ET29"/>
      <c r="EU29"/>
      <c r="EV29"/>
      <c r="EW29"/>
      <c r="EX29"/>
      <c r="EY29"/>
      <c r="EZ29"/>
      <c r="FA29"/>
      <c r="FB29"/>
      <c r="FC29"/>
      <c r="FD29"/>
      <c r="FE29"/>
      <c r="FF29"/>
      <c r="FG29"/>
      <c r="FH29"/>
      <c r="FI29"/>
      <c r="FJ29"/>
      <c r="FK29"/>
      <c r="FL29"/>
      <c r="FM29"/>
      <c r="FN29"/>
      <c r="FO29"/>
      <c r="FQ29" s="470"/>
      <c r="FR29" s="466" t="s">
        <v>87</v>
      </c>
    </row>
    <row r="30" spans="1:174" s="2" customFormat="1" hidden="1" x14ac:dyDescent="0.25">
      <c r="A30" s="433" t="str">
        <f t="shared" si="0"/>
        <v>1.1.12</v>
      </c>
      <c r="B30" s="114"/>
      <c r="C30" s="129"/>
      <c r="D30" s="119"/>
      <c r="E30" s="120"/>
      <c r="F30" s="120"/>
      <c r="G30" s="11"/>
      <c r="H30" s="119"/>
      <c r="I30" s="120"/>
      <c r="J30" s="120"/>
      <c r="K30" s="120"/>
      <c r="L30" s="120"/>
      <c r="M30" s="120"/>
      <c r="N30" s="120"/>
      <c r="O30" s="120"/>
      <c r="P30" s="120"/>
      <c r="Q30" s="120"/>
      <c r="R30" s="120"/>
      <c r="S30" s="11"/>
      <c r="T30" s="134"/>
      <c r="U30" s="134"/>
      <c r="V30" s="119"/>
      <c r="W30" s="120"/>
      <c r="X30" s="120"/>
      <c r="Y30" s="120"/>
      <c r="Z30" s="120"/>
      <c r="AA30" s="120"/>
      <c r="AB30" s="11"/>
      <c r="AC30" s="8"/>
      <c r="AD30" s="134">
        <f t="shared" si="1"/>
        <v>0</v>
      </c>
      <c r="AE30" s="9">
        <f t="shared" si="2"/>
        <v>0</v>
      </c>
      <c r="AF30" s="9">
        <f t="shared" si="3"/>
        <v>0</v>
      </c>
      <c r="AG30" s="9">
        <f t="shared" si="4"/>
        <v>0</v>
      </c>
      <c r="AH30" s="9">
        <f t="shared" si="40"/>
        <v>0</v>
      </c>
      <c r="AI30" s="225"/>
      <c r="AJ30" s="225"/>
      <c r="AK30" s="225"/>
      <c r="AL30" s="436">
        <f t="shared" si="5"/>
        <v>0</v>
      </c>
      <c r="AM30" s="225"/>
      <c r="AN30" s="225"/>
      <c r="AO30" s="225"/>
      <c r="AP30" s="436">
        <f t="shared" si="6"/>
        <v>0</v>
      </c>
      <c r="AQ30" s="225"/>
      <c r="AR30" s="225"/>
      <c r="AS30" s="225"/>
      <c r="AT30" s="436">
        <f t="shared" si="7"/>
        <v>0</v>
      </c>
      <c r="AU30" s="225"/>
      <c r="AV30" s="225"/>
      <c r="AW30" s="225"/>
      <c r="AX30" s="436">
        <f t="shared" si="8"/>
        <v>0</v>
      </c>
      <c r="AY30" s="225"/>
      <c r="AZ30" s="225"/>
      <c r="BA30" s="225"/>
      <c r="BB30" s="436">
        <f t="shared" si="49"/>
        <v>0</v>
      </c>
      <c r="BC30" s="225"/>
      <c r="BD30" s="225"/>
      <c r="BE30" s="225"/>
      <c r="BF30" s="436">
        <f t="shared" si="50"/>
        <v>0</v>
      </c>
      <c r="BG30" s="225"/>
      <c r="BH30" s="225"/>
      <c r="BI30" s="225"/>
      <c r="BJ30" s="436">
        <f t="shared" si="51"/>
        <v>0</v>
      </c>
      <c r="BK30" s="225"/>
      <c r="BL30" s="225"/>
      <c r="BM30" s="225"/>
      <c r="BN30" s="436">
        <f t="shared" si="52"/>
        <v>0</v>
      </c>
      <c r="BO30" s="225"/>
      <c r="BP30" s="225"/>
      <c r="BQ30" s="225"/>
      <c r="BR30" s="436">
        <f t="shared" si="9"/>
        <v>0</v>
      </c>
      <c r="BS30" s="225"/>
      <c r="BT30" s="225"/>
      <c r="BU30" s="225"/>
      <c r="BV30" s="436">
        <f t="shared" si="10"/>
        <v>0</v>
      </c>
      <c r="BW30" s="225"/>
      <c r="BX30" s="225"/>
      <c r="BY30" s="225"/>
      <c r="BZ30" s="436">
        <f t="shared" si="11"/>
        <v>0</v>
      </c>
      <c r="CA30" s="225"/>
      <c r="CB30" s="225"/>
      <c r="CC30" s="225"/>
      <c r="CD30" s="436">
        <f t="shared" si="12"/>
        <v>0</v>
      </c>
      <c r="CE30" s="62">
        <f t="shared" si="13"/>
        <v>0</v>
      </c>
      <c r="CF30" s="117" t="str">
        <f t="shared" si="14"/>
        <v/>
      </c>
      <c r="CG30" s="85">
        <f t="shared" si="15"/>
        <v>0</v>
      </c>
      <c r="CH30" s="85">
        <f t="shared" si="16"/>
        <v>0</v>
      </c>
      <c r="CI30" s="85">
        <f t="shared" si="17"/>
        <v>0</v>
      </c>
      <c r="CJ30" s="85">
        <f t="shared" si="18"/>
        <v>0</v>
      </c>
      <c r="CK30" s="85">
        <f t="shared" si="19"/>
        <v>0</v>
      </c>
      <c r="CL30" s="85">
        <f t="shared" si="20"/>
        <v>0</v>
      </c>
      <c r="CM30" s="85">
        <f t="shared" si="21"/>
        <v>0</v>
      </c>
      <c r="CN30" s="85">
        <f t="shared" si="22"/>
        <v>0</v>
      </c>
      <c r="CO30" s="14">
        <f t="shared" si="23"/>
        <v>0</v>
      </c>
      <c r="CP30" s="85">
        <f t="shared" si="24"/>
        <v>0</v>
      </c>
      <c r="CQ30" s="85">
        <f t="shared" si="25"/>
        <v>0</v>
      </c>
      <c r="CR30" s="85">
        <f t="shared" si="26"/>
        <v>0</v>
      </c>
      <c r="CS30" s="88">
        <f t="shared" si="41"/>
        <v>0</v>
      </c>
      <c r="CV30" s="14">
        <f t="shared" si="27"/>
        <v>0</v>
      </c>
      <c r="CW30" s="14">
        <f t="shared" si="28"/>
        <v>0</v>
      </c>
      <c r="CX30" s="14">
        <f t="shared" si="29"/>
        <v>0</v>
      </c>
      <c r="CY30" s="14">
        <f t="shared" si="30"/>
        <v>0</v>
      </c>
      <c r="CZ30" s="14">
        <f t="shared" si="31"/>
        <v>0</v>
      </c>
      <c r="DA30" s="14">
        <f t="shared" si="32"/>
        <v>0</v>
      </c>
      <c r="DB30" s="14">
        <f t="shared" si="47"/>
        <v>0</v>
      </c>
      <c r="DC30" s="14">
        <f t="shared" si="48"/>
        <v>0</v>
      </c>
      <c r="DD30" s="14">
        <f t="shared" si="33"/>
        <v>0</v>
      </c>
      <c r="DE30" s="14">
        <f t="shared" si="34"/>
        <v>0</v>
      </c>
      <c r="DF30" s="14">
        <f t="shared" si="35"/>
        <v>0</v>
      </c>
      <c r="DG30" s="14">
        <f t="shared" si="36"/>
        <v>0</v>
      </c>
      <c r="DH30" s="198">
        <f t="shared" si="54"/>
        <v>0</v>
      </c>
      <c r="DI30" s="212">
        <f t="shared" si="55"/>
        <v>0</v>
      </c>
      <c r="DK30" s="74">
        <f t="shared" si="43"/>
        <v>0</v>
      </c>
      <c r="DL30" s="74">
        <f t="shared" si="53"/>
        <v>0</v>
      </c>
      <c r="DM30" s="74">
        <f t="shared" si="53"/>
        <v>0</v>
      </c>
      <c r="DN30" s="74">
        <f t="shared" si="53"/>
        <v>0</v>
      </c>
      <c r="DO30" s="74">
        <f t="shared" si="53"/>
        <v>0</v>
      </c>
      <c r="DP30" s="74">
        <f t="shared" si="53"/>
        <v>0</v>
      </c>
      <c r="DQ30" s="74">
        <f t="shared" si="53"/>
        <v>0</v>
      </c>
      <c r="DR30" s="74">
        <f t="shared" si="53"/>
        <v>0</v>
      </c>
      <c r="DS30" s="74">
        <f t="shared" si="53"/>
        <v>0</v>
      </c>
      <c r="DT30" s="74">
        <f t="shared" si="53"/>
        <v>0</v>
      </c>
      <c r="DU30" s="74">
        <f t="shared" si="53"/>
        <v>0</v>
      </c>
      <c r="DV30" s="74">
        <f t="shared" si="53"/>
        <v>0</v>
      </c>
      <c r="DW30" s="481">
        <f t="shared" si="44"/>
        <v>0</v>
      </c>
      <c r="DX30" s="84"/>
      <c r="DY30" s="74">
        <f t="shared" si="39"/>
        <v>0</v>
      </c>
      <c r="DZ30" s="74">
        <f t="shared" si="39"/>
        <v>0</v>
      </c>
      <c r="EA30" s="74">
        <f t="shared" si="39"/>
        <v>0</v>
      </c>
      <c r="EB30" s="74">
        <f t="shared" si="39"/>
        <v>0</v>
      </c>
      <c r="EC30" s="74">
        <f t="shared" si="39"/>
        <v>0</v>
      </c>
      <c r="ED30" s="74">
        <f t="shared" si="39"/>
        <v>0</v>
      </c>
      <c r="EE30" s="74">
        <f t="shared" si="39"/>
        <v>0</v>
      </c>
      <c r="EF30" s="74">
        <f t="shared" si="39"/>
        <v>0</v>
      </c>
      <c r="EG30" s="74">
        <f t="shared" si="39"/>
        <v>0</v>
      </c>
      <c r="EH30" s="74">
        <f t="shared" si="39"/>
        <v>0</v>
      </c>
      <c r="EI30" s="74">
        <f t="shared" si="39"/>
        <v>0</v>
      </c>
      <c r="EJ30" s="74">
        <f t="shared" si="39"/>
        <v>0</v>
      </c>
      <c r="EK30" s="482">
        <f t="shared" si="45"/>
        <v>0</v>
      </c>
      <c r="EO30" s="479">
        <f>SUM($AI30:$AK30)+SUM($AM30:$AO30)+SUM($AQ30:AS30)+SUM($AU30:AW30)+SUM($AY30:BA30)+SUM($BC30:BE30)+SUM($BG30:BI30)+SUM($BK30:BM30)+SUM($BO30:BQ30)+SUM($BS30:BU30)+SUM($BW30:BY30)+SUM($CA30:CC30)</f>
        <v>0</v>
      </c>
      <c r="EP30"/>
      <c r="EQ30">
        <f t="shared" si="46"/>
        <v>12</v>
      </c>
      <c r="ER30"/>
      <c r="ES30"/>
      <c r="ET30"/>
      <c r="EU30"/>
      <c r="EV30"/>
      <c r="EW30"/>
      <c r="EX30"/>
      <c r="EY30"/>
      <c r="EZ30"/>
      <c r="FA30"/>
      <c r="FB30"/>
      <c r="FC30"/>
      <c r="FD30"/>
      <c r="FE30"/>
      <c r="FF30"/>
      <c r="FG30"/>
      <c r="FH30"/>
      <c r="FI30"/>
      <c r="FJ30"/>
      <c r="FK30"/>
      <c r="FL30"/>
      <c r="FM30"/>
      <c r="FN30"/>
      <c r="FO30"/>
      <c r="FQ30" s="468" t="s">
        <v>267</v>
      </c>
      <c r="FR30" s="464" t="s">
        <v>263</v>
      </c>
    </row>
    <row r="31" spans="1:174" s="2" customFormat="1" hidden="1" x14ac:dyDescent="0.25">
      <c r="A31" s="433" t="str">
        <f t="shared" si="0"/>
        <v>1.1.12</v>
      </c>
      <c r="B31" s="114"/>
      <c r="C31" s="129"/>
      <c r="D31" s="119"/>
      <c r="E31" s="120"/>
      <c r="F31" s="120"/>
      <c r="G31" s="11"/>
      <c r="H31" s="119"/>
      <c r="I31" s="120"/>
      <c r="J31" s="120"/>
      <c r="K31" s="120"/>
      <c r="L31" s="120"/>
      <c r="M31" s="120"/>
      <c r="N31" s="120"/>
      <c r="O31" s="120"/>
      <c r="P31" s="120"/>
      <c r="Q31" s="120"/>
      <c r="R31" s="120"/>
      <c r="S31" s="11"/>
      <c r="T31" s="134"/>
      <c r="U31" s="134"/>
      <c r="V31" s="119"/>
      <c r="W31" s="120"/>
      <c r="X31" s="120"/>
      <c r="Y31" s="120"/>
      <c r="Z31" s="120"/>
      <c r="AA31" s="120"/>
      <c r="AB31" s="11"/>
      <c r="AC31" s="8"/>
      <c r="AD31" s="134">
        <f t="shared" si="1"/>
        <v>0</v>
      </c>
      <c r="AE31" s="9">
        <f t="shared" si="2"/>
        <v>0</v>
      </c>
      <c r="AF31" s="9">
        <f t="shared" si="3"/>
        <v>0</v>
      </c>
      <c r="AG31" s="9">
        <f t="shared" si="4"/>
        <v>0</v>
      </c>
      <c r="AH31" s="9">
        <f t="shared" si="40"/>
        <v>0</v>
      </c>
      <c r="AI31" s="225"/>
      <c r="AJ31" s="225"/>
      <c r="AK31" s="225"/>
      <c r="AL31" s="436">
        <f t="shared" si="5"/>
        <v>0</v>
      </c>
      <c r="AM31" s="225"/>
      <c r="AN31" s="225"/>
      <c r="AO31" s="225"/>
      <c r="AP31" s="436">
        <f t="shared" si="6"/>
        <v>0</v>
      </c>
      <c r="AQ31" s="225"/>
      <c r="AR31" s="225"/>
      <c r="AS31" s="225"/>
      <c r="AT31" s="436">
        <f t="shared" si="7"/>
        <v>0</v>
      </c>
      <c r="AU31" s="225"/>
      <c r="AV31" s="225"/>
      <c r="AW31" s="225"/>
      <c r="AX31" s="436">
        <f t="shared" si="8"/>
        <v>0</v>
      </c>
      <c r="AY31" s="225"/>
      <c r="AZ31" s="225"/>
      <c r="BA31" s="225"/>
      <c r="BB31" s="436">
        <f t="shared" si="49"/>
        <v>0</v>
      </c>
      <c r="BC31" s="225"/>
      <c r="BD31" s="225"/>
      <c r="BE31" s="225"/>
      <c r="BF31" s="436">
        <f t="shared" si="50"/>
        <v>0</v>
      </c>
      <c r="BG31" s="225"/>
      <c r="BH31" s="225"/>
      <c r="BI31" s="225"/>
      <c r="BJ31" s="436">
        <f t="shared" si="51"/>
        <v>0</v>
      </c>
      <c r="BK31" s="225"/>
      <c r="BL31" s="225"/>
      <c r="BM31" s="225"/>
      <c r="BN31" s="436">
        <f t="shared" si="52"/>
        <v>0</v>
      </c>
      <c r="BO31" s="225"/>
      <c r="BP31" s="225"/>
      <c r="BQ31" s="225"/>
      <c r="BR31" s="436">
        <f t="shared" si="9"/>
        <v>0</v>
      </c>
      <c r="BS31" s="225"/>
      <c r="BT31" s="225"/>
      <c r="BU31" s="225"/>
      <c r="BV31" s="436">
        <f t="shared" si="10"/>
        <v>0</v>
      </c>
      <c r="BW31" s="225"/>
      <c r="BX31" s="225"/>
      <c r="BY31" s="225"/>
      <c r="BZ31" s="436">
        <f t="shared" si="11"/>
        <v>0</v>
      </c>
      <c r="CA31" s="225"/>
      <c r="CB31" s="225"/>
      <c r="CC31" s="225"/>
      <c r="CD31" s="436">
        <f t="shared" si="12"/>
        <v>0</v>
      </c>
      <c r="CE31" s="62">
        <f t="shared" si="13"/>
        <v>0</v>
      </c>
      <c r="CF31" s="117" t="str">
        <f t="shared" si="14"/>
        <v/>
      </c>
      <c r="CG31" s="85">
        <f t="shared" si="15"/>
        <v>0</v>
      </c>
      <c r="CH31" s="85">
        <f t="shared" si="16"/>
        <v>0</v>
      </c>
      <c r="CI31" s="85">
        <f t="shared" si="17"/>
        <v>0</v>
      </c>
      <c r="CJ31" s="85">
        <f t="shared" si="18"/>
        <v>0</v>
      </c>
      <c r="CK31" s="85">
        <f t="shared" si="19"/>
        <v>0</v>
      </c>
      <c r="CL31" s="85">
        <f t="shared" si="20"/>
        <v>0</v>
      </c>
      <c r="CM31" s="85">
        <f t="shared" si="21"/>
        <v>0</v>
      </c>
      <c r="CN31" s="85">
        <f t="shared" si="22"/>
        <v>0</v>
      </c>
      <c r="CO31" s="14">
        <f t="shared" si="23"/>
        <v>0</v>
      </c>
      <c r="CP31" s="85">
        <f t="shared" si="24"/>
        <v>0</v>
      </c>
      <c r="CQ31" s="85">
        <f t="shared" si="25"/>
        <v>0</v>
      </c>
      <c r="CR31" s="85">
        <f t="shared" si="26"/>
        <v>0</v>
      </c>
      <c r="CS31" s="88">
        <f t="shared" si="41"/>
        <v>0</v>
      </c>
      <c r="CV31" s="14">
        <f t="shared" si="27"/>
        <v>0</v>
      </c>
      <c r="CW31" s="14">
        <f t="shared" si="28"/>
        <v>0</v>
      </c>
      <c r="CX31" s="14">
        <f t="shared" si="29"/>
        <v>0</v>
      </c>
      <c r="CY31" s="14">
        <f t="shared" si="30"/>
        <v>0</v>
      </c>
      <c r="CZ31" s="14">
        <f t="shared" si="31"/>
        <v>0</v>
      </c>
      <c r="DA31" s="14">
        <f t="shared" si="32"/>
        <v>0</v>
      </c>
      <c r="DB31" s="14">
        <f t="shared" si="47"/>
        <v>0</v>
      </c>
      <c r="DC31" s="14">
        <f t="shared" si="48"/>
        <v>0</v>
      </c>
      <c r="DD31" s="14">
        <f t="shared" si="33"/>
        <v>0</v>
      </c>
      <c r="DE31" s="14">
        <f t="shared" si="34"/>
        <v>0</v>
      </c>
      <c r="DF31" s="14">
        <f t="shared" si="35"/>
        <v>0</v>
      </c>
      <c r="DG31" s="14">
        <f t="shared" si="36"/>
        <v>0</v>
      </c>
      <c r="DH31" s="198">
        <f t="shared" si="54"/>
        <v>0</v>
      </c>
      <c r="DI31" s="212">
        <f t="shared" si="55"/>
        <v>0</v>
      </c>
      <c r="DK31" s="74">
        <f t="shared" si="43"/>
        <v>0</v>
      </c>
      <c r="DL31" s="74">
        <f t="shared" si="53"/>
        <v>0</v>
      </c>
      <c r="DM31" s="74">
        <f t="shared" si="53"/>
        <v>0</v>
      </c>
      <c r="DN31" s="74">
        <f t="shared" si="53"/>
        <v>0</v>
      </c>
      <c r="DO31" s="74">
        <f t="shared" si="53"/>
        <v>0</v>
      </c>
      <c r="DP31" s="74">
        <f t="shared" si="53"/>
        <v>0</v>
      </c>
      <c r="DQ31" s="74">
        <f t="shared" si="53"/>
        <v>0</v>
      </c>
      <c r="DR31" s="74">
        <f t="shared" si="53"/>
        <v>0</v>
      </c>
      <c r="DS31" s="74">
        <f t="shared" si="53"/>
        <v>0</v>
      </c>
      <c r="DT31" s="74">
        <f t="shared" si="53"/>
        <v>0</v>
      </c>
      <c r="DU31" s="74">
        <f t="shared" si="53"/>
        <v>0</v>
      </c>
      <c r="DV31" s="74">
        <f t="shared" si="53"/>
        <v>0</v>
      </c>
      <c r="DW31" s="481">
        <f t="shared" si="44"/>
        <v>0</v>
      </c>
      <c r="DX31" s="84"/>
      <c r="DY31" s="74">
        <f t="shared" ref="DY31:EJ52" si="56">IF(VALUE($H31)=DY$11,1,0)+IF(VALUE($I31)=DY$11,1,0)+IF(VALUE($J31)=DY$11,1,0)+IF(VALUE($K31)=DY$11,1,0)+IF(VALUE($L31)=DY$11,1,0)+IF(VALUE($M31)=DY$11,1,0)+IF(VALUE($N31)=DY$11,1,0)+IF(VALUE($O31)=DY$11,1,0)+IF(VALUE($P31)=DY$11,1,0)+IF(VALUE($Q31)=DY$11,1,0)+IF(VALUE($R31)=DY$11,1,0)+IF(VALUE($S31)=DY$11,1,0)</f>
        <v>0</v>
      </c>
      <c r="DZ31" s="74">
        <f t="shared" si="56"/>
        <v>0</v>
      </c>
      <c r="EA31" s="74">
        <f t="shared" si="56"/>
        <v>0</v>
      </c>
      <c r="EB31" s="74">
        <f t="shared" si="56"/>
        <v>0</v>
      </c>
      <c r="EC31" s="74">
        <f t="shared" si="56"/>
        <v>0</v>
      </c>
      <c r="ED31" s="74">
        <f t="shared" si="56"/>
        <v>0</v>
      </c>
      <c r="EE31" s="74">
        <f t="shared" si="56"/>
        <v>0</v>
      </c>
      <c r="EF31" s="74">
        <f t="shared" si="56"/>
        <v>0</v>
      </c>
      <c r="EG31" s="74">
        <f t="shared" si="56"/>
        <v>0</v>
      </c>
      <c r="EH31" s="74">
        <f t="shared" si="56"/>
        <v>0</v>
      </c>
      <c r="EI31" s="74">
        <f t="shared" si="56"/>
        <v>0</v>
      </c>
      <c r="EJ31" s="74">
        <f t="shared" si="56"/>
        <v>0</v>
      </c>
      <c r="EK31" s="482">
        <f t="shared" si="45"/>
        <v>0</v>
      </c>
      <c r="EO31" s="479">
        <f>SUM($AI31:$AK31)+SUM($AM31:$AO31)+SUM($AQ31:AS31)+SUM($AU31:AW31)+SUM($AY31:BA31)+SUM($BC31:BE31)+SUM($BG31:BI31)+SUM($BK31:BM31)+SUM($BO31:BQ31)+SUM($BS31:BU31)+SUM($BW31:BY31)+SUM($CA31:CC31)</f>
        <v>0</v>
      </c>
      <c r="EP31"/>
      <c r="EQ31">
        <f t="shared" si="46"/>
        <v>12</v>
      </c>
      <c r="ER31"/>
      <c r="ES31"/>
      <c r="ET31"/>
      <c r="EU31"/>
      <c r="EV31"/>
      <c r="EW31"/>
      <c r="EX31"/>
      <c r="EY31"/>
      <c r="EZ31"/>
      <c r="FA31"/>
      <c r="FB31"/>
      <c r="FC31"/>
      <c r="FD31"/>
      <c r="FE31"/>
      <c r="FF31"/>
      <c r="FG31"/>
      <c r="FH31"/>
      <c r="FI31"/>
      <c r="FJ31"/>
      <c r="FK31"/>
      <c r="FL31"/>
      <c r="FM31"/>
      <c r="FN31"/>
      <c r="FO31"/>
      <c r="FQ31" s="469"/>
      <c r="FR31" s="465" t="s">
        <v>264</v>
      </c>
    </row>
    <row r="32" spans="1:174" s="2" customFormat="1" hidden="1" x14ac:dyDescent="0.25">
      <c r="A32" s="433" t="str">
        <f t="shared" si="0"/>
        <v>1.1.12</v>
      </c>
      <c r="B32" s="114"/>
      <c r="C32" s="129"/>
      <c r="D32" s="119"/>
      <c r="E32" s="120"/>
      <c r="F32" s="120"/>
      <c r="G32" s="11"/>
      <c r="H32" s="119"/>
      <c r="I32" s="120"/>
      <c r="J32" s="120"/>
      <c r="K32" s="120"/>
      <c r="L32" s="120"/>
      <c r="M32" s="120"/>
      <c r="N32" s="120"/>
      <c r="O32" s="120"/>
      <c r="P32" s="120"/>
      <c r="Q32" s="120"/>
      <c r="R32" s="120"/>
      <c r="S32" s="11"/>
      <c r="T32" s="134"/>
      <c r="U32" s="134"/>
      <c r="V32" s="119"/>
      <c r="W32" s="120"/>
      <c r="X32" s="120"/>
      <c r="Y32" s="120"/>
      <c r="Z32" s="120"/>
      <c r="AA32" s="120"/>
      <c r="AB32" s="11"/>
      <c r="AC32" s="8"/>
      <c r="AD32" s="134">
        <f t="shared" si="1"/>
        <v>0</v>
      </c>
      <c r="AE32" s="9">
        <f t="shared" si="2"/>
        <v>0</v>
      </c>
      <c r="AF32" s="9">
        <f t="shared" si="3"/>
        <v>0</v>
      </c>
      <c r="AG32" s="9">
        <f t="shared" si="4"/>
        <v>0</v>
      </c>
      <c r="AH32" s="9">
        <f t="shared" si="40"/>
        <v>0</v>
      </c>
      <c r="AI32" s="225"/>
      <c r="AJ32" s="225"/>
      <c r="AK32" s="225"/>
      <c r="AL32" s="436">
        <f t="shared" si="5"/>
        <v>0</v>
      </c>
      <c r="AM32" s="225"/>
      <c r="AN32" s="225"/>
      <c r="AO32" s="225"/>
      <c r="AP32" s="436">
        <f t="shared" si="6"/>
        <v>0</v>
      </c>
      <c r="AQ32" s="225"/>
      <c r="AR32" s="225"/>
      <c r="AS32" s="225"/>
      <c r="AT32" s="436">
        <f t="shared" si="7"/>
        <v>0</v>
      </c>
      <c r="AU32" s="225"/>
      <c r="AV32" s="225"/>
      <c r="AW32" s="225"/>
      <c r="AX32" s="436">
        <f t="shared" si="8"/>
        <v>0</v>
      </c>
      <c r="AY32" s="225"/>
      <c r="AZ32" s="225"/>
      <c r="BA32" s="225"/>
      <c r="BB32" s="436">
        <f t="shared" si="49"/>
        <v>0</v>
      </c>
      <c r="BC32" s="225"/>
      <c r="BD32" s="225"/>
      <c r="BE32" s="225"/>
      <c r="BF32" s="436">
        <f t="shared" si="50"/>
        <v>0</v>
      </c>
      <c r="BG32" s="225"/>
      <c r="BH32" s="225"/>
      <c r="BI32" s="225"/>
      <c r="BJ32" s="436">
        <f t="shared" si="51"/>
        <v>0</v>
      </c>
      <c r="BK32" s="225"/>
      <c r="BL32" s="225"/>
      <c r="BM32" s="225"/>
      <c r="BN32" s="436">
        <f t="shared" si="52"/>
        <v>0</v>
      </c>
      <c r="BO32" s="225"/>
      <c r="BP32" s="225"/>
      <c r="BQ32" s="225"/>
      <c r="BR32" s="436">
        <f t="shared" si="9"/>
        <v>0</v>
      </c>
      <c r="BS32" s="225"/>
      <c r="BT32" s="225"/>
      <c r="BU32" s="225"/>
      <c r="BV32" s="436">
        <f t="shared" si="10"/>
        <v>0</v>
      </c>
      <c r="BW32" s="225"/>
      <c r="BX32" s="225"/>
      <c r="BY32" s="225"/>
      <c r="BZ32" s="436">
        <f t="shared" si="11"/>
        <v>0</v>
      </c>
      <c r="CA32" s="225"/>
      <c r="CB32" s="225"/>
      <c r="CC32" s="225"/>
      <c r="CD32" s="436">
        <f t="shared" si="12"/>
        <v>0</v>
      </c>
      <c r="CE32" s="62">
        <f t="shared" si="13"/>
        <v>0</v>
      </c>
      <c r="CF32" s="117" t="str">
        <f t="shared" si="14"/>
        <v/>
      </c>
      <c r="CG32" s="85">
        <f t="shared" si="15"/>
        <v>0</v>
      </c>
      <c r="CH32" s="85">
        <f t="shared" si="16"/>
        <v>0</v>
      </c>
      <c r="CI32" s="85">
        <f t="shared" si="17"/>
        <v>0</v>
      </c>
      <c r="CJ32" s="85">
        <f t="shared" si="18"/>
        <v>0</v>
      </c>
      <c r="CK32" s="85">
        <f t="shared" si="19"/>
        <v>0</v>
      </c>
      <c r="CL32" s="85">
        <f t="shared" si="20"/>
        <v>0</v>
      </c>
      <c r="CM32" s="85">
        <f t="shared" si="21"/>
        <v>0</v>
      </c>
      <c r="CN32" s="85">
        <f t="shared" si="22"/>
        <v>0</v>
      </c>
      <c r="CO32" s="14">
        <f t="shared" si="23"/>
        <v>0</v>
      </c>
      <c r="CP32" s="85">
        <f t="shared" si="24"/>
        <v>0</v>
      </c>
      <c r="CQ32" s="85">
        <f t="shared" si="25"/>
        <v>0</v>
      </c>
      <c r="CR32" s="85">
        <f t="shared" si="26"/>
        <v>0</v>
      </c>
      <c r="CS32" s="88">
        <f t="shared" si="41"/>
        <v>0</v>
      </c>
      <c r="CV32" s="14">
        <f t="shared" si="27"/>
        <v>0</v>
      </c>
      <c r="CW32" s="14">
        <f t="shared" si="28"/>
        <v>0</v>
      </c>
      <c r="CX32" s="14">
        <f t="shared" si="29"/>
        <v>0</v>
      </c>
      <c r="CY32" s="14">
        <f t="shared" si="30"/>
        <v>0</v>
      </c>
      <c r="CZ32" s="14">
        <f t="shared" si="31"/>
        <v>0</v>
      </c>
      <c r="DA32" s="14">
        <f t="shared" si="32"/>
        <v>0</v>
      </c>
      <c r="DB32" s="14">
        <f t="shared" si="47"/>
        <v>0</v>
      </c>
      <c r="DC32" s="14">
        <f t="shared" si="48"/>
        <v>0</v>
      </c>
      <c r="DD32" s="14">
        <f t="shared" si="33"/>
        <v>0</v>
      </c>
      <c r="DE32" s="14">
        <f t="shared" si="34"/>
        <v>0</v>
      </c>
      <c r="DF32" s="14">
        <f t="shared" si="35"/>
        <v>0</v>
      </c>
      <c r="DG32" s="14">
        <f t="shared" si="36"/>
        <v>0</v>
      </c>
      <c r="DH32" s="198">
        <f t="shared" si="54"/>
        <v>0</v>
      </c>
      <c r="DI32" s="212">
        <f t="shared" si="55"/>
        <v>0</v>
      </c>
      <c r="DK32" s="74">
        <f t="shared" si="43"/>
        <v>0</v>
      </c>
      <c r="DL32" s="74">
        <f t="shared" si="53"/>
        <v>0</v>
      </c>
      <c r="DM32" s="74">
        <f t="shared" si="53"/>
        <v>0</v>
      </c>
      <c r="DN32" s="74">
        <f t="shared" si="53"/>
        <v>0</v>
      </c>
      <c r="DO32" s="74">
        <f t="shared" si="53"/>
        <v>0</v>
      </c>
      <c r="DP32" s="74">
        <f t="shared" si="53"/>
        <v>0</v>
      </c>
      <c r="DQ32" s="74">
        <f t="shared" si="53"/>
        <v>0</v>
      </c>
      <c r="DR32" s="74">
        <f t="shared" si="53"/>
        <v>0</v>
      </c>
      <c r="DS32" s="74">
        <f t="shared" si="53"/>
        <v>0</v>
      </c>
      <c r="DT32" s="74">
        <f t="shared" si="53"/>
        <v>0</v>
      </c>
      <c r="DU32" s="74">
        <f t="shared" si="53"/>
        <v>0</v>
      </c>
      <c r="DV32" s="74">
        <f t="shared" si="53"/>
        <v>0</v>
      </c>
      <c r="DW32" s="481">
        <f t="shared" si="44"/>
        <v>0</v>
      </c>
      <c r="DX32" s="84"/>
      <c r="DY32" s="74">
        <f t="shared" si="56"/>
        <v>0</v>
      </c>
      <c r="DZ32" s="74">
        <f t="shared" si="56"/>
        <v>0</v>
      </c>
      <c r="EA32" s="74">
        <f t="shared" si="56"/>
        <v>0</v>
      </c>
      <c r="EB32" s="74">
        <f t="shared" si="56"/>
        <v>0</v>
      </c>
      <c r="EC32" s="74">
        <f t="shared" si="56"/>
        <v>0</v>
      </c>
      <c r="ED32" s="74">
        <f t="shared" si="56"/>
        <v>0</v>
      </c>
      <c r="EE32" s="74">
        <f t="shared" si="56"/>
        <v>0</v>
      </c>
      <c r="EF32" s="74">
        <f t="shared" si="56"/>
        <v>0</v>
      </c>
      <c r="EG32" s="74">
        <f t="shared" si="56"/>
        <v>0</v>
      </c>
      <c r="EH32" s="74">
        <f t="shared" si="56"/>
        <v>0</v>
      </c>
      <c r="EI32" s="74">
        <f t="shared" si="56"/>
        <v>0</v>
      </c>
      <c r="EJ32" s="74">
        <f t="shared" si="56"/>
        <v>0</v>
      </c>
      <c r="EK32" s="482">
        <f t="shared" si="45"/>
        <v>0</v>
      </c>
      <c r="EO32" s="479">
        <f>SUM($AI32:$AK32)+SUM($AM32:$AO32)+SUM($AQ32:AS32)+SUM($AU32:AW32)+SUM($AY32:BA32)+SUM($BC32:BE32)+SUM($BG32:BI32)+SUM($BK32:BM32)+SUM($BO32:BQ32)+SUM($BS32:BU32)+SUM($BW32:BY32)+SUM($CA32:CC32)</f>
        <v>0</v>
      </c>
      <c r="EP32"/>
      <c r="EQ32">
        <f t="shared" si="46"/>
        <v>12</v>
      </c>
      <c r="ER32"/>
      <c r="ES32"/>
      <c r="ET32"/>
      <c r="EU32"/>
      <c r="EV32"/>
      <c r="EW32"/>
      <c r="EX32"/>
      <c r="EY32"/>
      <c r="EZ32"/>
      <c r="FA32"/>
      <c r="FB32"/>
      <c r="FC32"/>
      <c r="FD32"/>
      <c r="FE32"/>
      <c r="FF32"/>
      <c r="FG32"/>
      <c r="FH32"/>
      <c r="FI32"/>
      <c r="FJ32"/>
      <c r="FK32"/>
      <c r="FL32"/>
      <c r="FM32"/>
      <c r="FN32"/>
      <c r="FO32"/>
      <c r="FQ32" s="469"/>
      <c r="FR32" s="465" t="s">
        <v>281</v>
      </c>
    </row>
    <row r="33" spans="1:174" s="2" customFormat="1" hidden="1" x14ac:dyDescent="0.25">
      <c r="A33" s="433" t="str">
        <f t="shared" si="0"/>
        <v>1.1.12</v>
      </c>
      <c r="B33" s="114"/>
      <c r="C33" s="129"/>
      <c r="D33" s="119"/>
      <c r="E33" s="120"/>
      <c r="F33" s="120"/>
      <c r="G33" s="11"/>
      <c r="H33" s="119"/>
      <c r="I33" s="120"/>
      <c r="J33" s="120"/>
      <c r="K33" s="120"/>
      <c r="L33" s="120"/>
      <c r="M33" s="120"/>
      <c r="N33" s="120"/>
      <c r="O33" s="120"/>
      <c r="P33" s="120"/>
      <c r="Q33" s="120"/>
      <c r="R33" s="120"/>
      <c r="S33" s="11"/>
      <c r="T33" s="134"/>
      <c r="U33" s="134"/>
      <c r="V33" s="119"/>
      <c r="W33" s="120"/>
      <c r="X33" s="120"/>
      <c r="Y33" s="120"/>
      <c r="Z33" s="120"/>
      <c r="AA33" s="120"/>
      <c r="AB33" s="11"/>
      <c r="AC33" s="8"/>
      <c r="AD33" s="134">
        <f t="shared" si="1"/>
        <v>0</v>
      </c>
      <c r="AE33" s="9">
        <f t="shared" si="2"/>
        <v>0</v>
      </c>
      <c r="AF33" s="9">
        <f t="shared" si="3"/>
        <v>0</v>
      </c>
      <c r="AG33" s="9">
        <f t="shared" si="4"/>
        <v>0</v>
      </c>
      <c r="AH33" s="9">
        <f t="shared" si="40"/>
        <v>0</v>
      </c>
      <c r="AI33" s="225"/>
      <c r="AJ33" s="225"/>
      <c r="AK33" s="225"/>
      <c r="AL33" s="436">
        <f t="shared" si="5"/>
        <v>0</v>
      </c>
      <c r="AM33" s="225"/>
      <c r="AN33" s="225"/>
      <c r="AO33" s="225"/>
      <c r="AP33" s="436">
        <f t="shared" si="6"/>
        <v>0</v>
      </c>
      <c r="AQ33" s="225"/>
      <c r="AR33" s="225"/>
      <c r="AS33" s="225"/>
      <c r="AT33" s="436">
        <f t="shared" si="7"/>
        <v>0</v>
      </c>
      <c r="AU33" s="225"/>
      <c r="AV33" s="225"/>
      <c r="AW33" s="225"/>
      <c r="AX33" s="436">
        <f t="shared" si="8"/>
        <v>0</v>
      </c>
      <c r="AY33" s="225"/>
      <c r="AZ33" s="225"/>
      <c r="BA33" s="225"/>
      <c r="BB33" s="436">
        <f t="shared" si="49"/>
        <v>0</v>
      </c>
      <c r="BC33" s="225"/>
      <c r="BD33" s="225"/>
      <c r="BE33" s="225"/>
      <c r="BF33" s="436">
        <f t="shared" si="50"/>
        <v>0</v>
      </c>
      <c r="BG33" s="225"/>
      <c r="BH33" s="225"/>
      <c r="BI33" s="225"/>
      <c r="BJ33" s="436">
        <f t="shared" si="51"/>
        <v>0</v>
      </c>
      <c r="BK33" s="225"/>
      <c r="BL33" s="225"/>
      <c r="BM33" s="225"/>
      <c r="BN33" s="436">
        <f t="shared" si="52"/>
        <v>0</v>
      </c>
      <c r="BO33" s="225"/>
      <c r="BP33" s="225"/>
      <c r="BQ33" s="225"/>
      <c r="BR33" s="436">
        <f t="shared" si="9"/>
        <v>0</v>
      </c>
      <c r="BS33" s="225"/>
      <c r="BT33" s="225"/>
      <c r="BU33" s="225"/>
      <c r="BV33" s="436">
        <f t="shared" si="10"/>
        <v>0</v>
      </c>
      <c r="BW33" s="225"/>
      <c r="BX33" s="225"/>
      <c r="BY33" s="225"/>
      <c r="BZ33" s="436">
        <f t="shared" si="11"/>
        <v>0</v>
      </c>
      <c r="CA33" s="225"/>
      <c r="CB33" s="225"/>
      <c r="CC33" s="225"/>
      <c r="CD33" s="436">
        <f t="shared" si="12"/>
        <v>0</v>
      </c>
      <c r="CE33" s="62">
        <f t="shared" si="13"/>
        <v>0</v>
      </c>
      <c r="CF33" s="117" t="str">
        <f t="shared" si="14"/>
        <v/>
      </c>
      <c r="CG33" s="85">
        <f t="shared" si="15"/>
        <v>0</v>
      </c>
      <c r="CH33" s="85">
        <f t="shared" si="16"/>
        <v>0</v>
      </c>
      <c r="CI33" s="85">
        <f t="shared" si="17"/>
        <v>0</v>
      </c>
      <c r="CJ33" s="85">
        <f t="shared" si="18"/>
        <v>0</v>
      </c>
      <c r="CK33" s="85">
        <f t="shared" si="19"/>
        <v>0</v>
      </c>
      <c r="CL33" s="85">
        <f t="shared" si="20"/>
        <v>0</v>
      </c>
      <c r="CM33" s="85">
        <f t="shared" si="21"/>
        <v>0</v>
      </c>
      <c r="CN33" s="85">
        <f t="shared" si="22"/>
        <v>0</v>
      </c>
      <c r="CO33" s="14">
        <f t="shared" si="23"/>
        <v>0</v>
      </c>
      <c r="CP33" s="85">
        <f t="shared" si="24"/>
        <v>0</v>
      </c>
      <c r="CQ33" s="85">
        <f t="shared" si="25"/>
        <v>0</v>
      </c>
      <c r="CR33" s="85">
        <f t="shared" si="26"/>
        <v>0</v>
      </c>
      <c r="CS33" s="88">
        <f t="shared" si="41"/>
        <v>0</v>
      </c>
      <c r="CV33" s="14">
        <f t="shared" si="27"/>
        <v>0</v>
      </c>
      <c r="CW33" s="14">
        <f t="shared" si="28"/>
        <v>0</v>
      </c>
      <c r="CX33" s="14">
        <f t="shared" si="29"/>
        <v>0</v>
      </c>
      <c r="CY33" s="14">
        <f t="shared" si="30"/>
        <v>0</v>
      </c>
      <c r="CZ33" s="14">
        <f t="shared" si="31"/>
        <v>0</v>
      </c>
      <c r="DA33" s="14">
        <f t="shared" si="32"/>
        <v>0</v>
      </c>
      <c r="DB33" s="14">
        <f t="shared" si="47"/>
        <v>0</v>
      </c>
      <c r="DC33" s="14">
        <f t="shared" si="48"/>
        <v>0</v>
      </c>
      <c r="DD33" s="14">
        <f t="shared" si="33"/>
        <v>0</v>
      </c>
      <c r="DE33" s="14">
        <f t="shared" si="34"/>
        <v>0</v>
      </c>
      <c r="DF33" s="14">
        <f t="shared" si="35"/>
        <v>0</v>
      </c>
      <c r="DG33" s="14">
        <f t="shared" si="36"/>
        <v>0</v>
      </c>
      <c r="DH33" s="198">
        <f t="shared" si="54"/>
        <v>0</v>
      </c>
      <c r="DI33" s="212">
        <f t="shared" si="55"/>
        <v>0</v>
      </c>
      <c r="DK33" s="74">
        <f t="shared" si="43"/>
        <v>0</v>
      </c>
      <c r="DL33" s="74">
        <f t="shared" si="53"/>
        <v>0</v>
      </c>
      <c r="DM33" s="74">
        <f t="shared" si="53"/>
        <v>0</v>
      </c>
      <c r="DN33" s="74">
        <f t="shared" si="53"/>
        <v>0</v>
      </c>
      <c r="DO33" s="74">
        <f t="shared" si="53"/>
        <v>0</v>
      </c>
      <c r="DP33" s="74">
        <f t="shared" si="53"/>
        <v>0</v>
      </c>
      <c r="DQ33" s="74">
        <f t="shared" si="53"/>
        <v>0</v>
      </c>
      <c r="DR33" s="74">
        <f t="shared" si="53"/>
        <v>0</v>
      </c>
      <c r="DS33" s="74">
        <f t="shared" si="53"/>
        <v>0</v>
      </c>
      <c r="DT33" s="74">
        <f t="shared" si="53"/>
        <v>0</v>
      </c>
      <c r="DU33" s="74">
        <f t="shared" si="53"/>
        <v>0</v>
      </c>
      <c r="DV33" s="74">
        <f t="shared" si="53"/>
        <v>0</v>
      </c>
      <c r="DW33" s="481">
        <f t="shared" si="44"/>
        <v>0</v>
      </c>
      <c r="DX33" s="84"/>
      <c r="DY33" s="74">
        <f t="shared" si="56"/>
        <v>0</v>
      </c>
      <c r="DZ33" s="74">
        <f t="shared" si="56"/>
        <v>0</v>
      </c>
      <c r="EA33" s="74">
        <f t="shared" si="56"/>
        <v>0</v>
      </c>
      <c r="EB33" s="74">
        <f t="shared" si="56"/>
        <v>0</v>
      </c>
      <c r="EC33" s="74">
        <f t="shared" si="56"/>
        <v>0</v>
      </c>
      <c r="ED33" s="74">
        <f t="shared" si="56"/>
        <v>0</v>
      </c>
      <c r="EE33" s="74">
        <f t="shared" si="56"/>
        <v>0</v>
      </c>
      <c r="EF33" s="74">
        <f t="shared" si="56"/>
        <v>0</v>
      </c>
      <c r="EG33" s="74">
        <f t="shared" si="56"/>
        <v>0</v>
      </c>
      <c r="EH33" s="74">
        <f t="shared" si="56"/>
        <v>0</v>
      </c>
      <c r="EI33" s="74">
        <f t="shared" si="56"/>
        <v>0</v>
      </c>
      <c r="EJ33" s="74">
        <f t="shared" si="56"/>
        <v>0</v>
      </c>
      <c r="EK33" s="482">
        <f t="shared" si="45"/>
        <v>0</v>
      </c>
      <c r="EO33" s="479">
        <f>SUM($AI33:$AK33)+SUM($AM33:$AO33)+SUM($AQ33:AS33)+SUM($AU33:AW33)+SUM($AY33:BA33)+SUM($BC33:BE33)+SUM($BG33:BI33)+SUM($BK33:BM33)+SUM($BO33:BQ33)+SUM($BS33:BU33)+SUM($BW33:BY33)+SUM($CA33:CC33)</f>
        <v>0</v>
      </c>
      <c r="EP33"/>
      <c r="EQ33">
        <f t="shared" si="46"/>
        <v>12</v>
      </c>
      <c r="ER33"/>
      <c r="ES33"/>
      <c r="ET33"/>
      <c r="EU33"/>
      <c r="EV33"/>
      <c r="EW33"/>
      <c r="EX33"/>
      <c r="EY33"/>
      <c r="EZ33"/>
      <c r="FA33"/>
      <c r="FB33"/>
      <c r="FC33"/>
      <c r="FD33"/>
      <c r="FE33"/>
      <c r="FF33"/>
      <c r="FG33"/>
      <c r="FH33"/>
      <c r="FI33"/>
      <c r="FJ33"/>
      <c r="FK33"/>
      <c r="FL33"/>
      <c r="FM33"/>
      <c r="FN33"/>
      <c r="FO33"/>
      <c r="FQ33" s="469"/>
      <c r="FR33" s="465" t="s">
        <v>282</v>
      </c>
    </row>
    <row r="34" spans="1:174" s="2" customFormat="1" hidden="1" x14ac:dyDescent="0.25">
      <c r="A34" s="433" t="str">
        <f t="shared" si="0"/>
        <v>1.1.12</v>
      </c>
      <c r="B34" s="114"/>
      <c r="C34" s="129"/>
      <c r="D34" s="119"/>
      <c r="E34" s="120"/>
      <c r="F34" s="120"/>
      <c r="G34" s="11"/>
      <c r="H34" s="119"/>
      <c r="I34" s="120"/>
      <c r="J34" s="120"/>
      <c r="K34" s="120"/>
      <c r="L34" s="120"/>
      <c r="M34" s="120"/>
      <c r="N34" s="120"/>
      <c r="O34" s="120"/>
      <c r="P34" s="120"/>
      <c r="Q34" s="120"/>
      <c r="R34" s="120"/>
      <c r="S34" s="11"/>
      <c r="T34" s="134"/>
      <c r="U34" s="134"/>
      <c r="V34" s="119"/>
      <c r="W34" s="120"/>
      <c r="X34" s="120"/>
      <c r="Y34" s="120"/>
      <c r="Z34" s="120"/>
      <c r="AA34" s="120"/>
      <c r="AB34" s="11"/>
      <c r="AC34" s="8"/>
      <c r="AD34" s="134">
        <f t="shared" si="1"/>
        <v>0</v>
      </c>
      <c r="AE34" s="9">
        <f t="shared" si="2"/>
        <v>0</v>
      </c>
      <c r="AF34" s="9">
        <f t="shared" si="3"/>
        <v>0</v>
      </c>
      <c r="AG34" s="9">
        <f t="shared" si="4"/>
        <v>0</v>
      </c>
      <c r="AH34" s="9">
        <f t="shared" si="40"/>
        <v>0</v>
      </c>
      <c r="AI34" s="225"/>
      <c r="AJ34" s="225"/>
      <c r="AK34" s="225"/>
      <c r="AL34" s="436">
        <f t="shared" si="5"/>
        <v>0</v>
      </c>
      <c r="AM34" s="225"/>
      <c r="AN34" s="225"/>
      <c r="AO34" s="225"/>
      <c r="AP34" s="436">
        <f t="shared" si="6"/>
        <v>0</v>
      </c>
      <c r="AQ34" s="225"/>
      <c r="AR34" s="225"/>
      <c r="AS34" s="225"/>
      <c r="AT34" s="436">
        <f t="shared" si="7"/>
        <v>0</v>
      </c>
      <c r="AU34" s="225"/>
      <c r="AV34" s="225"/>
      <c r="AW34" s="225"/>
      <c r="AX34" s="436">
        <f t="shared" si="8"/>
        <v>0</v>
      </c>
      <c r="AY34" s="225"/>
      <c r="AZ34" s="225"/>
      <c r="BA34" s="225"/>
      <c r="BB34" s="436">
        <f t="shared" si="49"/>
        <v>0</v>
      </c>
      <c r="BC34" s="225"/>
      <c r="BD34" s="225"/>
      <c r="BE34" s="225"/>
      <c r="BF34" s="436">
        <f t="shared" si="50"/>
        <v>0</v>
      </c>
      <c r="BG34" s="225"/>
      <c r="BH34" s="225"/>
      <c r="BI34" s="225"/>
      <c r="BJ34" s="436">
        <f t="shared" si="51"/>
        <v>0</v>
      </c>
      <c r="BK34" s="225"/>
      <c r="BL34" s="225"/>
      <c r="BM34" s="225"/>
      <c r="BN34" s="436">
        <f t="shared" si="52"/>
        <v>0</v>
      </c>
      <c r="BO34" s="225"/>
      <c r="BP34" s="225"/>
      <c r="BQ34" s="225"/>
      <c r="BR34" s="436">
        <f t="shared" si="9"/>
        <v>0</v>
      </c>
      <c r="BS34" s="225"/>
      <c r="BT34" s="225"/>
      <c r="BU34" s="225"/>
      <c r="BV34" s="436">
        <f t="shared" si="10"/>
        <v>0</v>
      </c>
      <c r="BW34" s="225"/>
      <c r="BX34" s="225"/>
      <c r="BY34" s="225"/>
      <c r="BZ34" s="436">
        <f t="shared" si="11"/>
        <v>0</v>
      </c>
      <c r="CA34" s="225"/>
      <c r="CB34" s="225"/>
      <c r="CC34" s="225"/>
      <c r="CD34" s="436">
        <f t="shared" si="12"/>
        <v>0</v>
      </c>
      <c r="CE34" s="62">
        <f t="shared" si="13"/>
        <v>0</v>
      </c>
      <c r="CF34" s="117" t="str">
        <f t="shared" si="14"/>
        <v/>
      </c>
      <c r="CG34" s="85">
        <f t="shared" si="15"/>
        <v>0</v>
      </c>
      <c r="CH34" s="85">
        <f t="shared" si="16"/>
        <v>0</v>
      </c>
      <c r="CI34" s="85">
        <f t="shared" si="17"/>
        <v>0</v>
      </c>
      <c r="CJ34" s="85">
        <f t="shared" si="18"/>
        <v>0</v>
      </c>
      <c r="CK34" s="85">
        <f t="shared" si="19"/>
        <v>0</v>
      </c>
      <c r="CL34" s="85">
        <f t="shared" si="20"/>
        <v>0</v>
      </c>
      <c r="CM34" s="85">
        <f t="shared" si="21"/>
        <v>0</v>
      </c>
      <c r="CN34" s="85">
        <f t="shared" si="22"/>
        <v>0</v>
      </c>
      <c r="CO34" s="14">
        <f t="shared" si="23"/>
        <v>0</v>
      </c>
      <c r="CP34" s="85">
        <f t="shared" si="24"/>
        <v>0</v>
      </c>
      <c r="CQ34" s="85">
        <f t="shared" si="25"/>
        <v>0</v>
      </c>
      <c r="CR34" s="85">
        <f t="shared" si="26"/>
        <v>0</v>
      </c>
      <c r="CS34" s="88">
        <f t="shared" ref="CS34:CS63" si="57">SUM(CG34:CR34)</f>
        <v>0</v>
      </c>
      <c r="CV34" s="14">
        <f t="shared" si="27"/>
        <v>0</v>
      </c>
      <c r="CW34" s="14">
        <f t="shared" si="28"/>
        <v>0</v>
      </c>
      <c r="CX34" s="14">
        <f t="shared" si="29"/>
        <v>0</v>
      </c>
      <c r="CY34" s="14">
        <f t="shared" si="30"/>
        <v>0</v>
      </c>
      <c r="CZ34" s="14">
        <f t="shared" si="31"/>
        <v>0</v>
      </c>
      <c r="DA34" s="14">
        <f t="shared" si="32"/>
        <v>0</v>
      </c>
      <c r="DB34" s="14">
        <f t="shared" si="47"/>
        <v>0</v>
      </c>
      <c r="DC34" s="14">
        <f t="shared" si="48"/>
        <v>0</v>
      </c>
      <c r="DD34" s="14">
        <f t="shared" si="33"/>
        <v>0</v>
      </c>
      <c r="DE34" s="14">
        <f t="shared" si="34"/>
        <v>0</v>
      </c>
      <c r="DF34" s="14">
        <f t="shared" si="35"/>
        <v>0</v>
      </c>
      <c r="DG34" s="14">
        <f t="shared" si="36"/>
        <v>0</v>
      </c>
      <c r="DH34" s="198">
        <f t="shared" ref="DH34:DH63" si="58">SUM(CV34:DG34)</f>
        <v>0</v>
      </c>
      <c r="DI34" s="212">
        <f t="shared" si="55"/>
        <v>0</v>
      </c>
      <c r="DK34" s="74">
        <f t="shared" si="43"/>
        <v>0</v>
      </c>
      <c r="DL34" s="74">
        <f t="shared" si="53"/>
        <v>0</v>
      </c>
      <c r="DM34" s="74">
        <f t="shared" si="53"/>
        <v>0</v>
      </c>
      <c r="DN34" s="74">
        <f t="shared" si="53"/>
        <v>0</v>
      </c>
      <c r="DO34" s="74">
        <f t="shared" si="53"/>
        <v>0</v>
      </c>
      <c r="DP34" s="74">
        <f t="shared" si="53"/>
        <v>0</v>
      </c>
      <c r="DQ34" s="74">
        <f t="shared" si="53"/>
        <v>0</v>
      </c>
      <c r="DR34" s="74">
        <f t="shared" si="53"/>
        <v>0</v>
      </c>
      <c r="DS34" s="74">
        <f t="shared" si="53"/>
        <v>0</v>
      </c>
      <c r="DT34" s="74">
        <f t="shared" si="53"/>
        <v>0</v>
      </c>
      <c r="DU34" s="74">
        <f t="shared" si="53"/>
        <v>0</v>
      </c>
      <c r="DV34" s="74">
        <f t="shared" si="53"/>
        <v>0</v>
      </c>
      <c r="DW34" s="481">
        <f t="shared" si="44"/>
        <v>0</v>
      </c>
      <c r="DX34" s="84"/>
      <c r="DY34" s="74">
        <f t="shared" si="56"/>
        <v>0</v>
      </c>
      <c r="DZ34" s="74">
        <f t="shared" si="56"/>
        <v>0</v>
      </c>
      <c r="EA34" s="74">
        <f t="shared" si="56"/>
        <v>0</v>
      </c>
      <c r="EB34" s="74">
        <f t="shared" si="56"/>
        <v>0</v>
      </c>
      <c r="EC34" s="74">
        <f t="shared" si="56"/>
        <v>0</v>
      </c>
      <c r="ED34" s="74">
        <f t="shared" si="56"/>
        <v>0</v>
      </c>
      <c r="EE34" s="74">
        <f t="shared" si="56"/>
        <v>0</v>
      </c>
      <c r="EF34" s="74">
        <f t="shared" si="56"/>
        <v>0</v>
      </c>
      <c r="EG34" s="74">
        <f t="shared" si="56"/>
        <v>0</v>
      </c>
      <c r="EH34" s="74">
        <f t="shared" si="56"/>
        <v>0</v>
      </c>
      <c r="EI34" s="74">
        <f t="shared" si="56"/>
        <v>0</v>
      </c>
      <c r="EJ34" s="74">
        <f t="shared" si="56"/>
        <v>0</v>
      </c>
      <c r="EK34" s="482">
        <f t="shared" si="45"/>
        <v>0</v>
      </c>
      <c r="EO34" s="479">
        <f>SUM($AI34:$AK34)+SUM($AM34:$AO34)+SUM($AQ34:AS34)+SUM($AU34:AW34)+SUM($AY34:BA34)+SUM($BC34:BE34)+SUM($BG34:BI34)+SUM($BK34:BM34)+SUM($BO34:BQ34)+SUM($BS34:BU34)+SUM($BW34:BY34)+SUM($CA34:CC34)</f>
        <v>0</v>
      </c>
      <c r="EP34"/>
      <c r="EQ34">
        <f t="shared" si="46"/>
        <v>12</v>
      </c>
      <c r="ER34"/>
      <c r="ES34"/>
      <c r="ET34"/>
      <c r="EU34"/>
      <c r="EV34"/>
      <c r="EW34"/>
      <c r="EX34"/>
      <c r="EY34"/>
      <c r="EZ34"/>
      <c r="FA34"/>
      <c r="FB34"/>
      <c r="FC34"/>
      <c r="FD34"/>
      <c r="FE34"/>
      <c r="FF34"/>
      <c r="FG34"/>
      <c r="FH34"/>
      <c r="FI34"/>
      <c r="FJ34"/>
      <c r="FK34"/>
      <c r="FL34"/>
      <c r="FM34"/>
      <c r="FN34"/>
      <c r="FO34"/>
      <c r="FQ34" s="469"/>
      <c r="FR34" s="465"/>
    </row>
    <row r="35" spans="1:174" s="2" customFormat="1" hidden="1" x14ac:dyDescent="0.25">
      <c r="A35" s="433" t="str">
        <f t="shared" si="0"/>
        <v>1.1.12</v>
      </c>
      <c r="B35" s="114"/>
      <c r="C35" s="129"/>
      <c r="D35" s="119"/>
      <c r="E35" s="120"/>
      <c r="F35" s="120"/>
      <c r="G35" s="11"/>
      <c r="H35" s="119"/>
      <c r="I35" s="120"/>
      <c r="J35" s="120"/>
      <c r="K35" s="120"/>
      <c r="L35" s="120"/>
      <c r="M35" s="120"/>
      <c r="N35" s="120"/>
      <c r="O35" s="120"/>
      <c r="P35" s="120"/>
      <c r="Q35" s="120"/>
      <c r="R35" s="120"/>
      <c r="S35" s="11"/>
      <c r="T35" s="134"/>
      <c r="U35" s="134"/>
      <c r="V35" s="119"/>
      <c r="W35" s="120"/>
      <c r="X35" s="120"/>
      <c r="Y35" s="120"/>
      <c r="Z35" s="120"/>
      <c r="AA35" s="120"/>
      <c r="AB35" s="11"/>
      <c r="AC35" s="8"/>
      <c r="AD35" s="134">
        <f t="shared" si="1"/>
        <v>0</v>
      </c>
      <c r="AE35" s="9">
        <f t="shared" si="2"/>
        <v>0</v>
      </c>
      <c r="AF35" s="9">
        <f t="shared" si="3"/>
        <v>0</v>
      </c>
      <c r="AG35" s="9">
        <f t="shared" si="4"/>
        <v>0</v>
      </c>
      <c r="AH35" s="9">
        <f t="shared" si="40"/>
        <v>0</v>
      </c>
      <c r="AI35" s="225"/>
      <c r="AJ35" s="225"/>
      <c r="AK35" s="225"/>
      <c r="AL35" s="436">
        <f t="shared" si="5"/>
        <v>0</v>
      </c>
      <c r="AM35" s="225"/>
      <c r="AN35" s="225"/>
      <c r="AO35" s="225"/>
      <c r="AP35" s="436">
        <f t="shared" si="6"/>
        <v>0</v>
      </c>
      <c r="AQ35" s="225"/>
      <c r="AR35" s="225"/>
      <c r="AS35" s="225"/>
      <c r="AT35" s="436">
        <f t="shared" si="7"/>
        <v>0</v>
      </c>
      <c r="AU35" s="225"/>
      <c r="AV35" s="225"/>
      <c r="AW35" s="225"/>
      <c r="AX35" s="436">
        <f t="shared" si="8"/>
        <v>0</v>
      </c>
      <c r="AY35" s="225"/>
      <c r="AZ35" s="225"/>
      <c r="BA35" s="225"/>
      <c r="BB35" s="436">
        <f t="shared" si="49"/>
        <v>0</v>
      </c>
      <c r="BC35" s="225"/>
      <c r="BD35" s="225"/>
      <c r="BE35" s="225"/>
      <c r="BF35" s="436">
        <f t="shared" si="50"/>
        <v>0</v>
      </c>
      <c r="BG35" s="225"/>
      <c r="BH35" s="225"/>
      <c r="BI35" s="225"/>
      <c r="BJ35" s="436">
        <f t="shared" si="51"/>
        <v>0</v>
      </c>
      <c r="BK35" s="225"/>
      <c r="BL35" s="225"/>
      <c r="BM35" s="225"/>
      <c r="BN35" s="436">
        <f t="shared" si="52"/>
        <v>0</v>
      </c>
      <c r="BO35" s="225"/>
      <c r="BP35" s="225"/>
      <c r="BQ35" s="225"/>
      <c r="BR35" s="436">
        <f t="shared" si="9"/>
        <v>0</v>
      </c>
      <c r="BS35" s="225"/>
      <c r="BT35" s="225"/>
      <c r="BU35" s="225"/>
      <c r="BV35" s="436">
        <f t="shared" si="10"/>
        <v>0</v>
      </c>
      <c r="BW35" s="225"/>
      <c r="BX35" s="225"/>
      <c r="BY35" s="225"/>
      <c r="BZ35" s="436">
        <f t="shared" si="11"/>
        <v>0</v>
      </c>
      <c r="CA35" s="225"/>
      <c r="CB35" s="225"/>
      <c r="CC35" s="225"/>
      <c r="CD35" s="436">
        <f t="shared" si="12"/>
        <v>0</v>
      </c>
      <c r="CE35" s="62">
        <f t="shared" si="13"/>
        <v>0</v>
      </c>
      <c r="CF35" s="117" t="str">
        <f t="shared" si="14"/>
        <v/>
      </c>
      <c r="CG35" s="85">
        <f t="shared" si="15"/>
        <v>0</v>
      </c>
      <c r="CH35" s="85">
        <f t="shared" si="16"/>
        <v>0</v>
      </c>
      <c r="CI35" s="85">
        <f t="shared" si="17"/>
        <v>0</v>
      </c>
      <c r="CJ35" s="85">
        <f t="shared" si="18"/>
        <v>0</v>
      </c>
      <c r="CK35" s="85">
        <f t="shared" si="19"/>
        <v>0</v>
      </c>
      <c r="CL35" s="85">
        <f t="shared" si="20"/>
        <v>0</v>
      </c>
      <c r="CM35" s="85">
        <f t="shared" si="21"/>
        <v>0</v>
      </c>
      <c r="CN35" s="85">
        <f t="shared" si="22"/>
        <v>0</v>
      </c>
      <c r="CO35" s="14">
        <f t="shared" si="23"/>
        <v>0</v>
      </c>
      <c r="CP35" s="85">
        <f t="shared" si="24"/>
        <v>0</v>
      </c>
      <c r="CQ35" s="85">
        <f t="shared" si="25"/>
        <v>0</v>
      </c>
      <c r="CR35" s="85">
        <f t="shared" si="26"/>
        <v>0</v>
      </c>
      <c r="CS35" s="88">
        <f t="shared" si="57"/>
        <v>0</v>
      </c>
      <c r="CV35" s="14">
        <f t="shared" si="27"/>
        <v>0</v>
      </c>
      <c r="CW35" s="14">
        <f t="shared" si="28"/>
        <v>0</v>
      </c>
      <c r="CX35" s="14">
        <f t="shared" si="29"/>
        <v>0</v>
      </c>
      <c r="CY35" s="14">
        <f t="shared" si="30"/>
        <v>0</v>
      </c>
      <c r="CZ35" s="14">
        <f t="shared" si="31"/>
        <v>0</v>
      </c>
      <c r="DA35" s="14">
        <f t="shared" si="32"/>
        <v>0</v>
      </c>
      <c r="DB35" s="14">
        <f t="shared" si="47"/>
        <v>0</v>
      </c>
      <c r="DC35" s="14">
        <f t="shared" si="48"/>
        <v>0</v>
      </c>
      <c r="DD35" s="14">
        <f t="shared" si="33"/>
        <v>0</v>
      </c>
      <c r="DE35" s="14">
        <f t="shared" si="34"/>
        <v>0</v>
      </c>
      <c r="DF35" s="14">
        <f t="shared" si="35"/>
        <v>0</v>
      </c>
      <c r="DG35" s="14">
        <f t="shared" si="36"/>
        <v>0</v>
      </c>
      <c r="DH35" s="198">
        <f t="shared" si="58"/>
        <v>0</v>
      </c>
      <c r="DI35" s="212">
        <f t="shared" si="55"/>
        <v>0</v>
      </c>
      <c r="DK35" s="74">
        <f t="shared" si="43"/>
        <v>0</v>
      </c>
      <c r="DL35" s="74">
        <f t="shared" si="53"/>
        <v>0</v>
      </c>
      <c r="DM35" s="74">
        <f t="shared" si="53"/>
        <v>0</v>
      </c>
      <c r="DN35" s="74">
        <f t="shared" si="53"/>
        <v>0</v>
      </c>
      <c r="DO35" s="74">
        <f t="shared" si="53"/>
        <v>0</v>
      </c>
      <c r="DP35" s="74">
        <f t="shared" si="53"/>
        <v>0</v>
      </c>
      <c r="DQ35" s="74">
        <f t="shared" si="53"/>
        <v>0</v>
      </c>
      <c r="DR35" s="74">
        <f t="shared" si="53"/>
        <v>0</v>
      </c>
      <c r="DS35" s="74">
        <f t="shared" si="53"/>
        <v>0</v>
      </c>
      <c r="DT35" s="74">
        <f t="shared" si="53"/>
        <v>0</v>
      </c>
      <c r="DU35" s="74">
        <f t="shared" si="53"/>
        <v>0</v>
      </c>
      <c r="DV35" s="74">
        <f t="shared" si="53"/>
        <v>0</v>
      </c>
      <c r="DW35" s="481">
        <f t="shared" si="44"/>
        <v>0</v>
      </c>
      <c r="DX35" s="84"/>
      <c r="DY35" s="74">
        <f t="shared" si="56"/>
        <v>0</v>
      </c>
      <c r="DZ35" s="74">
        <f t="shared" si="56"/>
        <v>0</v>
      </c>
      <c r="EA35" s="74">
        <f t="shared" si="56"/>
        <v>0</v>
      </c>
      <c r="EB35" s="74">
        <f t="shared" si="56"/>
        <v>0</v>
      </c>
      <c r="EC35" s="74">
        <f t="shared" si="56"/>
        <v>0</v>
      </c>
      <c r="ED35" s="74">
        <f t="shared" si="56"/>
        <v>0</v>
      </c>
      <c r="EE35" s="74">
        <f t="shared" si="56"/>
        <v>0</v>
      </c>
      <c r="EF35" s="74">
        <f t="shared" si="56"/>
        <v>0</v>
      </c>
      <c r="EG35" s="74">
        <f t="shared" si="56"/>
        <v>0</v>
      </c>
      <c r="EH35" s="74">
        <f t="shared" si="56"/>
        <v>0</v>
      </c>
      <c r="EI35" s="74">
        <f t="shared" si="56"/>
        <v>0</v>
      </c>
      <c r="EJ35" s="74">
        <f t="shared" si="56"/>
        <v>0</v>
      </c>
      <c r="EK35" s="482">
        <f t="shared" si="45"/>
        <v>0</v>
      </c>
      <c r="EO35" s="479">
        <f>SUM($AI35:$AK35)+SUM($AM35:$AO35)+SUM($AQ35:AS35)+SUM($AU35:AW35)+SUM($AY35:BA35)+SUM($BC35:BE35)+SUM($BG35:BI35)+SUM($BK35:BM35)+SUM($BO35:BQ35)+SUM($BS35:BU35)+SUM($BW35:BY35)+SUM($CA35:CC35)</f>
        <v>0</v>
      </c>
      <c r="EP35"/>
      <c r="EQ35">
        <f t="shared" si="46"/>
        <v>12</v>
      </c>
      <c r="ER35"/>
      <c r="ES35"/>
      <c r="ET35"/>
      <c r="EU35"/>
      <c r="EV35"/>
      <c r="EW35"/>
      <c r="EX35"/>
      <c r="EY35"/>
      <c r="EZ35"/>
      <c r="FA35"/>
      <c r="FB35"/>
      <c r="FC35"/>
      <c r="FD35"/>
      <c r="FE35"/>
      <c r="FF35"/>
      <c r="FG35"/>
      <c r="FH35"/>
      <c r="FI35"/>
      <c r="FJ35"/>
      <c r="FK35"/>
      <c r="FL35"/>
      <c r="FM35"/>
      <c r="FN35"/>
      <c r="FO35"/>
      <c r="FQ35" s="470"/>
      <c r="FR35" s="466"/>
    </row>
    <row r="36" spans="1:174" s="2" customFormat="1" hidden="1" x14ac:dyDescent="0.25">
      <c r="A36" s="433" t="str">
        <f t="shared" si="0"/>
        <v>1.1.12</v>
      </c>
      <c r="B36" s="114"/>
      <c r="C36" s="129"/>
      <c r="D36" s="119"/>
      <c r="E36" s="120"/>
      <c r="F36" s="120"/>
      <c r="G36" s="11"/>
      <c r="H36" s="119"/>
      <c r="I36" s="120"/>
      <c r="J36" s="120"/>
      <c r="K36" s="120"/>
      <c r="L36" s="120"/>
      <c r="M36" s="120"/>
      <c r="N36" s="120"/>
      <c r="O36" s="120"/>
      <c r="P36" s="120"/>
      <c r="Q36" s="120"/>
      <c r="R36" s="120"/>
      <c r="S36" s="11"/>
      <c r="T36" s="134"/>
      <c r="U36" s="134"/>
      <c r="V36" s="119"/>
      <c r="W36" s="120"/>
      <c r="X36" s="120"/>
      <c r="Y36" s="120"/>
      <c r="Z36" s="120"/>
      <c r="AA36" s="120"/>
      <c r="AB36" s="11"/>
      <c r="AC36" s="8"/>
      <c r="AD36" s="134">
        <f t="shared" si="1"/>
        <v>0</v>
      </c>
      <c r="AE36" s="9">
        <f t="shared" si="2"/>
        <v>0</v>
      </c>
      <c r="AF36" s="9">
        <f t="shared" si="3"/>
        <v>0</v>
      </c>
      <c r="AG36" s="9">
        <f t="shared" si="4"/>
        <v>0</v>
      </c>
      <c r="AH36" s="9">
        <f t="shared" si="40"/>
        <v>0</v>
      </c>
      <c r="AI36" s="225"/>
      <c r="AJ36" s="225"/>
      <c r="AK36" s="225"/>
      <c r="AL36" s="436">
        <f t="shared" si="5"/>
        <v>0</v>
      </c>
      <c r="AM36" s="225"/>
      <c r="AN36" s="225"/>
      <c r="AO36" s="225"/>
      <c r="AP36" s="436">
        <f t="shared" si="6"/>
        <v>0</v>
      </c>
      <c r="AQ36" s="225"/>
      <c r="AR36" s="225"/>
      <c r="AS36" s="225"/>
      <c r="AT36" s="436">
        <f t="shared" si="7"/>
        <v>0</v>
      </c>
      <c r="AU36" s="225"/>
      <c r="AV36" s="225"/>
      <c r="AW36" s="225"/>
      <c r="AX36" s="436">
        <f t="shared" si="8"/>
        <v>0</v>
      </c>
      <c r="AY36" s="225"/>
      <c r="AZ36" s="225"/>
      <c r="BA36" s="225"/>
      <c r="BB36" s="436">
        <f t="shared" si="49"/>
        <v>0</v>
      </c>
      <c r="BC36" s="225"/>
      <c r="BD36" s="225"/>
      <c r="BE36" s="225"/>
      <c r="BF36" s="436">
        <f t="shared" si="50"/>
        <v>0</v>
      </c>
      <c r="BG36" s="225"/>
      <c r="BH36" s="225"/>
      <c r="BI36" s="225"/>
      <c r="BJ36" s="436">
        <f t="shared" si="51"/>
        <v>0</v>
      </c>
      <c r="BK36" s="225"/>
      <c r="BL36" s="225"/>
      <c r="BM36" s="225"/>
      <c r="BN36" s="436">
        <f t="shared" si="52"/>
        <v>0</v>
      </c>
      <c r="BO36" s="225"/>
      <c r="BP36" s="225"/>
      <c r="BQ36" s="225"/>
      <c r="BR36" s="436">
        <f t="shared" si="9"/>
        <v>0</v>
      </c>
      <c r="BS36" s="225"/>
      <c r="BT36" s="225"/>
      <c r="BU36" s="225"/>
      <c r="BV36" s="436">
        <f t="shared" si="10"/>
        <v>0</v>
      </c>
      <c r="BW36" s="225"/>
      <c r="BX36" s="225"/>
      <c r="BY36" s="225"/>
      <c r="BZ36" s="436">
        <f t="shared" si="11"/>
        <v>0</v>
      </c>
      <c r="CA36" s="225"/>
      <c r="CB36" s="225"/>
      <c r="CC36" s="225"/>
      <c r="CD36" s="436">
        <f t="shared" si="12"/>
        <v>0</v>
      </c>
      <c r="CE36" s="62">
        <f t="shared" si="13"/>
        <v>0</v>
      </c>
      <c r="CF36" s="117" t="str">
        <f t="shared" si="14"/>
        <v/>
      </c>
      <c r="CG36" s="85">
        <f t="shared" si="15"/>
        <v>0</v>
      </c>
      <c r="CH36" s="85">
        <f t="shared" si="16"/>
        <v>0</v>
      </c>
      <c r="CI36" s="85">
        <f t="shared" si="17"/>
        <v>0</v>
      </c>
      <c r="CJ36" s="85">
        <f t="shared" si="18"/>
        <v>0</v>
      </c>
      <c r="CK36" s="85">
        <f t="shared" si="19"/>
        <v>0</v>
      </c>
      <c r="CL36" s="85">
        <f t="shared" si="20"/>
        <v>0</v>
      </c>
      <c r="CM36" s="85">
        <f t="shared" si="21"/>
        <v>0</v>
      </c>
      <c r="CN36" s="85">
        <f t="shared" si="22"/>
        <v>0</v>
      </c>
      <c r="CO36" s="14">
        <f t="shared" si="23"/>
        <v>0</v>
      </c>
      <c r="CP36" s="85">
        <f t="shared" si="24"/>
        <v>0</v>
      </c>
      <c r="CQ36" s="85">
        <f t="shared" si="25"/>
        <v>0</v>
      </c>
      <c r="CR36" s="85">
        <f t="shared" si="26"/>
        <v>0</v>
      </c>
      <c r="CS36" s="88">
        <f t="shared" si="57"/>
        <v>0</v>
      </c>
      <c r="CV36" s="14">
        <f t="shared" si="27"/>
        <v>0</v>
      </c>
      <c r="CW36" s="14">
        <f t="shared" si="28"/>
        <v>0</v>
      </c>
      <c r="CX36" s="14">
        <f t="shared" si="29"/>
        <v>0</v>
      </c>
      <c r="CY36" s="14">
        <f t="shared" si="30"/>
        <v>0</v>
      </c>
      <c r="CZ36" s="14">
        <f t="shared" si="31"/>
        <v>0</v>
      </c>
      <c r="DA36" s="14">
        <f t="shared" si="32"/>
        <v>0</v>
      </c>
      <c r="DB36" s="14">
        <f t="shared" si="47"/>
        <v>0</v>
      </c>
      <c r="DC36" s="14">
        <f t="shared" si="48"/>
        <v>0</v>
      </c>
      <c r="DD36" s="14">
        <f t="shared" si="33"/>
        <v>0</v>
      </c>
      <c r="DE36" s="14">
        <f t="shared" si="34"/>
        <v>0</v>
      </c>
      <c r="DF36" s="14">
        <f t="shared" si="35"/>
        <v>0</v>
      </c>
      <c r="DG36" s="14">
        <f t="shared" si="36"/>
        <v>0</v>
      </c>
      <c r="DH36" s="198">
        <f t="shared" si="58"/>
        <v>0</v>
      </c>
      <c r="DI36" s="212">
        <f t="shared" si="55"/>
        <v>0</v>
      </c>
      <c r="DK36" s="74">
        <f t="shared" si="43"/>
        <v>0</v>
      </c>
      <c r="DL36" s="74">
        <f t="shared" si="53"/>
        <v>0</v>
      </c>
      <c r="DM36" s="74">
        <f t="shared" si="53"/>
        <v>0</v>
      </c>
      <c r="DN36" s="74">
        <f t="shared" si="53"/>
        <v>0</v>
      </c>
      <c r="DO36" s="74">
        <f t="shared" si="53"/>
        <v>0</v>
      </c>
      <c r="DP36" s="74">
        <f t="shared" si="53"/>
        <v>0</v>
      </c>
      <c r="DQ36" s="74">
        <f t="shared" si="53"/>
        <v>0</v>
      </c>
      <c r="DR36" s="74">
        <f t="shared" si="53"/>
        <v>0</v>
      </c>
      <c r="DS36" s="74">
        <f t="shared" si="53"/>
        <v>0</v>
      </c>
      <c r="DT36" s="74">
        <f t="shared" si="53"/>
        <v>0</v>
      </c>
      <c r="DU36" s="74">
        <f t="shared" si="53"/>
        <v>0</v>
      </c>
      <c r="DV36" s="74">
        <f t="shared" si="53"/>
        <v>0</v>
      </c>
      <c r="DW36" s="481">
        <f t="shared" si="44"/>
        <v>0</v>
      </c>
      <c r="DX36" s="84"/>
      <c r="DY36" s="74">
        <f t="shared" si="56"/>
        <v>0</v>
      </c>
      <c r="DZ36" s="74">
        <f t="shared" si="56"/>
        <v>0</v>
      </c>
      <c r="EA36" s="74">
        <f t="shared" si="56"/>
        <v>0</v>
      </c>
      <c r="EB36" s="74">
        <f t="shared" si="56"/>
        <v>0</v>
      </c>
      <c r="EC36" s="74">
        <f t="shared" si="56"/>
        <v>0</v>
      </c>
      <c r="ED36" s="74">
        <f t="shared" si="56"/>
        <v>0</v>
      </c>
      <c r="EE36" s="74">
        <f t="shared" si="56"/>
        <v>0</v>
      </c>
      <c r="EF36" s="74">
        <f t="shared" si="56"/>
        <v>0</v>
      </c>
      <c r="EG36" s="74">
        <f t="shared" si="56"/>
        <v>0</v>
      </c>
      <c r="EH36" s="74">
        <f t="shared" si="56"/>
        <v>0</v>
      </c>
      <c r="EI36" s="74">
        <f t="shared" si="56"/>
        <v>0</v>
      </c>
      <c r="EJ36" s="74">
        <f t="shared" si="56"/>
        <v>0</v>
      </c>
      <c r="EK36" s="482">
        <f t="shared" si="45"/>
        <v>0</v>
      </c>
      <c r="EO36" s="479">
        <f>SUM($AI36:$AK36)+SUM($AM36:$AO36)+SUM($AQ36:AS36)+SUM($AU36:AW36)+SUM($AY36:BA36)+SUM($BC36:BE36)+SUM($BG36:BI36)+SUM($BK36:BM36)+SUM($BO36:BQ36)+SUM($BS36:BU36)+SUM($BW36:BY36)+SUM($CA36:CC36)</f>
        <v>0</v>
      </c>
      <c r="EP36"/>
      <c r="EQ36">
        <f t="shared" si="46"/>
        <v>12</v>
      </c>
      <c r="ER36"/>
      <c r="ES36"/>
      <c r="ET36"/>
      <c r="EU36"/>
      <c r="EV36"/>
      <c r="EW36"/>
      <c r="EX36"/>
      <c r="EY36"/>
      <c r="EZ36"/>
      <c r="FA36"/>
      <c r="FB36"/>
      <c r="FC36"/>
      <c r="FD36"/>
      <c r="FE36"/>
      <c r="FF36"/>
      <c r="FG36"/>
      <c r="FH36"/>
      <c r="FI36"/>
      <c r="FJ36"/>
      <c r="FK36"/>
      <c r="FL36"/>
      <c r="FM36"/>
      <c r="FN36"/>
      <c r="FO36"/>
    </row>
    <row r="37" spans="1:174" s="2" customFormat="1" hidden="1" x14ac:dyDescent="0.25">
      <c r="A37" s="433" t="str">
        <f t="shared" si="0"/>
        <v>1.1.12</v>
      </c>
      <c r="B37" s="114"/>
      <c r="C37" s="129"/>
      <c r="D37" s="119"/>
      <c r="E37" s="120"/>
      <c r="F37" s="120"/>
      <c r="G37" s="11"/>
      <c r="H37" s="119"/>
      <c r="I37" s="120"/>
      <c r="J37" s="120"/>
      <c r="K37" s="120"/>
      <c r="L37" s="120"/>
      <c r="M37" s="120"/>
      <c r="N37" s="120"/>
      <c r="O37" s="120"/>
      <c r="P37" s="120"/>
      <c r="Q37" s="120"/>
      <c r="R37" s="120"/>
      <c r="S37" s="11"/>
      <c r="T37" s="134"/>
      <c r="U37" s="134"/>
      <c r="V37" s="119"/>
      <c r="W37" s="120"/>
      <c r="X37" s="120"/>
      <c r="Y37" s="120"/>
      <c r="Z37" s="120"/>
      <c r="AA37" s="120"/>
      <c r="AB37" s="11"/>
      <c r="AC37" s="8"/>
      <c r="AD37" s="134">
        <f t="shared" si="1"/>
        <v>0</v>
      </c>
      <c r="AE37" s="9">
        <f t="shared" si="2"/>
        <v>0</v>
      </c>
      <c r="AF37" s="9">
        <f t="shared" si="3"/>
        <v>0</v>
      </c>
      <c r="AG37" s="9">
        <f t="shared" si="4"/>
        <v>0</v>
      </c>
      <c r="AH37" s="9">
        <f t="shared" si="40"/>
        <v>0</v>
      </c>
      <c r="AI37" s="225"/>
      <c r="AJ37" s="225"/>
      <c r="AK37" s="225"/>
      <c r="AL37" s="436">
        <f t="shared" si="5"/>
        <v>0</v>
      </c>
      <c r="AM37" s="225"/>
      <c r="AN37" s="225"/>
      <c r="AO37" s="225"/>
      <c r="AP37" s="436">
        <f t="shared" si="6"/>
        <v>0</v>
      </c>
      <c r="AQ37" s="225"/>
      <c r="AR37" s="225"/>
      <c r="AS37" s="225"/>
      <c r="AT37" s="436">
        <f t="shared" si="7"/>
        <v>0</v>
      </c>
      <c r="AU37" s="225"/>
      <c r="AV37" s="225"/>
      <c r="AW37" s="225"/>
      <c r="AX37" s="436">
        <f t="shared" si="8"/>
        <v>0</v>
      </c>
      <c r="AY37" s="225"/>
      <c r="AZ37" s="225"/>
      <c r="BA37" s="225"/>
      <c r="BB37" s="436">
        <f t="shared" si="49"/>
        <v>0</v>
      </c>
      <c r="BC37" s="225"/>
      <c r="BD37" s="225"/>
      <c r="BE37" s="225"/>
      <c r="BF37" s="436">
        <f t="shared" si="50"/>
        <v>0</v>
      </c>
      <c r="BG37" s="225"/>
      <c r="BH37" s="225"/>
      <c r="BI37" s="225"/>
      <c r="BJ37" s="436">
        <f t="shared" si="51"/>
        <v>0</v>
      </c>
      <c r="BK37" s="225"/>
      <c r="BL37" s="225"/>
      <c r="BM37" s="225"/>
      <c r="BN37" s="436">
        <f t="shared" si="52"/>
        <v>0</v>
      </c>
      <c r="BO37" s="225"/>
      <c r="BP37" s="225"/>
      <c r="BQ37" s="225"/>
      <c r="BR37" s="436">
        <f t="shared" si="9"/>
        <v>0</v>
      </c>
      <c r="BS37" s="225"/>
      <c r="BT37" s="225"/>
      <c r="BU37" s="225"/>
      <c r="BV37" s="436">
        <f t="shared" si="10"/>
        <v>0</v>
      </c>
      <c r="BW37" s="225"/>
      <c r="BX37" s="225"/>
      <c r="BY37" s="225"/>
      <c r="BZ37" s="436">
        <f t="shared" si="11"/>
        <v>0</v>
      </c>
      <c r="CA37" s="225"/>
      <c r="CB37" s="225"/>
      <c r="CC37" s="225"/>
      <c r="CD37" s="436">
        <f t="shared" si="12"/>
        <v>0</v>
      </c>
      <c r="CE37" s="62">
        <f t="shared" si="13"/>
        <v>0</v>
      </c>
      <c r="CF37" s="117" t="str">
        <f t="shared" si="14"/>
        <v/>
      </c>
      <c r="CG37" s="85">
        <f t="shared" si="15"/>
        <v>0</v>
      </c>
      <c r="CH37" s="85">
        <f t="shared" si="16"/>
        <v>0</v>
      </c>
      <c r="CI37" s="85">
        <f t="shared" si="17"/>
        <v>0</v>
      </c>
      <c r="CJ37" s="85">
        <f t="shared" si="18"/>
        <v>0</v>
      </c>
      <c r="CK37" s="85">
        <f t="shared" si="19"/>
        <v>0</v>
      </c>
      <c r="CL37" s="85">
        <f t="shared" si="20"/>
        <v>0</v>
      </c>
      <c r="CM37" s="85">
        <f t="shared" si="21"/>
        <v>0</v>
      </c>
      <c r="CN37" s="85">
        <f t="shared" si="22"/>
        <v>0</v>
      </c>
      <c r="CO37" s="14">
        <f t="shared" si="23"/>
        <v>0</v>
      </c>
      <c r="CP37" s="85">
        <f t="shared" si="24"/>
        <v>0</v>
      </c>
      <c r="CQ37" s="85">
        <f t="shared" si="25"/>
        <v>0</v>
      </c>
      <c r="CR37" s="85">
        <f t="shared" si="26"/>
        <v>0</v>
      </c>
      <c r="CS37" s="88">
        <f t="shared" si="57"/>
        <v>0</v>
      </c>
      <c r="CV37" s="14">
        <f t="shared" si="27"/>
        <v>0</v>
      </c>
      <c r="CW37" s="14">
        <f t="shared" si="28"/>
        <v>0</v>
      </c>
      <c r="CX37" s="14">
        <f t="shared" si="29"/>
        <v>0</v>
      </c>
      <c r="CY37" s="14">
        <f t="shared" si="30"/>
        <v>0</v>
      </c>
      <c r="CZ37" s="14">
        <f t="shared" si="31"/>
        <v>0</v>
      </c>
      <c r="DA37" s="14">
        <f t="shared" si="32"/>
        <v>0</v>
      </c>
      <c r="DB37" s="14">
        <f t="shared" si="47"/>
        <v>0</v>
      </c>
      <c r="DC37" s="14">
        <f t="shared" si="48"/>
        <v>0</v>
      </c>
      <c r="DD37" s="14">
        <f t="shared" si="33"/>
        <v>0</v>
      </c>
      <c r="DE37" s="14">
        <f t="shared" si="34"/>
        <v>0</v>
      </c>
      <c r="DF37" s="14">
        <f t="shared" si="35"/>
        <v>0</v>
      </c>
      <c r="DG37" s="14">
        <f t="shared" si="36"/>
        <v>0</v>
      </c>
      <c r="DH37" s="198">
        <f t="shared" si="58"/>
        <v>0</v>
      </c>
      <c r="DI37" s="212">
        <f t="shared" si="55"/>
        <v>0</v>
      </c>
      <c r="DK37" s="74">
        <f t="shared" si="43"/>
        <v>0</v>
      </c>
      <c r="DL37" s="74">
        <f t="shared" si="53"/>
        <v>0</v>
      </c>
      <c r="DM37" s="74">
        <f t="shared" si="53"/>
        <v>0</v>
      </c>
      <c r="DN37" s="74">
        <f t="shared" si="53"/>
        <v>0</v>
      </c>
      <c r="DO37" s="74">
        <f t="shared" si="53"/>
        <v>0</v>
      </c>
      <c r="DP37" s="74">
        <f t="shared" si="53"/>
        <v>0</v>
      </c>
      <c r="DQ37" s="74">
        <f t="shared" si="53"/>
        <v>0</v>
      </c>
      <c r="DR37" s="74">
        <f t="shared" si="53"/>
        <v>0</v>
      </c>
      <c r="DS37" s="74">
        <f t="shared" si="53"/>
        <v>0</v>
      </c>
      <c r="DT37" s="74">
        <f t="shared" si="53"/>
        <v>0</v>
      </c>
      <c r="DU37" s="74">
        <f t="shared" si="53"/>
        <v>0</v>
      </c>
      <c r="DV37" s="74">
        <f t="shared" si="53"/>
        <v>0</v>
      </c>
      <c r="DW37" s="481">
        <f t="shared" si="44"/>
        <v>0</v>
      </c>
      <c r="DX37" s="84"/>
      <c r="DY37" s="74">
        <f t="shared" si="56"/>
        <v>0</v>
      </c>
      <c r="DZ37" s="74">
        <f t="shared" si="56"/>
        <v>0</v>
      </c>
      <c r="EA37" s="74">
        <f t="shared" si="56"/>
        <v>0</v>
      </c>
      <c r="EB37" s="74">
        <f t="shared" si="56"/>
        <v>0</v>
      </c>
      <c r="EC37" s="74">
        <f t="shared" si="56"/>
        <v>0</v>
      </c>
      <c r="ED37" s="74">
        <f t="shared" si="56"/>
        <v>0</v>
      </c>
      <c r="EE37" s="74">
        <f t="shared" si="56"/>
        <v>0</v>
      </c>
      <c r="EF37" s="74">
        <f t="shared" si="56"/>
        <v>0</v>
      </c>
      <c r="EG37" s="74">
        <f t="shared" si="56"/>
        <v>0</v>
      </c>
      <c r="EH37" s="74">
        <f t="shared" si="56"/>
        <v>0</v>
      </c>
      <c r="EI37" s="74">
        <f t="shared" si="56"/>
        <v>0</v>
      </c>
      <c r="EJ37" s="74">
        <f t="shared" si="56"/>
        <v>0</v>
      </c>
      <c r="EK37" s="482">
        <f t="shared" si="45"/>
        <v>0</v>
      </c>
      <c r="EO37" s="479">
        <f>SUM($AI37:$AK37)+SUM($AM37:$AO37)+SUM($AQ37:AS37)+SUM($AU37:AW37)+SUM($AY37:BA37)+SUM($BC37:BE37)+SUM($BG37:BI37)+SUM($BK37:BM37)+SUM($BO37:BQ37)+SUM($BS37:BU37)+SUM($BW37:BY37)+SUM($CA37:CC37)</f>
        <v>0</v>
      </c>
      <c r="EP37"/>
      <c r="EQ37">
        <f t="shared" si="46"/>
        <v>12</v>
      </c>
      <c r="ER37"/>
      <c r="ES37"/>
      <c r="ET37"/>
      <c r="EU37"/>
      <c r="EV37"/>
      <c r="EW37"/>
      <c r="EX37"/>
      <c r="EY37"/>
      <c r="EZ37"/>
      <c r="FA37"/>
      <c r="FB37"/>
      <c r="FC37"/>
      <c r="FD37"/>
      <c r="FE37"/>
      <c r="FF37"/>
      <c r="FG37"/>
      <c r="FH37"/>
      <c r="FI37"/>
      <c r="FJ37"/>
      <c r="FK37"/>
      <c r="FL37"/>
      <c r="FM37"/>
      <c r="FN37"/>
      <c r="FO37"/>
    </row>
    <row r="38" spans="1:174" s="2" customFormat="1" hidden="1" x14ac:dyDescent="0.25">
      <c r="A38" s="433" t="str">
        <f t="shared" si="0"/>
        <v>1.1.12</v>
      </c>
      <c r="B38" s="114"/>
      <c r="C38" s="129"/>
      <c r="D38" s="119"/>
      <c r="E38" s="120"/>
      <c r="F38" s="120"/>
      <c r="G38" s="11"/>
      <c r="H38" s="119"/>
      <c r="I38" s="120"/>
      <c r="J38" s="120"/>
      <c r="K38" s="120"/>
      <c r="L38" s="120"/>
      <c r="M38" s="120"/>
      <c r="N38" s="120"/>
      <c r="O38" s="120"/>
      <c r="P38" s="120"/>
      <c r="Q38" s="120"/>
      <c r="R38" s="120"/>
      <c r="S38" s="11"/>
      <c r="T38" s="134"/>
      <c r="U38" s="134"/>
      <c r="V38" s="119"/>
      <c r="W38" s="120"/>
      <c r="X38" s="120"/>
      <c r="Y38" s="120"/>
      <c r="Z38" s="120"/>
      <c r="AA38" s="120"/>
      <c r="AB38" s="11"/>
      <c r="AC38" s="8"/>
      <c r="AD38" s="134">
        <f t="shared" si="1"/>
        <v>0</v>
      </c>
      <c r="AE38" s="9">
        <f t="shared" si="2"/>
        <v>0</v>
      </c>
      <c r="AF38" s="9">
        <f t="shared" si="3"/>
        <v>0</v>
      </c>
      <c r="AG38" s="9">
        <f t="shared" si="4"/>
        <v>0</v>
      </c>
      <c r="AH38" s="9">
        <f t="shared" si="40"/>
        <v>0</v>
      </c>
      <c r="AI38" s="225"/>
      <c r="AJ38" s="225"/>
      <c r="AK38" s="225"/>
      <c r="AL38" s="436">
        <f t="shared" si="5"/>
        <v>0</v>
      </c>
      <c r="AM38" s="225"/>
      <c r="AN38" s="225"/>
      <c r="AO38" s="225"/>
      <c r="AP38" s="436">
        <f t="shared" si="6"/>
        <v>0</v>
      </c>
      <c r="AQ38" s="225"/>
      <c r="AR38" s="225"/>
      <c r="AS38" s="225"/>
      <c r="AT38" s="436">
        <f t="shared" si="7"/>
        <v>0</v>
      </c>
      <c r="AU38" s="225"/>
      <c r="AV38" s="225"/>
      <c r="AW38" s="225"/>
      <c r="AX38" s="436">
        <f t="shared" si="8"/>
        <v>0</v>
      </c>
      <c r="AY38" s="225"/>
      <c r="AZ38" s="225"/>
      <c r="BA38" s="225"/>
      <c r="BB38" s="436">
        <f t="shared" si="49"/>
        <v>0</v>
      </c>
      <c r="BC38" s="225"/>
      <c r="BD38" s="225"/>
      <c r="BE38" s="225"/>
      <c r="BF38" s="436">
        <f t="shared" si="50"/>
        <v>0</v>
      </c>
      <c r="BG38" s="225"/>
      <c r="BH38" s="225"/>
      <c r="BI38" s="225"/>
      <c r="BJ38" s="436">
        <f t="shared" si="51"/>
        <v>0</v>
      </c>
      <c r="BK38" s="225"/>
      <c r="BL38" s="225"/>
      <c r="BM38" s="225"/>
      <c r="BN38" s="436">
        <f t="shared" si="52"/>
        <v>0</v>
      </c>
      <c r="BO38" s="225"/>
      <c r="BP38" s="225"/>
      <c r="BQ38" s="225"/>
      <c r="BR38" s="436">
        <f t="shared" si="9"/>
        <v>0</v>
      </c>
      <c r="BS38" s="225"/>
      <c r="BT38" s="225"/>
      <c r="BU38" s="225"/>
      <c r="BV38" s="436">
        <f t="shared" si="10"/>
        <v>0</v>
      </c>
      <c r="BW38" s="225"/>
      <c r="BX38" s="225"/>
      <c r="BY38" s="225"/>
      <c r="BZ38" s="436">
        <f t="shared" si="11"/>
        <v>0</v>
      </c>
      <c r="CA38" s="225"/>
      <c r="CB38" s="225"/>
      <c r="CC38" s="225"/>
      <c r="CD38" s="436">
        <f t="shared" si="12"/>
        <v>0</v>
      </c>
      <c r="CE38" s="62">
        <f t="shared" si="13"/>
        <v>0</v>
      </c>
      <c r="CF38" s="117" t="str">
        <f t="shared" si="14"/>
        <v/>
      </c>
      <c r="CG38" s="85">
        <f t="shared" si="15"/>
        <v>0</v>
      </c>
      <c r="CH38" s="85">
        <f t="shared" si="16"/>
        <v>0</v>
      </c>
      <c r="CI38" s="85">
        <f t="shared" si="17"/>
        <v>0</v>
      </c>
      <c r="CJ38" s="85">
        <f t="shared" si="18"/>
        <v>0</v>
      </c>
      <c r="CK38" s="85">
        <f t="shared" si="19"/>
        <v>0</v>
      </c>
      <c r="CL38" s="85">
        <f t="shared" si="20"/>
        <v>0</v>
      </c>
      <c r="CM38" s="85">
        <f t="shared" si="21"/>
        <v>0</v>
      </c>
      <c r="CN38" s="85">
        <f t="shared" si="22"/>
        <v>0</v>
      </c>
      <c r="CO38" s="14">
        <f t="shared" si="23"/>
        <v>0</v>
      </c>
      <c r="CP38" s="85">
        <f t="shared" si="24"/>
        <v>0</v>
      </c>
      <c r="CQ38" s="85">
        <f t="shared" si="25"/>
        <v>0</v>
      </c>
      <c r="CR38" s="85">
        <f t="shared" si="26"/>
        <v>0</v>
      </c>
      <c r="CS38" s="88">
        <f t="shared" si="57"/>
        <v>0</v>
      </c>
      <c r="CV38" s="14">
        <f t="shared" si="27"/>
        <v>0</v>
      </c>
      <c r="CW38" s="14">
        <f t="shared" si="28"/>
        <v>0</v>
      </c>
      <c r="CX38" s="14">
        <f t="shared" si="29"/>
        <v>0</v>
      </c>
      <c r="CY38" s="14">
        <f t="shared" si="30"/>
        <v>0</v>
      </c>
      <c r="CZ38" s="14">
        <f t="shared" si="31"/>
        <v>0</v>
      </c>
      <c r="DA38" s="14">
        <f t="shared" si="32"/>
        <v>0</v>
      </c>
      <c r="DB38" s="14">
        <f t="shared" si="47"/>
        <v>0</v>
      </c>
      <c r="DC38" s="14">
        <f t="shared" si="48"/>
        <v>0</v>
      </c>
      <c r="DD38" s="14">
        <f t="shared" si="33"/>
        <v>0</v>
      </c>
      <c r="DE38" s="14">
        <f t="shared" si="34"/>
        <v>0</v>
      </c>
      <c r="DF38" s="14">
        <f t="shared" si="35"/>
        <v>0</v>
      </c>
      <c r="DG38" s="14">
        <f t="shared" si="36"/>
        <v>0</v>
      </c>
      <c r="DH38" s="198">
        <f t="shared" si="58"/>
        <v>0</v>
      </c>
      <c r="DI38" s="212">
        <f t="shared" si="55"/>
        <v>0</v>
      </c>
      <c r="DK38" s="74">
        <f t="shared" si="43"/>
        <v>0</v>
      </c>
      <c r="DL38" s="74">
        <f t="shared" si="53"/>
        <v>0</v>
      </c>
      <c r="DM38" s="74">
        <f t="shared" si="53"/>
        <v>0</v>
      </c>
      <c r="DN38" s="74">
        <f t="shared" si="53"/>
        <v>0</v>
      </c>
      <c r="DO38" s="74">
        <f t="shared" si="53"/>
        <v>0</v>
      </c>
      <c r="DP38" s="74">
        <f t="shared" si="53"/>
        <v>0</v>
      </c>
      <c r="DQ38" s="74">
        <f t="shared" si="53"/>
        <v>0</v>
      </c>
      <c r="DR38" s="74">
        <f t="shared" si="53"/>
        <v>0</v>
      </c>
      <c r="DS38" s="74">
        <f t="shared" si="53"/>
        <v>0</v>
      </c>
      <c r="DT38" s="74">
        <f t="shared" si="53"/>
        <v>0</v>
      </c>
      <c r="DU38" s="74">
        <f t="shared" si="53"/>
        <v>0</v>
      </c>
      <c r="DV38" s="74">
        <f t="shared" si="53"/>
        <v>0</v>
      </c>
      <c r="DW38" s="481">
        <f t="shared" si="44"/>
        <v>0</v>
      </c>
      <c r="DX38" s="84"/>
      <c r="DY38" s="74">
        <f t="shared" si="56"/>
        <v>0</v>
      </c>
      <c r="DZ38" s="74">
        <f t="shared" si="56"/>
        <v>0</v>
      </c>
      <c r="EA38" s="74">
        <f t="shared" si="56"/>
        <v>0</v>
      </c>
      <c r="EB38" s="74">
        <f t="shared" si="56"/>
        <v>0</v>
      </c>
      <c r="EC38" s="74">
        <f t="shared" si="56"/>
        <v>0</v>
      </c>
      <c r="ED38" s="74">
        <f t="shared" si="56"/>
        <v>0</v>
      </c>
      <c r="EE38" s="74">
        <f t="shared" si="56"/>
        <v>0</v>
      </c>
      <c r="EF38" s="74">
        <f t="shared" si="56"/>
        <v>0</v>
      </c>
      <c r="EG38" s="74">
        <f t="shared" si="56"/>
        <v>0</v>
      </c>
      <c r="EH38" s="74">
        <f t="shared" si="56"/>
        <v>0</v>
      </c>
      <c r="EI38" s="74">
        <f t="shared" si="56"/>
        <v>0</v>
      </c>
      <c r="EJ38" s="74">
        <f t="shared" si="56"/>
        <v>0</v>
      </c>
      <c r="EK38" s="482">
        <f t="shared" si="45"/>
        <v>0</v>
      </c>
      <c r="EO38" s="479">
        <f>SUM($AI38:$AK38)+SUM($AM38:$AO38)+SUM($AQ38:AS38)+SUM($AU38:AW38)+SUM($AY38:BA38)+SUM($BC38:BE38)+SUM($BG38:BI38)+SUM($BK38:BM38)+SUM($BO38:BQ38)+SUM($BS38:BU38)+SUM($BW38:BY38)+SUM($CA38:CC38)</f>
        <v>0</v>
      </c>
      <c r="EP38"/>
      <c r="EQ38">
        <f t="shared" si="46"/>
        <v>12</v>
      </c>
      <c r="ER38"/>
      <c r="ES38"/>
      <c r="ET38"/>
      <c r="EU38"/>
      <c r="EV38"/>
      <c r="EW38"/>
      <c r="EX38"/>
      <c r="EY38"/>
      <c r="EZ38"/>
      <c r="FA38"/>
      <c r="FB38"/>
      <c r="FC38"/>
      <c r="FD38"/>
      <c r="FE38"/>
      <c r="FF38"/>
      <c r="FG38"/>
      <c r="FH38"/>
      <c r="FI38"/>
      <c r="FJ38"/>
      <c r="FK38"/>
      <c r="FL38"/>
      <c r="FM38"/>
      <c r="FN38"/>
      <c r="FO38"/>
    </row>
    <row r="39" spans="1:174" s="2" customFormat="1" hidden="1" x14ac:dyDescent="0.25">
      <c r="A39" s="433" t="str">
        <f t="shared" si="0"/>
        <v>1.1.12</v>
      </c>
      <c r="B39" s="114"/>
      <c r="C39" s="129"/>
      <c r="D39" s="119"/>
      <c r="E39" s="120"/>
      <c r="F39" s="120"/>
      <c r="G39" s="11"/>
      <c r="H39" s="119"/>
      <c r="I39" s="120"/>
      <c r="J39" s="120"/>
      <c r="K39" s="120"/>
      <c r="L39" s="120"/>
      <c r="M39" s="120"/>
      <c r="N39" s="120"/>
      <c r="O39" s="120"/>
      <c r="P39" s="120"/>
      <c r="Q39" s="120"/>
      <c r="R39" s="120"/>
      <c r="S39" s="11"/>
      <c r="T39" s="134"/>
      <c r="U39" s="134"/>
      <c r="V39" s="119"/>
      <c r="W39" s="120"/>
      <c r="X39" s="120"/>
      <c r="Y39" s="120"/>
      <c r="Z39" s="120"/>
      <c r="AA39" s="120"/>
      <c r="AB39" s="11"/>
      <c r="AC39" s="8"/>
      <c r="AD39" s="134">
        <f t="shared" si="1"/>
        <v>0</v>
      </c>
      <c r="AE39" s="9">
        <f t="shared" si="2"/>
        <v>0</v>
      </c>
      <c r="AF39" s="9">
        <f t="shared" si="3"/>
        <v>0</v>
      </c>
      <c r="AG39" s="9">
        <f t="shared" si="4"/>
        <v>0</v>
      </c>
      <c r="AH39" s="9">
        <f t="shared" si="40"/>
        <v>0</v>
      </c>
      <c r="AI39" s="225"/>
      <c r="AJ39" s="225"/>
      <c r="AK39" s="225"/>
      <c r="AL39" s="436">
        <f t="shared" si="5"/>
        <v>0</v>
      </c>
      <c r="AM39" s="225"/>
      <c r="AN39" s="225"/>
      <c r="AO39" s="225"/>
      <c r="AP39" s="436">
        <f t="shared" si="6"/>
        <v>0</v>
      </c>
      <c r="AQ39" s="225"/>
      <c r="AR39" s="225"/>
      <c r="AS39" s="225"/>
      <c r="AT39" s="436">
        <f t="shared" si="7"/>
        <v>0</v>
      </c>
      <c r="AU39" s="225"/>
      <c r="AV39" s="225"/>
      <c r="AW39" s="225"/>
      <c r="AX39" s="436">
        <f t="shared" si="8"/>
        <v>0</v>
      </c>
      <c r="AY39" s="225"/>
      <c r="AZ39" s="225"/>
      <c r="BA39" s="225"/>
      <c r="BB39" s="436">
        <f t="shared" si="49"/>
        <v>0</v>
      </c>
      <c r="BC39" s="225"/>
      <c r="BD39" s="225"/>
      <c r="BE39" s="225"/>
      <c r="BF39" s="436">
        <f t="shared" si="50"/>
        <v>0</v>
      </c>
      <c r="BG39" s="225"/>
      <c r="BH39" s="225"/>
      <c r="BI39" s="225"/>
      <c r="BJ39" s="436">
        <f t="shared" si="51"/>
        <v>0</v>
      </c>
      <c r="BK39" s="225"/>
      <c r="BL39" s="225"/>
      <c r="BM39" s="225"/>
      <c r="BN39" s="436">
        <f t="shared" si="52"/>
        <v>0</v>
      </c>
      <c r="BO39" s="225"/>
      <c r="BP39" s="225"/>
      <c r="BQ39" s="225"/>
      <c r="BR39" s="436">
        <f t="shared" si="9"/>
        <v>0</v>
      </c>
      <c r="BS39" s="225"/>
      <c r="BT39" s="225"/>
      <c r="BU39" s="225"/>
      <c r="BV39" s="436">
        <f t="shared" si="10"/>
        <v>0</v>
      </c>
      <c r="BW39" s="225"/>
      <c r="BX39" s="225"/>
      <c r="BY39" s="225"/>
      <c r="BZ39" s="436">
        <f t="shared" si="11"/>
        <v>0</v>
      </c>
      <c r="CA39" s="225"/>
      <c r="CB39" s="225"/>
      <c r="CC39" s="225"/>
      <c r="CD39" s="436">
        <f t="shared" si="12"/>
        <v>0</v>
      </c>
      <c r="CE39" s="62">
        <f t="shared" si="13"/>
        <v>0</v>
      </c>
      <c r="CF39" s="117" t="str">
        <f t="shared" si="14"/>
        <v/>
      </c>
      <c r="CG39" s="85">
        <f t="shared" si="15"/>
        <v>0</v>
      </c>
      <c r="CH39" s="85">
        <f t="shared" si="16"/>
        <v>0</v>
      </c>
      <c r="CI39" s="85">
        <f t="shared" si="17"/>
        <v>0</v>
      </c>
      <c r="CJ39" s="85">
        <f t="shared" si="18"/>
        <v>0</v>
      </c>
      <c r="CK39" s="85">
        <f t="shared" si="19"/>
        <v>0</v>
      </c>
      <c r="CL39" s="85">
        <f t="shared" si="20"/>
        <v>0</v>
      </c>
      <c r="CM39" s="85">
        <f t="shared" si="21"/>
        <v>0</v>
      </c>
      <c r="CN39" s="85">
        <f t="shared" si="22"/>
        <v>0</v>
      </c>
      <c r="CO39" s="14">
        <f t="shared" si="23"/>
        <v>0</v>
      </c>
      <c r="CP39" s="85">
        <f t="shared" si="24"/>
        <v>0</v>
      </c>
      <c r="CQ39" s="85">
        <f t="shared" si="25"/>
        <v>0</v>
      </c>
      <c r="CR39" s="85">
        <f t="shared" si="26"/>
        <v>0</v>
      </c>
      <c r="CS39" s="88">
        <f t="shared" si="57"/>
        <v>0</v>
      </c>
      <c r="CV39" s="14">
        <f t="shared" si="27"/>
        <v>0</v>
      </c>
      <c r="CW39" s="14">
        <f t="shared" si="28"/>
        <v>0</v>
      </c>
      <c r="CX39" s="14">
        <f t="shared" si="29"/>
        <v>0</v>
      </c>
      <c r="CY39" s="14">
        <f t="shared" si="30"/>
        <v>0</v>
      </c>
      <c r="CZ39" s="14">
        <f t="shared" si="31"/>
        <v>0</v>
      </c>
      <c r="DA39" s="14">
        <f t="shared" si="32"/>
        <v>0</v>
      </c>
      <c r="DB39" s="14">
        <f t="shared" si="47"/>
        <v>0</v>
      </c>
      <c r="DC39" s="14">
        <f t="shared" si="48"/>
        <v>0</v>
      </c>
      <c r="DD39" s="14">
        <f t="shared" si="33"/>
        <v>0</v>
      </c>
      <c r="DE39" s="14">
        <f t="shared" si="34"/>
        <v>0</v>
      </c>
      <c r="DF39" s="14">
        <f t="shared" si="35"/>
        <v>0</v>
      </c>
      <c r="DG39" s="14">
        <f t="shared" si="36"/>
        <v>0</v>
      </c>
      <c r="DH39" s="198">
        <f t="shared" si="58"/>
        <v>0</v>
      </c>
      <c r="DI39" s="212">
        <f t="shared" si="55"/>
        <v>0</v>
      </c>
      <c r="DK39" s="74">
        <f t="shared" si="43"/>
        <v>0</v>
      </c>
      <c r="DL39" s="74">
        <f t="shared" si="53"/>
        <v>0</v>
      </c>
      <c r="DM39" s="74">
        <f t="shared" si="53"/>
        <v>0</v>
      </c>
      <c r="DN39" s="74">
        <f t="shared" si="53"/>
        <v>0</v>
      </c>
      <c r="DO39" s="74">
        <f t="shared" si="53"/>
        <v>0</v>
      </c>
      <c r="DP39" s="74">
        <f t="shared" si="53"/>
        <v>0</v>
      </c>
      <c r="DQ39" s="74">
        <f t="shared" si="53"/>
        <v>0</v>
      </c>
      <c r="DR39" s="74">
        <f t="shared" si="53"/>
        <v>0</v>
      </c>
      <c r="DS39" s="74">
        <f t="shared" si="53"/>
        <v>0</v>
      </c>
      <c r="DT39" s="74">
        <f t="shared" si="53"/>
        <v>0</v>
      </c>
      <c r="DU39" s="74">
        <f t="shared" si="53"/>
        <v>0</v>
      </c>
      <c r="DV39" s="74">
        <f t="shared" si="53"/>
        <v>0</v>
      </c>
      <c r="DW39" s="481">
        <f t="shared" si="44"/>
        <v>0</v>
      </c>
      <c r="DX39" s="84"/>
      <c r="DY39" s="74">
        <f t="shared" si="56"/>
        <v>0</v>
      </c>
      <c r="DZ39" s="74">
        <f t="shared" si="56"/>
        <v>0</v>
      </c>
      <c r="EA39" s="74">
        <f t="shared" si="56"/>
        <v>0</v>
      </c>
      <c r="EB39" s="74">
        <f t="shared" si="56"/>
        <v>0</v>
      </c>
      <c r="EC39" s="74">
        <f t="shared" si="56"/>
        <v>0</v>
      </c>
      <c r="ED39" s="74">
        <f t="shared" si="56"/>
        <v>0</v>
      </c>
      <c r="EE39" s="74">
        <f t="shared" si="56"/>
        <v>0</v>
      </c>
      <c r="EF39" s="74">
        <f t="shared" si="56"/>
        <v>0</v>
      </c>
      <c r="EG39" s="74">
        <f t="shared" si="56"/>
        <v>0</v>
      </c>
      <c r="EH39" s="74">
        <f t="shared" si="56"/>
        <v>0</v>
      </c>
      <c r="EI39" s="74">
        <f t="shared" si="56"/>
        <v>0</v>
      </c>
      <c r="EJ39" s="74">
        <f t="shared" si="56"/>
        <v>0</v>
      </c>
      <c r="EK39" s="482">
        <f t="shared" si="45"/>
        <v>0</v>
      </c>
      <c r="EO39" s="479">
        <f>SUM($AI39:$AK39)+SUM($AM39:$AO39)+SUM($AQ39:AS39)+SUM($AU39:AW39)+SUM($AY39:BA39)+SUM($BC39:BE39)+SUM($BG39:BI39)+SUM($BK39:BM39)+SUM($BO39:BQ39)+SUM($BS39:BU39)+SUM($BW39:BY39)+SUM($CA39:CC39)</f>
        <v>0</v>
      </c>
      <c r="EP39"/>
      <c r="EQ39">
        <f t="shared" si="46"/>
        <v>12</v>
      </c>
      <c r="ER39"/>
      <c r="ES39"/>
      <c r="ET39"/>
      <c r="EU39"/>
      <c r="EV39"/>
      <c r="EW39"/>
      <c r="EX39"/>
      <c r="EY39"/>
      <c r="EZ39"/>
      <c r="FA39"/>
      <c r="FB39"/>
      <c r="FC39"/>
      <c r="FD39"/>
      <c r="FE39"/>
      <c r="FF39"/>
      <c r="FG39"/>
      <c r="FH39"/>
      <c r="FI39"/>
      <c r="FJ39"/>
      <c r="FK39"/>
      <c r="FL39"/>
      <c r="FM39"/>
      <c r="FN39"/>
      <c r="FO39"/>
    </row>
    <row r="40" spans="1:174" s="2" customFormat="1" hidden="1" x14ac:dyDescent="0.25">
      <c r="A40" s="433" t="str">
        <f t="shared" si="0"/>
        <v>1.1.12</v>
      </c>
      <c r="B40" s="114"/>
      <c r="C40" s="129"/>
      <c r="D40" s="119"/>
      <c r="E40" s="120"/>
      <c r="F40" s="120"/>
      <c r="G40" s="11"/>
      <c r="H40" s="119"/>
      <c r="I40" s="120"/>
      <c r="J40" s="120"/>
      <c r="K40" s="120"/>
      <c r="L40" s="120"/>
      <c r="M40" s="120"/>
      <c r="N40" s="120"/>
      <c r="O40" s="120"/>
      <c r="P40" s="120"/>
      <c r="Q40" s="120"/>
      <c r="R40" s="120"/>
      <c r="S40" s="11"/>
      <c r="T40" s="134"/>
      <c r="U40" s="134"/>
      <c r="V40" s="119"/>
      <c r="W40" s="120"/>
      <c r="X40" s="120"/>
      <c r="Y40" s="120"/>
      <c r="Z40" s="120"/>
      <c r="AA40" s="120"/>
      <c r="AB40" s="11"/>
      <c r="AC40" s="8"/>
      <c r="AD40" s="134">
        <f t="shared" si="1"/>
        <v>0</v>
      </c>
      <c r="AE40" s="9">
        <f t="shared" si="2"/>
        <v>0</v>
      </c>
      <c r="AF40" s="9">
        <f t="shared" si="3"/>
        <v>0</v>
      </c>
      <c r="AG40" s="9">
        <f t="shared" si="4"/>
        <v>0</v>
      </c>
      <c r="AH40" s="9">
        <f t="shared" si="40"/>
        <v>0</v>
      </c>
      <c r="AI40" s="225"/>
      <c r="AJ40" s="225"/>
      <c r="AK40" s="225"/>
      <c r="AL40" s="436">
        <f t="shared" si="5"/>
        <v>0</v>
      </c>
      <c r="AM40" s="225"/>
      <c r="AN40" s="225"/>
      <c r="AO40" s="225"/>
      <c r="AP40" s="436">
        <f t="shared" si="6"/>
        <v>0</v>
      </c>
      <c r="AQ40" s="225"/>
      <c r="AR40" s="225"/>
      <c r="AS40" s="225"/>
      <c r="AT40" s="436">
        <f t="shared" si="7"/>
        <v>0</v>
      </c>
      <c r="AU40" s="225"/>
      <c r="AV40" s="225"/>
      <c r="AW40" s="225"/>
      <c r="AX40" s="436">
        <f t="shared" si="8"/>
        <v>0</v>
      </c>
      <c r="AY40" s="225"/>
      <c r="AZ40" s="225"/>
      <c r="BA40" s="225"/>
      <c r="BB40" s="436">
        <f t="shared" si="49"/>
        <v>0</v>
      </c>
      <c r="BC40" s="225"/>
      <c r="BD40" s="225"/>
      <c r="BE40" s="225"/>
      <c r="BF40" s="436">
        <f t="shared" si="50"/>
        <v>0</v>
      </c>
      <c r="BG40" s="225"/>
      <c r="BH40" s="225"/>
      <c r="BI40" s="225"/>
      <c r="BJ40" s="436">
        <f t="shared" si="51"/>
        <v>0</v>
      </c>
      <c r="BK40" s="225"/>
      <c r="BL40" s="225"/>
      <c r="BM40" s="225"/>
      <c r="BN40" s="436">
        <f t="shared" si="52"/>
        <v>0</v>
      </c>
      <c r="BO40" s="225"/>
      <c r="BP40" s="225"/>
      <c r="BQ40" s="225"/>
      <c r="BR40" s="436">
        <f t="shared" si="9"/>
        <v>0</v>
      </c>
      <c r="BS40" s="225"/>
      <c r="BT40" s="225"/>
      <c r="BU40" s="225"/>
      <c r="BV40" s="436">
        <f t="shared" si="10"/>
        <v>0</v>
      </c>
      <c r="BW40" s="225"/>
      <c r="BX40" s="225"/>
      <c r="BY40" s="225"/>
      <c r="BZ40" s="436">
        <f t="shared" si="11"/>
        <v>0</v>
      </c>
      <c r="CA40" s="225"/>
      <c r="CB40" s="225"/>
      <c r="CC40" s="225"/>
      <c r="CD40" s="436">
        <f t="shared" si="12"/>
        <v>0</v>
      </c>
      <c r="CE40" s="62">
        <f t="shared" si="13"/>
        <v>0</v>
      </c>
      <c r="CF40" s="117" t="str">
        <f t="shared" si="14"/>
        <v/>
      </c>
      <c r="CG40" s="85">
        <f t="shared" si="15"/>
        <v>0</v>
      </c>
      <c r="CH40" s="85">
        <f t="shared" si="16"/>
        <v>0</v>
      </c>
      <c r="CI40" s="85">
        <f t="shared" si="17"/>
        <v>0</v>
      </c>
      <c r="CJ40" s="85">
        <f t="shared" si="18"/>
        <v>0</v>
      </c>
      <c r="CK40" s="85">
        <f t="shared" si="19"/>
        <v>0</v>
      </c>
      <c r="CL40" s="85">
        <f t="shared" si="20"/>
        <v>0</v>
      </c>
      <c r="CM40" s="85">
        <f t="shared" si="21"/>
        <v>0</v>
      </c>
      <c r="CN40" s="85">
        <f t="shared" si="22"/>
        <v>0</v>
      </c>
      <c r="CO40" s="14">
        <f t="shared" si="23"/>
        <v>0</v>
      </c>
      <c r="CP40" s="85">
        <f t="shared" si="24"/>
        <v>0</v>
      </c>
      <c r="CQ40" s="85">
        <f t="shared" si="25"/>
        <v>0</v>
      </c>
      <c r="CR40" s="85">
        <f t="shared" si="26"/>
        <v>0</v>
      </c>
      <c r="CS40" s="88">
        <f t="shared" si="57"/>
        <v>0</v>
      </c>
      <c r="CV40" s="14">
        <f t="shared" si="27"/>
        <v>0</v>
      </c>
      <c r="CW40" s="14">
        <f t="shared" si="28"/>
        <v>0</v>
      </c>
      <c r="CX40" s="14">
        <f t="shared" si="29"/>
        <v>0</v>
      </c>
      <c r="CY40" s="14">
        <f t="shared" si="30"/>
        <v>0</v>
      </c>
      <c r="CZ40" s="14">
        <f t="shared" si="31"/>
        <v>0</v>
      </c>
      <c r="DA40" s="14">
        <f t="shared" si="32"/>
        <v>0</v>
      </c>
      <c r="DB40" s="14">
        <f t="shared" si="47"/>
        <v>0</v>
      </c>
      <c r="DC40" s="14">
        <f t="shared" si="48"/>
        <v>0</v>
      </c>
      <c r="DD40" s="14">
        <f t="shared" si="33"/>
        <v>0</v>
      </c>
      <c r="DE40" s="14">
        <f t="shared" si="34"/>
        <v>0</v>
      </c>
      <c r="DF40" s="14">
        <f t="shared" si="35"/>
        <v>0</v>
      </c>
      <c r="DG40" s="14">
        <f t="shared" si="36"/>
        <v>0</v>
      </c>
      <c r="DH40" s="198">
        <f t="shared" si="58"/>
        <v>0</v>
      </c>
      <c r="DI40" s="212">
        <f t="shared" si="55"/>
        <v>0</v>
      </c>
      <c r="DK40" s="74">
        <f t="shared" si="43"/>
        <v>0</v>
      </c>
      <c r="DL40" s="74">
        <f t="shared" si="53"/>
        <v>0</v>
      </c>
      <c r="DM40" s="74">
        <f t="shared" si="53"/>
        <v>0</v>
      </c>
      <c r="DN40" s="74">
        <f t="shared" si="53"/>
        <v>0</v>
      </c>
      <c r="DO40" s="74">
        <f t="shared" si="53"/>
        <v>0</v>
      </c>
      <c r="DP40" s="74">
        <f t="shared" si="53"/>
        <v>0</v>
      </c>
      <c r="DQ40" s="74">
        <f t="shared" si="53"/>
        <v>0</v>
      </c>
      <c r="DR40" s="74">
        <f t="shared" si="53"/>
        <v>0</v>
      </c>
      <c r="DS40" s="74">
        <f t="shared" si="53"/>
        <v>0</v>
      </c>
      <c r="DT40" s="74">
        <f t="shared" si="53"/>
        <v>0</v>
      </c>
      <c r="DU40" s="74">
        <f t="shared" si="53"/>
        <v>0</v>
      </c>
      <c r="DV40" s="74">
        <f t="shared" si="53"/>
        <v>0</v>
      </c>
      <c r="DW40" s="481">
        <f t="shared" si="44"/>
        <v>0</v>
      </c>
      <c r="DX40" s="84"/>
      <c r="DY40" s="74">
        <f t="shared" si="56"/>
        <v>0</v>
      </c>
      <c r="DZ40" s="74">
        <f t="shared" si="56"/>
        <v>0</v>
      </c>
      <c r="EA40" s="74">
        <f t="shared" si="56"/>
        <v>0</v>
      </c>
      <c r="EB40" s="74">
        <f t="shared" si="56"/>
        <v>0</v>
      </c>
      <c r="EC40" s="74">
        <f t="shared" si="56"/>
        <v>0</v>
      </c>
      <c r="ED40" s="74">
        <f t="shared" si="56"/>
        <v>0</v>
      </c>
      <c r="EE40" s="74">
        <f t="shared" si="56"/>
        <v>0</v>
      </c>
      <c r="EF40" s="74">
        <f t="shared" si="56"/>
        <v>0</v>
      </c>
      <c r="EG40" s="74">
        <f t="shared" si="56"/>
        <v>0</v>
      </c>
      <c r="EH40" s="74">
        <f t="shared" si="56"/>
        <v>0</v>
      </c>
      <c r="EI40" s="74">
        <f t="shared" si="56"/>
        <v>0</v>
      </c>
      <c r="EJ40" s="74">
        <f t="shared" si="56"/>
        <v>0</v>
      </c>
      <c r="EK40" s="482">
        <f t="shared" si="45"/>
        <v>0</v>
      </c>
      <c r="EO40" s="479">
        <f>SUM($AI40:$AK40)+SUM($AM40:$AO40)+SUM($AQ40:AS40)+SUM($AU40:AW40)+SUM($AY40:BA40)+SUM($BC40:BE40)+SUM($BG40:BI40)+SUM($BK40:BM40)+SUM($BO40:BQ40)+SUM($BS40:BU40)+SUM($BW40:BY40)+SUM($CA40:CC40)</f>
        <v>0</v>
      </c>
      <c r="EP40"/>
      <c r="EQ40">
        <f t="shared" si="46"/>
        <v>12</v>
      </c>
      <c r="ER40"/>
      <c r="ES40"/>
      <c r="ET40"/>
      <c r="EU40"/>
      <c r="EV40"/>
      <c r="EW40"/>
      <c r="EX40"/>
      <c r="EY40"/>
      <c r="EZ40"/>
      <c r="FA40"/>
      <c r="FB40"/>
      <c r="FC40"/>
      <c r="FD40"/>
      <c r="FE40"/>
      <c r="FF40"/>
      <c r="FG40"/>
      <c r="FH40"/>
      <c r="FI40"/>
      <c r="FJ40"/>
      <c r="FK40"/>
      <c r="FL40"/>
      <c r="FM40"/>
      <c r="FN40"/>
      <c r="FO40"/>
    </row>
    <row r="41" spans="1:174" s="2" customFormat="1" hidden="1" x14ac:dyDescent="0.25">
      <c r="A41" s="433" t="str">
        <f t="shared" si="0"/>
        <v>1.1.12</v>
      </c>
      <c r="B41" s="114"/>
      <c r="C41" s="129"/>
      <c r="D41" s="119"/>
      <c r="E41" s="120"/>
      <c r="F41" s="120"/>
      <c r="G41" s="11"/>
      <c r="H41" s="119"/>
      <c r="I41" s="120"/>
      <c r="J41" s="120"/>
      <c r="K41" s="120"/>
      <c r="L41" s="120"/>
      <c r="M41" s="120"/>
      <c r="N41" s="120"/>
      <c r="O41" s="120"/>
      <c r="P41" s="120"/>
      <c r="Q41" s="120"/>
      <c r="R41" s="120"/>
      <c r="S41" s="11"/>
      <c r="T41" s="134"/>
      <c r="U41" s="134"/>
      <c r="V41" s="119"/>
      <c r="W41" s="120"/>
      <c r="X41" s="120"/>
      <c r="Y41" s="120"/>
      <c r="Z41" s="120"/>
      <c r="AA41" s="120"/>
      <c r="AB41" s="11"/>
      <c r="AC41" s="8"/>
      <c r="AD41" s="134">
        <f t="shared" si="1"/>
        <v>0</v>
      </c>
      <c r="AE41" s="9">
        <f t="shared" si="2"/>
        <v>0</v>
      </c>
      <c r="AF41" s="9">
        <f t="shared" si="3"/>
        <v>0</v>
      </c>
      <c r="AG41" s="9">
        <f t="shared" si="4"/>
        <v>0</v>
      </c>
      <c r="AH41" s="9">
        <f t="shared" si="40"/>
        <v>0</v>
      </c>
      <c r="AI41" s="225"/>
      <c r="AJ41" s="225"/>
      <c r="AK41" s="225"/>
      <c r="AL41" s="436">
        <f t="shared" si="5"/>
        <v>0</v>
      </c>
      <c r="AM41" s="225"/>
      <c r="AN41" s="225"/>
      <c r="AO41" s="225"/>
      <c r="AP41" s="436">
        <f t="shared" si="6"/>
        <v>0</v>
      </c>
      <c r="AQ41" s="225"/>
      <c r="AR41" s="225"/>
      <c r="AS41" s="225"/>
      <c r="AT41" s="436">
        <f t="shared" si="7"/>
        <v>0</v>
      </c>
      <c r="AU41" s="225"/>
      <c r="AV41" s="225"/>
      <c r="AW41" s="225"/>
      <c r="AX41" s="436">
        <f t="shared" si="8"/>
        <v>0</v>
      </c>
      <c r="AY41" s="225"/>
      <c r="AZ41" s="225"/>
      <c r="BA41" s="225"/>
      <c r="BB41" s="436">
        <f t="shared" si="49"/>
        <v>0</v>
      </c>
      <c r="BC41" s="225"/>
      <c r="BD41" s="225"/>
      <c r="BE41" s="225"/>
      <c r="BF41" s="436">
        <f t="shared" si="50"/>
        <v>0</v>
      </c>
      <c r="BG41" s="225"/>
      <c r="BH41" s="225"/>
      <c r="BI41" s="225"/>
      <c r="BJ41" s="436">
        <f t="shared" si="51"/>
        <v>0</v>
      </c>
      <c r="BK41" s="225"/>
      <c r="BL41" s="225"/>
      <c r="BM41" s="225"/>
      <c r="BN41" s="436">
        <f t="shared" si="52"/>
        <v>0</v>
      </c>
      <c r="BO41" s="225"/>
      <c r="BP41" s="225"/>
      <c r="BQ41" s="225"/>
      <c r="BR41" s="436">
        <f t="shared" si="9"/>
        <v>0</v>
      </c>
      <c r="BS41" s="225"/>
      <c r="BT41" s="225"/>
      <c r="BU41" s="225"/>
      <c r="BV41" s="436">
        <f t="shared" si="10"/>
        <v>0</v>
      </c>
      <c r="BW41" s="225"/>
      <c r="BX41" s="225"/>
      <c r="BY41" s="225"/>
      <c r="BZ41" s="436">
        <f t="shared" si="11"/>
        <v>0</v>
      </c>
      <c r="CA41" s="225"/>
      <c r="CB41" s="225"/>
      <c r="CC41" s="225"/>
      <c r="CD41" s="436">
        <f t="shared" si="12"/>
        <v>0</v>
      </c>
      <c r="CE41" s="62">
        <f t="shared" si="13"/>
        <v>0</v>
      </c>
      <c r="CF41" s="117" t="str">
        <f t="shared" si="14"/>
        <v/>
      </c>
      <c r="CG41" s="85">
        <f t="shared" si="15"/>
        <v>0</v>
      </c>
      <c r="CH41" s="85">
        <f t="shared" si="16"/>
        <v>0</v>
      </c>
      <c r="CI41" s="85">
        <f t="shared" si="17"/>
        <v>0</v>
      </c>
      <c r="CJ41" s="85">
        <f t="shared" si="18"/>
        <v>0</v>
      </c>
      <c r="CK41" s="85">
        <f t="shared" si="19"/>
        <v>0</v>
      </c>
      <c r="CL41" s="85">
        <f t="shared" si="20"/>
        <v>0</v>
      </c>
      <c r="CM41" s="85">
        <f t="shared" si="21"/>
        <v>0</v>
      </c>
      <c r="CN41" s="85">
        <f t="shared" si="22"/>
        <v>0</v>
      </c>
      <c r="CO41" s="14">
        <f t="shared" si="23"/>
        <v>0</v>
      </c>
      <c r="CP41" s="85">
        <f t="shared" si="24"/>
        <v>0</v>
      </c>
      <c r="CQ41" s="85">
        <f t="shared" si="25"/>
        <v>0</v>
      </c>
      <c r="CR41" s="85">
        <f t="shared" si="26"/>
        <v>0</v>
      </c>
      <c r="CS41" s="88">
        <f t="shared" si="57"/>
        <v>0</v>
      </c>
      <c r="CV41" s="14">
        <f t="shared" si="27"/>
        <v>0</v>
      </c>
      <c r="CW41" s="14">
        <f t="shared" si="28"/>
        <v>0</v>
      </c>
      <c r="CX41" s="14">
        <f t="shared" si="29"/>
        <v>0</v>
      </c>
      <c r="CY41" s="14">
        <f t="shared" si="30"/>
        <v>0</v>
      </c>
      <c r="CZ41" s="14">
        <f t="shared" si="31"/>
        <v>0</v>
      </c>
      <c r="DA41" s="14">
        <f t="shared" si="32"/>
        <v>0</v>
      </c>
      <c r="DB41" s="14">
        <f t="shared" si="47"/>
        <v>0</v>
      </c>
      <c r="DC41" s="14">
        <f t="shared" si="48"/>
        <v>0</v>
      </c>
      <c r="DD41" s="14">
        <f t="shared" si="33"/>
        <v>0</v>
      </c>
      <c r="DE41" s="14">
        <f t="shared" si="34"/>
        <v>0</v>
      </c>
      <c r="DF41" s="14">
        <f t="shared" si="35"/>
        <v>0</v>
      </c>
      <c r="DG41" s="14">
        <f t="shared" si="36"/>
        <v>0</v>
      </c>
      <c r="DH41" s="198">
        <f t="shared" si="58"/>
        <v>0</v>
      </c>
      <c r="DI41" s="212">
        <f t="shared" si="55"/>
        <v>0</v>
      </c>
      <c r="DK41" s="74">
        <f t="shared" si="43"/>
        <v>0</v>
      </c>
      <c r="DL41" s="74">
        <f t="shared" si="53"/>
        <v>0</v>
      </c>
      <c r="DM41" s="74">
        <f t="shared" si="53"/>
        <v>0</v>
      </c>
      <c r="DN41" s="74">
        <f t="shared" si="53"/>
        <v>0</v>
      </c>
      <c r="DO41" s="74">
        <f t="shared" si="53"/>
        <v>0</v>
      </c>
      <c r="DP41" s="74">
        <f t="shared" si="53"/>
        <v>0</v>
      </c>
      <c r="DQ41" s="74">
        <f t="shared" si="53"/>
        <v>0</v>
      </c>
      <c r="DR41" s="74">
        <f t="shared" si="53"/>
        <v>0</v>
      </c>
      <c r="DS41" s="74">
        <f t="shared" si="53"/>
        <v>0</v>
      </c>
      <c r="DT41" s="74">
        <f t="shared" si="53"/>
        <v>0</v>
      </c>
      <c r="DU41" s="74">
        <f t="shared" si="53"/>
        <v>0</v>
      </c>
      <c r="DV41" s="74">
        <f t="shared" si="53"/>
        <v>0</v>
      </c>
      <c r="DW41" s="481">
        <f t="shared" si="44"/>
        <v>0</v>
      </c>
      <c r="DX41" s="84"/>
      <c r="DY41" s="74">
        <f t="shared" si="56"/>
        <v>0</v>
      </c>
      <c r="DZ41" s="74">
        <f t="shared" si="56"/>
        <v>0</v>
      </c>
      <c r="EA41" s="74">
        <f t="shared" si="56"/>
        <v>0</v>
      </c>
      <c r="EB41" s="74">
        <f t="shared" si="56"/>
        <v>0</v>
      </c>
      <c r="EC41" s="74">
        <f t="shared" si="56"/>
        <v>0</v>
      </c>
      <c r="ED41" s="74">
        <f t="shared" si="56"/>
        <v>0</v>
      </c>
      <c r="EE41" s="74">
        <f t="shared" si="56"/>
        <v>0</v>
      </c>
      <c r="EF41" s="74">
        <f t="shared" si="56"/>
        <v>0</v>
      </c>
      <c r="EG41" s="74">
        <f t="shared" si="56"/>
        <v>0</v>
      </c>
      <c r="EH41" s="74">
        <f t="shared" si="56"/>
        <v>0</v>
      </c>
      <c r="EI41" s="74">
        <f t="shared" si="56"/>
        <v>0</v>
      </c>
      <c r="EJ41" s="74">
        <f t="shared" si="56"/>
        <v>0</v>
      </c>
      <c r="EK41" s="482">
        <f t="shared" si="45"/>
        <v>0</v>
      </c>
      <c r="EO41" s="479">
        <f>SUM($AI41:$AK41)+SUM($AM41:$AO41)+SUM($AQ41:AS41)+SUM($AU41:AW41)+SUM($AY41:BA41)+SUM($BC41:BE41)+SUM($BG41:BI41)+SUM($BK41:BM41)+SUM($BO41:BQ41)+SUM($BS41:BU41)+SUM($BW41:BY41)+SUM($CA41:CC41)</f>
        <v>0</v>
      </c>
      <c r="EP41"/>
      <c r="EQ41">
        <f t="shared" si="46"/>
        <v>12</v>
      </c>
      <c r="ER41"/>
      <c r="ES41"/>
      <c r="ET41"/>
      <c r="EU41"/>
      <c r="EV41"/>
      <c r="EW41"/>
      <c r="EX41"/>
      <c r="EY41"/>
      <c r="EZ41"/>
      <c r="FA41"/>
      <c r="FB41"/>
      <c r="FC41"/>
      <c r="FD41"/>
      <c r="FE41"/>
      <c r="FF41"/>
      <c r="FG41"/>
      <c r="FH41"/>
      <c r="FI41"/>
      <c r="FJ41"/>
      <c r="FK41"/>
      <c r="FL41"/>
      <c r="FM41"/>
      <c r="FN41"/>
      <c r="FO41"/>
    </row>
    <row r="42" spans="1:174" s="2" customFormat="1" hidden="1" x14ac:dyDescent="0.25">
      <c r="A42" s="433" t="str">
        <f t="shared" si="0"/>
        <v>1.1.12</v>
      </c>
      <c r="B42" s="114"/>
      <c r="C42" s="129"/>
      <c r="D42" s="119"/>
      <c r="E42" s="120"/>
      <c r="F42" s="120"/>
      <c r="G42" s="11"/>
      <c r="H42" s="119"/>
      <c r="I42" s="120"/>
      <c r="J42" s="120"/>
      <c r="K42" s="120"/>
      <c r="L42" s="120"/>
      <c r="M42" s="120"/>
      <c r="N42" s="120"/>
      <c r="O42" s="120"/>
      <c r="P42" s="120"/>
      <c r="Q42" s="120"/>
      <c r="R42" s="120"/>
      <c r="S42" s="11"/>
      <c r="T42" s="134"/>
      <c r="U42" s="134"/>
      <c r="V42" s="119"/>
      <c r="W42" s="120"/>
      <c r="X42" s="120"/>
      <c r="Y42" s="120"/>
      <c r="Z42" s="120"/>
      <c r="AA42" s="120"/>
      <c r="AB42" s="11"/>
      <c r="AC42" s="8"/>
      <c r="AD42" s="134">
        <f t="shared" si="1"/>
        <v>0</v>
      </c>
      <c r="AE42" s="9">
        <f t="shared" si="2"/>
        <v>0</v>
      </c>
      <c r="AF42" s="9">
        <f t="shared" si="3"/>
        <v>0</v>
      </c>
      <c r="AG42" s="9">
        <f t="shared" si="4"/>
        <v>0</v>
      </c>
      <c r="AH42" s="9">
        <f t="shared" si="40"/>
        <v>0</v>
      </c>
      <c r="AI42" s="225"/>
      <c r="AJ42" s="225"/>
      <c r="AK42" s="225"/>
      <c r="AL42" s="436">
        <f t="shared" si="5"/>
        <v>0</v>
      </c>
      <c r="AM42" s="225"/>
      <c r="AN42" s="225"/>
      <c r="AO42" s="225"/>
      <c r="AP42" s="436">
        <f t="shared" si="6"/>
        <v>0</v>
      </c>
      <c r="AQ42" s="225"/>
      <c r="AR42" s="225"/>
      <c r="AS42" s="225"/>
      <c r="AT42" s="436">
        <f t="shared" si="7"/>
        <v>0</v>
      </c>
      <c r="AU42" s="225"/>
      <c r="AV42" s="225"/>
      <c r="AW42" s="225"/>
      <c r="AX42" s="436">
        <f t="shared" si="8"/>
        <v>0</v>
      </c>
      <c r="AY42" s="225"/>
      <c r="AZ42" s="225"/>
      <c r="BA42" s="225"/>
      <c r="BB42" s="436">
        <f t="shared" si="49"/>
        <v>0</v>
      </c>
      <c r="BC42" s="225"/>
      <c r="BD42" s="225"/>
      <c r="BE42" s="225"/>
      <c r="BF42" s="436">
        <f t="shared" si="50"/>
        <v>0</v>
      </c>
      <c r="BG42" s="225"/>
      <c r="BH42" s="225"/>
      <c r="BI42" s="225"/>
      <c r="BJ42" s="436">
        <f t="shared" si="51"/>
        <v>0</v>
      </c>
      <c r="BK42" s="225"/>
      <c r="BL42" s="225"/>
      <c r="BM42" s="225"/>
      <c r="BN42" s="436">
        <f t="shared" si="52"/>
        <v>0</v>
      </c>
      <c r="BO42" s="225"/>
      <c r="BP42" s="225"/>
      <c r="BQ42" s="225"/>
      <c r="BR42" s="436">
        <f t="shared" si="9"/>
        <v>0</v>
      </c>
      <c r="BS42" s="225"/>
      <c r="BT42" s="225"/>
      <c r="BU42" s="225"/>
      <c r="BV42" s="436">
        <f t="shared" si="10"/>
        <v>0</v>
      </c>
      <c r="BW42" s="225"/>
      <c r="BX42" s="225"/>
      <c r="BY42" s="225"/>
      <c r="BZ42" s="436">
        <f t="shared" si="11"/>
        <v>0</v>
      </c>
      <c r="CA42" s="225"/>
      <c r="CB42" s="225"/>
      <c r="CC42" s="225"/>
      <c r="CD42" s="436">
        <f t="shared" si="12"/>
        <v>0</v>
      </c>
      <c r="CE42" s="62">
        <f t="shared" si="13"/>
        <v>0</v>
      </c>
      <c r="CF42" s="117" t="str">
        <f t="shared" si="14"/>
        <v/>
      </c>
      <c r="CG42" s="85">
        <f t="shared" si="15"/>
        <v>0</v>
      </c>
      <c r="CH42" s="85">
        <f t="shared" si="16"/>
        <v>0</v>
      </c>
      <c r="CI42" s="85">
        <f t="shared" si="17"/>
        <v>0</v>
      </c>
      <c r="CJ42" s="85">
        <f t="shared" si="18"/>
        <v>0</v>
      </c>
      <c r="CK42" s="85">
        <f t="shared" si="19"/>
        <v>0</v>
      </c>
      <c r="CL42" s="85">
        <f t="shared" si="20"/>
        <v>0</v>
      </c>
      <c r="CM42" s="85">
        <f t="shared" si="21"/>
        <v>0</v>
      </c>
      <c r="CN42" s="85">
        <f t="shared" si="22"/>
        <v>0</v>
      </c>
      <c r="CO42" s="14">
        <f t="shared" si="23"/>
        <v>0</v>
      </c>
      <c r="CP42" s="85">
        <f t="shared" si="24"/>
        <v>0</v>
      </c>
      <c r="CQ42" s="85">
        <f t="shared" si="25"/>
        <v>0</v>
      </c>
      <c r="CR42" s="85">
        <f t="shared" si="26"/>
        <v>0</v>
      </c>
      <c r="CS42" s="88">
        <f t="shared" si="57"/>
        <v>0</v>
      </c>
      <c r="CV42" s="14">
        <f t="shared" si="27"/>
        <v>0</v>
      </c>
      <c r="CW42" s="14">
        <f t="shared" si="28"/>
        <v>0</v>
      </c>
      <c r="CX42" s="14">
        <f t="shared" si="29"/>
        <v>0</v>
      </c>
      <c r="CY42" s="14">
        <f t="shared" si="30"/>
        <v>0</v>
      </c>
      <c r="CZ42" s="14">
        <f t="shared" si="31"/>
        <v>0</v>
      </c>
      <c r="DA42" s="14">
        <f t="shared" si="32"/>
        <v>0</v>
      </c>
      <c r="DB42" s="14">
        <f t="shared" si="47"/>
        <v>0</v>
      </c>
      <c r="DC42" s="14">
        <f t="shared" si="48"/>
        <v>0</v>
      </c>
      <c r="DD42" s="14">
        <f t="shared" si="33"/>
        <v>0</v>
      </c>
      <c r="DE42" s="14">
        <f t="shared" si="34"/>
        <v>0</v>
      </c>
      <c r="DF42" s="14">
        <f t="shared" si="35"/>
        <v>0</v>
      </c>
      <c r="DG42" s="14">
        <f t="shared" si="36"/>
        <v>0</v>
      </c>
      <c r="DH42" s="198">
        <f t="shared" si="58"/>
        <v>0</v>
      </c>
      <c r="DI42" s="212">
        <f t="shared" si="55"/>
        <v>0</v>
      </c>
      <c r="DK42" s="74">
        <f t="shared" si="43"/>
        <v>0</v>
      </c>
      <c r="DL42" s="74">
        <f t="shared" si="53"/>
        <v>0</v>
      </c>
      <c r="DM42" s="74">
        <f t="shared" si="53"/>
        <v>0</v>
      </c>
      <c r="DN42" s="74">
        <f t="shared" si="53"/>
        <v>0</v>
      </c>
      <c r="DO42" s="74">
        <f t="shared" si="53"/>
        <v>0</v>
      </c>
      <c r="DP42" s="74">
        <f t="shared" si="53"/>
        <v>0</v>
      </c>
      <c r="DQ42" s="74">
        <f t="shared" si="53"/>
        <v>0</v>
      </c>
      <c r="DR42" s="74">
        <f t="shared" si="53"/>
        <v>0</v>
      </c>
      <c r="DS42" s="74">
        <f t="shared" si="53"/>
        <v>0</v>
      </c>
      <c r="DT42" s="74">
        <f t="shared" si="53"/>
        <v>0</v>
      </c>
      <c r="DU42" s="74">
        <f t="shared" si="53"/>
        <v>0</v>
      </c>
      <c r="DV42" s="74">
        <f t="shared" si="53"/>
        <v>0</v>
      </c>
      <c r="DW42" s="481">
        <f t="shared" si="44"/>
        <v>0</v>
      </c>
      <c r="DX42" s="84"/>
      <c r="DY42" s="74">
        <f t="shared" si="56"/>
        <v>0</v>
      </c>
      <c r="DZ42" s="74">
        <f t="shared" si="56"/>
        <v>0</v>
      </c>
      <c r="EA42" s="74">
        <f t="shared" si="56"/>
        <v>0</v>
      </c>
      <c r="EB42" s="74">
        <f t="shared" si="56"/>
        <v>0</v>
      </c>
      <c r="EC42" s="74">
        <f t="shared" si="56"/>
        <v>0</v>
      </c>
      <c r="ED42" s="74">
        <f t="shared" si="56"/>
        <v>0</v>
      </c>
      <c r="EE42" s="74">
        <f t="shared" si="56"/>
        <v>0</v>
      </c>
      <c r="EF42" s="74">
        <f t="shared" si="56"/>
        <v>0</v>
      </c>
      <c r="EG42" s="74">
        <f t="shared" si="56"/>
        <v>0</v>
      </c>
      <c r="EH42" s="74">
        <f t="shared" si="56"/>
        <v>0</v>
      </c>
      <c r="EI42" s="74">
        <f t="shared" si="56"/>
        <v>0</v>
      </c>
      <c r="EJ42" s="74">
        <f t="shared" si="56"/>
        <v>0</v>
      </c>
      <c r="EK42" s="482">
        <f t="shared" si="45"/>
        <v>0</v>
      </c>
      <c r="EO42" s="479">
        <f>SUM($AI42:$AK42)+SUM($AM42:$AO42)+SUM($AQ42:AS42)+SUM($AU42:AW42)+SUM($AY42:BA42)+SUM($BC42:BE42)+SUM($BG42:BI42)+SUM($BK42:BM42)+SUM($BO42:BQ42)+SUM($BS42:BU42)+SUM($BW42:BY42)+SUM($CA42:CC42)</f>
        <v>0</v>
      </c>
      <c r="EP42"/>
      <c r="EQ42">
        <f t="shared" si="46"/>
        <v>12</v>
      </c>
      <c r="ER42"/>
      <c r="ES42"/>
      <c r="ET42"/>
      <c r="EU42"/>
      <c r="EV42"/>
      <c r="EW42"/>
      <c r="EX42"/>
      <c r="EY42"/>
      <c r="EZ42"/>
      <c r="FA42"/>
      <c r="FB42"/>
      <c r="FC42"/>
      <c r="FD42"/>
      <c r="FE42"/>
      <c r="FF42"/>
      <c r="FG42"/>
      <c r="FH42"/>
      <c r="FI42"/>
      <c r="FJ42"/>
      <c r="FK42"/>
      <c r="FL42"/>
      <c r="FM42"/>
      <c r="FN42"/>
      <c r="FO42"/>
    </row>
    <row r="43" spans="1:174" s="2" customFormat="1" hidden="1" x14ac:dyDescent="0.25">
      <c r="A43" s="433" t="str">
        <f t="shared" si="0"/>
        <v>1.1.12</v>
      </c>
      <c r="B43" s="114"/>
      <c r="C43" s="129"/>
      <c r="D43" s="119"/>
      <c r="E43" s="120"/>
      <c r="F43" s="120"/>
      <c r="G43" s="11"/>
      <c r="H43" s="119"/>
      <c r="I43" s="120"/>
      <c r="J43" s="120"/>
      <c r="K43" s="120"/>
      <c r="L43" s="120"/>
      <c r="M43" s="120"/>
      <c r="N43" s="120"/>
      <c r="O43" s="120"/>
      <c r="P43" s="120"/>
      <c r="Q43" s="120"/>
      <c r="R43" s="120"/>
      <c r="S43" s="11"/>
      <c r="T43" s="134"/>
      <c r="U43" s="134"/>
      <c r="V43" s="119"/>
      <c r="W43" s="120"/>
      <c r="X43" s="120"/>
      <c r="Y43" s="120"/>
      <c r="Z43" s="120"/>
      <c r="AA43" s="120"/>
      <c r="AB43" s="11"/>
      <c r="AC43" s="8"/>
      <c r="AD43" s="134">
        <f t="shared" si="1"/>
        <v>0</v>
      </c>
      <c r="AE43" s="9">
        <f t="shared" si="2"/>
        <v>0</v>
      </c>
      <c r="AF43" s="9">
        <f t="shared" si="3"/>
        <v>0</v>
      </c>
      <c r="AG43" s="9">
        <f t="shared" si="4"/>
        <v>0</v>
      </c>
      <c r="AH43" s="9">
        <f t="shared" si="40"/>
        <v>0</v>
      </c>
      <c r="AI43" s="225"/>
      <c r="AJ43" s="225"/>
      <c r="AK43" s="225"/>
      <c r="AL43" s="436">
        <f t="shared" si="5"/>
        <v>0</v>
      </c>
      <c r="AM43" s="225"/>
      <c r="AN43" s="225"/>
      <c r="AO43" s="225"/>
      <c r="AP43" s="436">
        <f t="shared" si="6"/>
        <v>0</v>
      </c>
      <c r="AQ43" s="225"/>
      <c r="AR43" s="225"/>
      <c r="AS43" s="225"/>
      <c r="AT43" s="436">
        <f t="shared" si="7"/>
        <v>0</v>
      </c>
      <c r="AU43" s="225"/>
      <c r="AV43" s="225"/>
      <c r="AW43" s="225"/>
      <c r="AX43" s="436">
        <f t="shared" si="8"/>
        <v>0</v>
      </c>
      <c r="AY43" s="225"/>
      <c r="AZ43" s="225"/>
      <c r="BA43" s="225"/>
      <c r="BB43" s="436">
        <f t="shared" si="49"/>
        <v>0</v>
      </c>
      <c r="BC43" s="225"/>
      <c r="BD43" s="225"/>
      <c r="BE43" s="225"/>
      <c r="BF43" s="436">
        <f t="shared" si="50"/>
        <v>0</v>
      </c>
      <c r="BG43" s="225"/>
      <c r="BH43" s="225"/>
      <c r="BI43" s="225"/>
      <c r="BJ43" s="436">
        <f t="shared" si="51"/>
        <v>0</v>
      </c>
      <c r="BK43" s="225"/>
      <c r="BL43" s="225"/>
      <c r="BM43" s="225"/>
      <c r="BN43" s="436">
        <f t="shared" si="52"/>
        <v>0</v>
      </c>
      <c r="BO43" s="225"/>
      <c r="BP43" s="225"/>
      <c r="BQ43" s="225"/>
      <c r="BR43" s="436">
        <f t="shared" si="9"/>
        <v>0</v>
      </c>
      <c r="BS43" s="225"/>
      <c r="BT43" s="225"/>
      <c r="BU43" s="225"/>
      <c r="BV43" s="436">
        <f t="shared" si="10"/>
        <v>0</v>
      </c>
      <c r="BW43" s="225"/>
      <c r="BX43" s="225"/>
      <c r="BY43" s="225"/>
      <c r="BZ43" s="436">
        <f t="shared" si="11"/>
        <v>0</v>
      </c>
      <c r="CA43" s="225"/>
      <c r="CB43" s="225"/>
      <c r="CC43" s="225"/>
      <c r="CD43" s="436">
        <f t="shared" si="12"/>
        <v>0</v>
      </c>
      <c r="CE43" s="62">
        <f t="shared" si="13"/>
        <v>0</v>
      </c>
      <c r="CF43" s="117" t="str">
        <f t="shared" si="14"/>
        <v/>
      </c>
      <c r="CG43" s="85">
        <f t="shared" si="15"/>
        <v>0</v>
      </c>
      <c r="CH43" s="85">
        <f t="shared" si="16"/>
        <v>0</v>
      </c>
      <c r="CI43" s="85">
        <f t="shared" si="17"/>
        <v>0</v>
      </c>
      <c r="CJ43" s="85">
        <f t="shared" si="18"/>
        <v>0</v>
      </c>
      <c r="CK43" s="85">
        <f t="shared" si="19"/>
        <v>0</v>
      </c>
      <c r="CL43" s="85">
        <f t="shared" si="20"/>
        <v>0</v>
      </c>
      <c r="CM43" s="85">
        <f t="shared" si="21"/>
        <v>0</v>
      </c>
      <c r="CN43" s="85">
        <f t="shared" si="22"/>
        <v>0</v>
      </c>
      <c r="CO43" s="14">
        <f t="shared" si="23"/>
        <v>0</v>
      </c>
      <c r="CP43" s="85">
        <f t="shared" si="24"/>
        <v>0</v>
      </c>
      <c r="CQ43" s="85">
        <f t="shared" si="25"/>
        <v>0</v>
      </c>
      <c r="CR43" s="85">
        <f t="shared" si="26"/>
        <v>0</v>
      </c>
      <c r="CS43" s="88">
        <f t="shared" si="57"/>
        <v>0</v>
      </c>
      <c r="CV43" s="14">
        <f t="shared" si="27"/>
        <v>0</v>
      </c>
      <c r="CW43" s="14">
        <f t="shared" si="28"/>
        <v>0</v>
      </c>
      <c r="CX43" s="14">
        <f t="shared" si="29"/>
        <v>0</v>
      </c>
      <c r="CY43" s="14">
        <f t="shared" si="30"/>
        <v>0</v>
      </c>
      <c r="CZ43" s="14">
        <f t="shared" si="31"/>
        <v>0</v>
      </c>
      <c r="DA43" s="14">
        <f t="shared" si="32"/>
        <v>0</v>
      </c>
      <c r="DB43" s="14">
        <f t="shared" si="47"/>
        <v>0</v>
      </c>
      <c r="DC43" s="14">
        <f t="shared" si="48"/>
        <v>0</v>
      </c>
      <c r="DD43" s="14">
        <f t="shared" si="33"/>
        <v>0</v>
      </c>
      <c r="DE43" s="14">
        <f t="shared" si="34"/>
        <v>0</v>
      </c>
      <c r="DF43" s="14">
        <f t="shared" si="35"/>
        <v>0</v>
      </c>
      <c r="DG43" s="14">
        <f t="shared" si="36"/>
        <v>0</v>
      </c>
      <c r="DH43" s="198">
        <f t="shared" si="58"/>
        <v>0</v>
      </c>
      <c r="DI43" s="212">
        <f t="shared" si="55"/>
        <v>0</v>
      </c>
      <c r="DK43" s="74">
        <f t="shared" si="43"/>
        <v>0</v>
      </c>
      <c r="DL43" s="74">
        <f t="shared" si="53"/>
        <v>0</v>
      </c>
      <c r="DM43" s="74">
        <f t="shared" si="53"/>
        <v>0</v>
      </c>
      <c r="DN43" s="74">
        <f t="shared" si="53"/>
        <v>0</v>
      </c>
      <c r="DO43" s="74">
        <f t="shared" si="53"/>
        <v>0</v>
      </c>
      <c r="DP43" s="74">
        <f t="shared" si="53"/>
        <v>0</v>
      </c>
      <c r="DQ43" s="74">
        <f t="shared" si="53"/>
        <v>0</v>
      </c>
      <c r="DR43" s="74">
        <f t="shared" si="53"/>
        <v>0</v>
      </c>
      <c r="DS43" s="74">
        <f t="shared" si="53"/>
        <v>0</v>
      </c>
      <c r="DT43" s="74">
        <f t="shared" si="53"/>
        <v>0</v>
      </c>
      <c r="DU43" s="74">
        <f t="shared" si="53"/>
        <v>0</v>
      </c>
      <c r="DV43" s="74">
        <f t="shared" si="53"/>
        <v>0</v>
      </c>
      <c r="DW43" s="481">
        <f t="shared" si="44"/>
        <v>0</v>
      </c>
      <c r="DX43" s="84"/>
      <c r="DY43" s="74">
        <f t="shared" si="56"/>
        <v>0</v>
      </c>
      <c r="DZ43" s="74">
        <f t="shared" si="56"/>
        <v>0</v>
      </c>
      <c r="EA43" s="74">
        <f t="shared" si="56"/>
        <v>0</v>
      </c>
      <c r="EB43" s="74">
        <f t="shared" si="56"/>
        <v>0</v>
      </c>
      <c r="EC43" s="74">
        <f t="shared" si="56"/>
        <v>0</v>
      </c>
      <c r="ED43" s="74">
        <f t="shared" si="56"/>
        <v>0</v>
      </c>
      <c r="EE43" s="74">
        <f t="shared" si="56"/>
        <v>0</v>
      </c>
      <c r="EF43" s="74">
        <f t="shared" si="56"/>
        <v>0</v>
      </c>
      <c r="EG43" s="74">
        <f t="shared" si="56"/>
        <v>0</v>
      </c>
      <c r="EH43" s="74">
        <f t="shared" si="56"/>
        <v>0</v>
      </c>
      <c r="EI43" s="74">
        <f t="shared" si="56"/>
        <v>0</v>
      </c>
      <c r="EJ43" s="74">
        <f t="shared" si="56"/>
        <v>0</v>
      </c>
      <c r="EK43" s="482">
        <f t="shared" si="45"/>
        <v>0</v>
      </c>
      <c r="EO43" s="479">
        <f>SUM($AI43:$AK43)+SUM($AM43:$AO43)+SUM($AQ43:AS43)+SUM($AU43:AW43)+SUM($AY43:BA43)+SUM($BC43:BE43)+SUM($BG43:BI43)+SUM($BK43:BM43)+SUM($BO43:BQ43)+SUM($BS43:BU43)+SUM($BW43:BY43)+SUM($CA43:CC43)</f>
        <v>0</v>
      </c>
      <c r="EP43"/>
      <c r="EQ43">
        <f t="shared" si="46"/>
        <v>12</v>
      </c>
      <c r="ER43"/>
      <c r="ES43"/>
      <c r="ET43"/>
      <c r="EU43"/>
      <c r="EV43"/>
      <c r="EW43"/>
      <c r="EX43"/>
      <c r="EY43"/>
      <c r="EZ43"/>
      <c r="FA43"/>
      <c r="FB43"/>
      <c r="FC43"/>
      <c r="FD43"/>
      <c r="FE43"/>
      <c r="FF43"/>
      <c r="FG43"/>
      <c r="FH43"/>
      <c r="FI43"/>
      <c r="FJ43"/>
      <c r="FK43"/>
      <c r="FL43"/>
      <c r="FM43"/>
      <c r="FN43"/>
      <c r="FO43"/>
    </row>
    <row r="44" spans="1:174" s="2" customFormat="1" hidden="1" x14ac:dyDescent="0.25">
      <c r="A44" s="433" t="str">
        <f t="shared" si="0"/>
        <v>1.1.12</v>
      </c>
      <c r="B44" s="114"/>
      <c r="C44" s="129"/>
      <c r="D44" s="119"/>
      <c r="E44" s="120"/>
      <c r="F44" s="120"/>
      <c r="G44" s="11"/>
      <c r="H44" s="119"/>
      <c r="I44" s="120"/>
      <c r="J44" s="120"/>
      <c r="K44" s="120"/>
      <c r="L44" s="120"/>
      <c r="M44" s="120"/>
      <c r="N44" s="120"/>
      <c r="O44" s="120"/>
      <c r="P44" s="120"/>
      <c r="Q44" s="120"/>
      <c r="R44" s="120"/>
      <c r="S44" s="11"/>
      <c r="T44" s="134"/>
      <c r="U44" s="134"/>
      <c r="V44" s="119"/>
      <c r="W44" s="120"/>
      <c r="X44" s="120"/>
      <c r="Y44" s="120"/>
      <c r="Z44" s="120"/>
      <c r="AA44" s="120"/>
      <c r="AB44" s="11"/>
      <c r="AC44" s="8"/>
      <c r="AD44" s="134">
        <f t="shared" si="1"/>
        <v>0</v>
      </c>
      <c r="AE44" s="9">
        <f t="shared" si="2"/>
        <v>0</v>
      </c>
      <c r="AF44" s="9">
        <f t="shared" si="3"/>
        <v>0</v>
      </c>
      <c r="AG44" s="9">
        <f t="shared" si="4"/>
        <v>0</v>
      </c>
      <c r="AH44" s="9">
        <f t="shared" si="40"/>
        <v>0</v>
      </c>
      <c r="AI44" s="225"/>
      <c r="AJ44" s="225"/>
      <c r="AK44" s="225"/>
      <c r="AL44" s="436">
        <f t="shared" si="5"/>
        <v>0</v>
      </c>
      <c r="AM44" s="225"/>
      <c r="AN44" s="225"/>
      <c r="AO44" s="225"/>
      <c r="AP44" s="436">
        <f t="shared" si="6"/>
        <v>0</v>
      </c>
      <c r="AQ44" s="225"/>
      <c r="AR44" s="225"/>
      <c r="AS44" s="225"/>
      <c r="AT44" s="436">
        <f t="shared" si="7"/>
        <v>0</v>
      </c>
      <c r="AU44" s="225"/>
      <c r="AV44" s="225"/>
      <c r="AW44" s="225"/>
      <c r="AX44" s="436">
        <f t="shared" si="8"/>
        <v>0</v>
      </c>
      <c r="AY44" s="225"/>
      <c r="AZ44" s="225"/>
      <c r="BA44" s="225"/>
      <c r="BB44" s="436">
        <f t="shared" si="49"/>
        <v>0</v>
      </c>
      <c r="BC44" s="225"/>
      <c r="BD44" s="225"/>
      <c r="BE44" s="225"/>
      <c r="BF44" s="436">
        <f t="shared" si="50"/>
        <v>0</v>
      </c>
      <c r="BG44" s="225"/>
      <c r="BH44" s="225"/>
      <c r="BI44" s="225"/>
      <c r="BJ44" s="436">
        <f t="shared" si="51"/>
        <v>0</v>
      </c>
      <c r="BK44" s="225"/>
      <c r="BL44" s="225"/>
      <c r="BM44" s="225"/>
      <c r="BN44" s="436">
        <f t="shared" si="52"/>
        <v>0</v>
      </c>
      <c r="BO44" s="225"/>
      <c r="BP44" s="225"/>
      <c r="BQ44" s="225"/>
      <c r="BR44" s="436">
        <f t="shared" si="9"/>
        <v>0</v>
      </c>
      <c r="BS44" s="225"/>
      <c r="BT44" s="225"/>
      <c r="BU44" s="225"/>
      <c r="BV44" s="436">
        <f t="shared" si="10"/>
        <v>0</v>
      </c>
      <c r="BW44" s="225"/>
      <c r="BX44" s="225"/>
      <c r="BY44" s="225"/>
      <c r="BZ44" s="436">
        <f t="shared" si="11"/>
        <v>0</v>
      </c>
      <c r="CA44" s="225"/>
      <c r="CB44" s="225"/>
      <c r="CC44" s="225"/>
      <c r="CD44" s="436">
        <f t="shared" si="12"/>
        <v>0</v>
      </c>
      <c r="CE44" s="62">
        <f t="shared" si="13"/>
        <v>0</v>
      </c>
      <c r="CF44" s="117" t="str">
        <f t="shared" si="14"/>
        <v/>
      </c>
      <c r="CG44" s="85">
        <f t="shared" si="15"/>
        <v>0</v>
      </c>
      <c r="CH44" s="85">
        <f t="shared" si="16"/>
        <v>0</v>
      </c>
      <c r="CI44" s="85">
        <f t="shared" si="17"/>
        <v>0</v>
      </c>
      <c r="CJ44" s="85">
        <f t="shared" si="18"/>
        <v>0</v>
      </c>
      <c r="CK44" s="85">
        <f t="shared" si="19"/>
        <v>0</v>
      </c>
      <c r="CL44" s="85">
        <f t="shared" si="20"/>
        <v>0</v>
      </c>
      <c r="CM44" s="85">
        <f t="shared" si="21"/>
        <v>0</v>
      </c>
      <c r="CN44" s="85">
        <f t="shared" si="22"/>
        <v>0</v>
      </c>
      <c r="CO44" s="14">
        <f t="shared" si="23"/>
        <v>0</v>
      </c>
      <c r="CP44" s="85">
        <f t="shared" si="24"/>
        <v>0</v>
      </c>
      <c r="CQ44" s="85">
        <f t="shared" si="25"/>
        <v>0</v>
      </c>
      <c r="CR44" s="85">
        <f t="shared" si="26"/>
        <v>0</v>
      </c>
      <c r="CS44" s="88">
        <f t="shared" si="57"/>
        <v>0</v>
      </c>
      <c r="CV44" s="14">
        <f t="shared" si="27"/>
        <v>0</v>
      </c>
      <c r="CW44" s="14">
        <f t="shared" si="28"/>
        <v>0</v>
      </c>
      <c r="CX44" s="14">
        <f t="shared" si="29"/>
        <v>0</v>
      </c>
      <c r="CY44" s="14">
        <f t="shared" si="30"/>
        <v>0</v>
      </c>
      <c r="CZ44" s="14">
        <f t="shared" si="31"/>
        <v>0</v>
      </c>
      <c r="DA44" s="14">
        <f t="shared" si="32"/>
        <v>0</v>
      </c>
      <c r="DB44" s="14">
        <f t="shared" si="47"/>
        <v>0</v>
      </c>
      <c r="DC44" s="14">
        <f t="shared" si="48"/>
        <v>0</v>
      </c>
      <c r="DD44" s="14">
        <f t="shared" si="33"/>
        <v>0</v>
      </c>
      <c r="DE44" s="14">
        <f t="shared" si="34"/>
        <v>0</v>
      </c>
      <c r="DF44" s="14">
        <f t="shared" si="35"/>
        <v>0</v>
      </c>
      <c r="DG44" s="14">
        <f t="shared" si="36"/>
        <v>0</v>
      </c>
      <c r="DH44" s="198">
        <f t="shared" si="58"/>
        <v>0</v>
      </c>
      <c r="DI44" s="212">
        <f t="shared" si="55"/>
        <v>0</v>
      </c>
      <c r="DK44" s="74">
        <f t="shared" si="43"/>
        <v>0</v>
      </c>
      <c r="DL44" s="74">
        <f t="shared" si="53"/>
        <v>0</v>
      </c>
      <c r="DM44" s="74">
        <f t="shared" si="53"/>
        <v>0</v>
      </c>
      <c r="DN44" s="74">
        <f t="shared" si="53"/>
        <v>0</v>
      </c>
      <c r="DO44" s="74">
        <f t="shared" si="53"/>
        <v>0</v>
      </c>
      <c r="DP44" s="74">
        <f t="shared" si="53"/>
        <v>0</v>
      </c>
      <c r="DQ44" s="74">
        <f t="shared" si="53"/>
        <v>0</v>
      </c>
      <c r="DR44" s="74">
        <f t="shared" si="53"/>
        <v>0</v>
      </c>
      <c r="DS44" s="74">
        <f t="shared" si="53"/>
        <v>0</v>
      </c>
      <c r="DT44" s="74">
        <f t="shared" si="53"/>
        <v>0</v>
      </c>
      <c r="DU44" s="74">
        <f t="shared" si="53"/>
        <v>0</v>
      </c>
      <c r="DV44" s="74">
        <f t="shared" si="53"/>
        <v>0</v>
      </c>
      <c r="DW44" s="481">
        <f t="shared" si="44"/>
        <v>0</v>
      </c>
      <c r="DX44" s="84"/>
      <c r="DY44" s="74">
        <f t="shared" si="56"/>
        <v>0</v>
      </c>
      <c r="DZ44" s="74">
        <f t="shared" si="56"/>
        <v>0</v>
      </c>
      <c r="EA44" s="74">
        <f t="shared" si="56"/>
        <v>0</v>
      </c>
      <c r="EB44" s="74">
        <f t="shared" si="56"/>
        <v>0</v>
      </c>
      <c r="EC44" s="74">
        <f t="shared" si="56"/>
        <v>0</v>
      </c>
      <c r="ED44" s="74">
        <f t="shared" si="56"/>
        <v>0</v>
      </c>
      <c r="EE44" s="74">
        <f t="shared" si="56"/>
        <v>0</v>
      </c>
      <c r="EF44" s="74">
        <f t="shared" si="56"/>
        <v>0</v>
      </c>
      <c r="EG44" s="74">
        <f t="shared" si="56"/>
        <v>0</v>
      </c>
      <c r="EH44" s="74">
        <f t="shared" si="56"/>
        <v>0</v>
      </c>
      <c r="EI44" s="74">
        <f t="shared" si="56"/>
        <v>0</v>
      </c>
      <c r="EJ44" s="74">
        <f t="shared" si="56"/>
        <v>0</v>
      </c>
      <c r="EK44" s="482">
        <f t="shared" si="45"/>
        <v>0</v>
      </c>
      <c r="EO44" s="479">
        <f>SUM($AI44:$AK44)+SUM($AM44:$AO44)+SUM($AQ44:AS44)+SUM($AU44:AW44)+SUM($AY44:BA44)+SUM($BC44:BE44)+SUM($BG44:BI44)+SUM($BK44:BM44)+SUM($BO44:BQ44)+SUM($BS44:BU44)+SUM($BW44:BY44)+SUM($CA44:CC44)</f>
        <v>0</v>
      </c>
      <c r="EP44"/>
      <c r="EQ44">
        <f t="shared" si="46"/>
        <v>12</v>
      </c>
      <c r="ER44"/>
      <c r="ES44"/>
      <c r="ET44"/>
      <c r="EU44"/>
      <c r="EV44"/>
      <c r="EW44"/>
      <c r="EX44"/>
      <c r="EY44"/>
      <c r="EZ44"/>
      <c r="FA44"/>
      <c r="FB44"/>
      <c r="FC44"/>
      <c r="FD44"/>
      <c r="FE44"/>
      <c r="FF44"/>
      <c r="FG44"/>
      <c r="FH44"/>
      <c r="FI44"/>
      <c r="FJ44"/>
      <c r="FK44"/>
      <c r="FL44"/>
      <c r="FM44"/>
      <c r="FN44"/>
      <c r="FO44"/>
    </row>
    <row r="45" spans="1:174" s="2" customFormat="1" hidden="1" x14ac:dyDescent="0.25">
      <c r="A45" s="433" t="str">
        <f t="shared" si="0"/>
        <v>1.1.12</v>
      </c>
      <c r="B45" s="114"/>
      <c r="C45" s="129"/>
      <c r="D45" s="119"/>
      <c r="E45" s="120"/>
      <c r="F45" s="120"/>
      <c r="G45" s="11"/>
      <c r="H45" s="119"/>
      <c r="I45" s="120"/>
      <c r="J45" s="120"/>
      <c r="K45" s="120"/>
      <c r="L45" s="120"/>
      <c r="M45" s="120"/>
      <c r="N45" s="120"/>
      <c r="O45" s="120"/>
      <c r="P45" s="120"/>
      <c r="Q45" s="120"/>
      <c r="R45" s="120"/>
      <c r="S45" s="11"/>
      <c r="T45" s="134"/>
      <c r="U45" s="134"/>
      <c r="V45" s="119"/>
      <c r="W45" s="120"/>
      <c r="X45" s="120"/>
      <c r="Y45" s="120"/>
      <c r="Z45" s="120"/>
      <c r="AA45" s="120"/>
      <c r="AB45" s="11"/>
      <c r="AC45" s="8"/>
      <c r="AD45" s="134">
        <f t="shared" si="1"/>
        <v>0</v>
      </c>
      <c r="AE45" s="9">
        <f t="shared" si="2"/>
        <v>0</v>
      </c>
      <c r="AF45" s="9">
        <f t="shared" si="3"/>
        <v>0</v>
      </c>
      <c r="AG45" s="9">
        <f t="shared" si="4"/>
        <v>0</v>
      </c>
      <c r="AH45" s="9">
        <f t="shared" si="40"/>
        <v>0</v>
      </c>
      <c r="AI45" s="225"/>
      <c r="AJ45" s="225"/>
      <c r="AK45" s="225"/>
      <c r="AL45" s="436">
        <f t="shared" si="5"/>
        <v>0</v>
      </c>
      <c r="AM45" s="225"/>
      <c r="AN45" s="225"/>
      <c r="AO45" s="225"/>
      <c r="AP45" s="436">
        <f t="shared" si="6"/>
        <v>0</v>
      </c>
      <c r="AQ45" s="225"/>
      <c r="AR45" s="225"/>
      <c r="AS45" s="225"/>
      <c r="AT45" s="436">
        <f t="shared" si="7"/>
        <v>0</v>
      </c>
      <c r="AU45" s="225"/>
      <c r="AV45" s="225"/>
      <c r="AW45" s="225"/>
      <c r="AX45" s="436">
        <f t="shared" si="8"/>
        <v>0</v>
      </c>
      <c r="AY45" s="225"/>
      <c r="AZ45" s="225"/>
      <c r="BA45" s="225"/>
      <c r="BB45" s="436">
        <f t="shared" si="49"/>
        <v>0</v>
      </c>
      <c r="BC45" s="225"/>
      <c r="BD45" s="225"/>
      <c r="BE45" s="225"/>
      <c r="BF45" s="436">
        <f t="shared" si="50"/>
        <v>0</v>
      </c>
      <c r="BG45" s="225"/>
      <c r="BH45" s="225"/>
      <c r="BI45" s="225"/>
      <c r="BJ45" s="436">
        <f t="shared" si="51"/>
        <v>0</v>
      </c>
      <c r="BK45" s="225"/>
      <c r="BL45" s="225"/>
      <c r="BM45" s="225"/>
      <c r="BN45" s="436">
        <f t="shared" si="52"/>
        <v>0</v>
      </c>
      <c r="BO45" s="225"/>
      <c r="BP45" s="225"/>
      <c r="BQ45" s="225"/>
      <c r="BR45" s="436">
        <f t="shared" si="9"/>
        <v>0</v>
      </c>
      <c r="BS45" s="225"/>
      <c r="BT45" s="225"/>
      <c r="BU45" s="225"/>
      <c r="BV45" s="436">
        <f t="shared" si="10"/>
        <v>0</v>
      </c>
      <c r="BW45" s="225"/>
      <c r="BX45" s="225"/>
      <c r="BY45" s="225"/>
      <c r="BZ45" s="436">
        <f t="shared" si="11"/>
        <v>0</v>
      </c>
      <c r="CA45" s="225"/>
      <c r="CB45" s="225"/>
      <c r="CC45" s="225"/>
      <c r="CD45" s="436">
        <f t="shared" si="12"/>
        <v>0</v>
      </c>
      <c r="CE45" s="62">
        <f t="shared" si="13"/>
        <v>0</v>
      </c>
      <c r="CF45" s="117" t="str">
        <f t="shared" si="14"/>
        <v/>
      </c>
      <c r="CG45" s="85">
        <f t="shared" si="15"/>
        <v>0</v>
      </c>
      <c r="CH45" s="85">
        <f t="shared" si="16"/>
        <v>0</v>
      </c>
      <c r="CI45" s="85">
        <f t="shared" si="17"/>
        <v>0</v>
      </c>
      <c r="CJ45" s="85">
        <f t="shared" si="18"/>
        <v>0</v>
      </c>
      <c r="CK45" s="85">
        <f t="shared" si="19"/>
        <v>0</v>
      </c>
      <c r="CL45" s="85">
        <f t="shared" si="20"/>
        <v>0</v>
      </c>
      <c r="CM45" s="85">
        <f t="shared" si="21"/>
        <v>0</v>
      </c>
      <c r="CN45" s="85">
        <f t="shared" si="22"/>
        <v>0</v>
      </c>
      <c r="CO45" s="14">
        <f t="shared" si="23"/>
        <v>0</v>
      </c>
      <c r="CP45" s="85">
        <f t="shared" si="24"/>
        <v>0</v>
      </c>
      <c r="CQ45" s="85">
        <f t="shared" si="25"/>
        <v>0</v>
      </c>
      <c r="CR45" s="85">
        <f t="shared" si="26"/>
        <v>0</v>
      </c>
      <c r="CS45" s="88">
        <f t="shared" si="57"/>
        <v>0</v>
      </c>
      <c r="CV45" s="14">
        <f t="shared" si="27"/>
        <v>0</v>
      </c>
      <c r="CW45" s="14">
        <f t="shared" si="28"/>
        <v>0</v>
      </c>
      <c r="CX45" s="14">
        <f t="shared" si="29"/>
        <v>0</v>
      </c>
      <c r="CY45" s="14">
        <f t="shared" si="30"/>
        <v>0</v>
      </c>
      <c r="CZ45" s="14">
        <f t="shared" si="31"/>
        <v>0</v>
      </c>
      <c r="DA45" s="14">
        <f t="shared" si="32"/>
        <v>0</v>
      </c>
      <c r="DB45" s="14">
        <f t="shared" si="47"/>
        <v>0</v>
      </c>
      <c r="DC45" s="14">
        <f t="shared" si="48"/>
        <v>0</v>
      </c>
      <c r="DD45" s="14">
        <f t="shared" si="33"/>
        <v>0</v>
      </c>
      <c r="DE45" s="14">
        <f t="shared" si="34"/>
        <v>0</v>
      </c>
      <c r="DF45" s="14">
        <f t="shared" si="35"/>
        <v>0</v>
      </c>
      <c r="DG45" s="14">
        <f t="shared" si="36"/>
        <v>0</v>
      </c>
      <c r="DH45" s="198">
        <f t="shared" si="58"/>
        <v>0</v>
      </c>
      <c r="DI45" s="212">
        <f t="shared" si="55"/>
        <v>0</v>
      </c>
      <c r="DK45" s="74">
        <f t="shared" si="43"/>
        <v>0</v>
      </c>
      <c r="DL45" s="74">
        <f t="shared" si="53"/>
        <v>0</v>
      </c>
      <c r="DM45" s="74">
        <f t="shared" si="53"/>
        <v>0</v>
      </c>
      <c r="DN45" s="74">
        <f t="shared" si="53"/>
        <v>0</v>
      </c>
      <c r="DO45" s="74">
        <f t="shared" si="53"/>
        <v>0</v>
      </c>
      <c r="DP45" s="74">
        <f t="shared" si="53"/>
        <v>0</v>
      </c>
      <c r="DQ45" s="74">
        <f t="shared" si="53"/>
        <v>0</v>
      </c>
      <c r="DR45" s="74">
        <f t="shared" si="53"/>
        <v>0</v>
      </c>
      <c r="DS45" s="74">
        <f t="shared" si="53"/>
        <v>0</v>
      </c>
      <c r="DT45" s="74">
        <f t="shared" si="53"/>
        <v>0</v>
      </c>
      <c r="DU45" s="74">
        <f t="shared" si="53"/>
        <v>0</v>
      </c>
      <c r="DV45" s="74">
        <f t="shared" si="53"/>
        <v>0</v>
      </c>
      <c r="DW45" s="481">
        <f t="shared" si="44"/>
        <v>0</v>
      </c>
      <c r="DX45" s="84"/>
      <c r="DY45" s="74">
        <f t="shared" si="56"/>
        <v>0</v>
      </c>
      <c r="DZ45" s="74">
        <f t="shared" si="56"/>
        <v>0</v>
      </c>
      <c r="EA45" s="74">
        <f t="shared" si="56"/>
        <v>0</v>
      </c>
      <c r="EB45" s="74">
        <f t="shared" si="56"/>
        <v>0</v>
      </c>
      <c r="EC45" s="74">
        <f t="shared" si="56"/>
        <v>0</v>
      </c>
      <c r="ED45" s="74">
        <f t="shared" si="56"/>
        <v>0</v>
      </c>
      <c r="EE45" s="74">
        <f t="shared" si="56"/>
        <v>0</v>
      </c>
      <c r="EF45" s="74">
        <f t="shared" si="56"/>
        <v>0</v>
      </c>
      <c r="EG45" s="74">
        <f t="shared" si="56"/>
        <v>0</v>
      </c>
      <c r="EH45" s="74">
        <f t="shared" si="56"/>
        <v>0</v>
      </c>
      <c r="EI45" s="74">
        <f t="shared" si="56"/>
        <v>0</v>
      </c>
      <c r="EJ45" s="74">
        <f t="shared" si="56"/>
        <v>0</v>
      </c>
      <c r="EK45" s="482">
        <f t="shared" si="45"/>
        <v>0</v>
      </c>
      <c r="EO45" s="479">
        <f>SUM($AI45:$AK45)+SUM($AM45:$AO45)+SUM($AQ45:AS45)+SUM($AU45:AW45)+SUM($AY45:BA45)+SUM($BC45:BE45)+SUM($BG45:BI45)+SUM($BK45:BM45)+SUM($BO45:BQ45)+SUM($BS45:BU45)+SUM($BW45:BY45)+SUM($CA45:CC45)</f>
        <v>0</v>
      </c>
      <c r="EP45"/>
      <c r="EQ45">
        <f t="shared" si="46"/>
        <v>12</v>
      </c>
      <c r="ER45"/>
      <c r="ES45"/>
      <c r="ET45"/>
      <c r="EU45"/>
      <c r="EV45"/>
      <c r="EW45"/>
      <c r="EX45"/>
      <c r="EY45"/>
      <c r="EZ45"/>
      <c r="FA45"/>
      <c r="FB45"/>
      <c r="FC45"/>
      <c r="FD45"/>
      <c r="FE45"/>
      <c r="FF45"/>
      <c r="FG45"/>
      <c r="FH45"/>
      <c r="FI45"/>
      <c r="FJ45"/>
      <c r="FK45"/>
      <c r="FL45"/>
      <c r="FM45"/>
      <c r="FN45"/>
      <c r="FO45"/>
    </row>
    <row r="46" spans="1:174" s="2" customFormat="1" hidden="1" x14ac:dyDescent="0.25">
      <c r="A46" s="433" t="str">
        <f t="shared" si="0"/>
        <v>1.1.12</v>
      </c>
      <c r="B46" s="114"/>
      <c r="C46" s="129"/>
      <c r="D46" s="119"/>
      <c r="E46" s="120"/>
      <c r="F46" s="120"/>
      <c r="G46" s="11"/>
      <c r="H46" s="119"/>
      <c r="I46" s="120"/>
      <c r="J46" s="120"/>
      <c r="K46" s="120"/>
      <c r="L46" s="120"/>
      <c r="M46" s="120"/>
      <c r="N46" s="120"/>
      <c r="O46" s="120"/>
      <c r="P46" s="120"/>
      <c r="Q46" s="120"/>
      <c r="R46" s="120"/>
      <c r="S46" s="11"/>
      <c r="T46" s="134"/>
      <c r="U46" s="134"/>
      <c r="V46" s="119"/>
      <c r="W46" s="120"/>
      <c r="X46" s="120"/>
      <c r="Y46" s="120"/>
      <c r="Z46" s="120"/>
      <c r="AA46" s="120"/>
      <c r="AB46" s="11"/>
      <c r="AC46" s="8"/>
      <c r="AD46" s="134">
        <f t="shared" si="1"/>
        <v>0</v>
      </c>
      <c r="AE46" s="9">
        <f t="shared" si="2"/>
        <v>0</v>
      </c>
      <c r="AF46" s="9">
        <f t="shared" si="3"/>
        <v>0</v>
      </c>
      <c r="AG46" s="9">
        <f t="shared" si="4"/>
        <v>0</v>
      </c>
      <c r="AH46" s="9">
        <f t="shared" si="40"/>
        <v>0</v>
      </c>
      <c r="AI46" s="225"/>
      <c r="AJ46" s="225"/>
      <c r="AK46" s="225"/>
      <c r="AL46" s="436">
        <f t="shared" si="5"/>
        <v>0</v>
      </c>
      <c r="AM46" s="225"/>
      <c r="AN46" s="225"/>
      <c r="AO46" s="225"/>
      <c r="AP46" s="436">
        <f t="shared" si="6"/>
        <v>0</v>
      </c>
      <c r="AQ46" s="225"/>
      <c r="AR46" s="225"/>
      <c r="AS46" s="225"/>
      <c r="AT46" s="436">
        <f t="shared" si="7"/>
        <v>0</v>
      </c>
      <c r="AU46" s="225"/>
      <c r="AV46" s="225"/>
      <c r="AW46" s="225"/>
      <c r="AX46" s="436">
        <f t="shared" si="8"/>
        <v>0</v>
      </c>
      <c r="AY46" s="225"/>
      <c r="AZ46" s="225"/>
      <c r="BA46" s="225"/>
      <c r="BB46" s="436">
        <f t="shared" si="49"/>
        <v>0</v>
      </c>
      <c r="BC46" s="225"/>
      <c r="BD46" s="225"/>
      <c r="BE46" s="225"/>
      <c r="BF46" s="436">
        <f t="shared" si="50"/>
        <v>0</v>
      </c>
      <c r="BG46" s="225"/>
      <c r="BH46" s="225"/>
      <c r="BI46" s="225"/>
      <c r="BJ46" s="436">
        <f t="shared" si="51"/>
        <v>0</v>
      </c>
      <c r="BK46" s="225"/>
      <c r="BL46" s="225"/>
      <c r="BM46" s="225"/>
      <c r="BN46" s="436">
        <f t="shared" si="52"/>
        <v>0</v>
      </c>
      <c r="BO46" s="225"/>
      <c r="BP46" s="225"/>
      <c r="BQ46" s="225"/>
      <c r="BR46" s="436">
        <f t="shared" si="9"/>
        <v>0</v>
      </c>
      <c r="BS46" s="225"/>
      <c r="BT46" s="225"/>
      <c r="BU46" s="225"/>
      <c r="BV46" s="436">
        <f t="shared" si="10"/>
        <v>0</v>
      </c>
      <c r="BW46" s="225"/>
      <c r="BX46" s="225"/>
      <c r="BY46" s="225"/>
      <c r="BZ46" s="436">
        <f t="shared" si="11"/>
        <v>0</v>
      </c>
      <c r="CA46" s="225"/>
      <c r="CB46" s="225"/>
      <c r="CC46" s="225"/>
      <c r="CD46" s="436">
        <f t="shared" si="12"/>
        <v>0</v>
      </c>
      <c r="CE46" s="62">
        <f t="shared" si="13"/>
        <v>0</v>
      </c>
      <c r="CF46" s="117" t="str">
        <f t="shared" si="14"/>
        <v/>
      </c>
      <c r="CG46" s="85">
        <f t="shared" si="15"/>
        <v>0</v>
      </c>
      <c r="CH46" s="85">
        <f t="shared" si="16"/>
        <v>0</v>
      </c>
      <c r="CI46" s="85">
        <f t="shared" si="17"/>
        <v>0</v>
      </c>
      <c r="CJ46" s="85">
        <f t="shared" si="18"/>
        <v>0</v>
      </c>
      <c r="CK46" s="85">
        <f t="shared" si="19"/>
        <v>0</v>
      </c>
      <c r="CL46" s="85">
        <f t="shared" si="20"/>
        <v>0</v>
      </c>
      <c r="CM46" s="85">
        <f t="shared" si="21"/>
        <v>0</v>
      </c>
      <c r="CN46" s="85">
        <f t="shared" si="22"/>
        <v>0</v>
      </c>
      <c r="CO46" s="14">
        <f t="shared" si="23"/>
        <v>0</v>
      </c>
      <c r="CP46" s="85">
        <f t="shared" si="24"/>
        <v>0</v>
      </c>
      <c r="CQ46" s="85">
        <f t="shared" si="25"/>
        <v>0</v>
      </c>
      <c r="CR46" s="85">
        <f t="shared" si="26"/>
        <v>0</v>
      </c>
      <c r="CS46" s="88">
        <f t="shared" si="57"/>
        <v>0</v>
      </c>
      <c r="CV46" s="14">
        <f t="shared" si="27"/>
        <v>0</v>
      </c>
      <c r="CW46" s="14">
        <f t="shared" si="28"/>
        <v>0</v>
      </c>
      <c r="CX46" s="14">
        <f t="shared" si="29"/>
        <v>0</v>
      </c>
      <c r="CY46" s="14">
        <f t="shared" si="30"/>
        <v>0</v>
      </c>
      <c r="CZ46" s="14">
        <f t="shared" si="31"/>
        <v>0</v>
      </c>
      <c r="DA46" s="14">
        <f t="shared" si="32"/>
        <v>0</v>
      </c>
      <c r="DB46" s="14">
        <f t="shared" si="47"/>
        <v>0</v>
      </c>
      <c r="DC46" s="14">
        <f t="shared" si="48"/>
        <v>0</v>
      </c>
      <c r="DD46" s="14">
        <f t="shared" si="33"/>
        <v>0</v>
      </c>
      <c r="DE46" s="14">
        <f t="shared" si="34"/>
        <v>0</v>
      </c>
      <c r="DF46" s="14">
        <f t="shared" si="35"/>
        <v>0</v>
      </c>
      <c r="DG46" s="14">
        <f t="shared" si="36"/>
        <v>0</v>
      </c>
      <c r="DH46" s="198">
        <f t="shared" si="58"/>
        <v>0</v>
      </c>
      <c r="DI46" s="212">
        <f t="shared" si="55"/>
        <v>0</v>
      </c>
      <c r="DK46" s="74">
        <f t="shared" si="43"/>
        <v>0</v>
      </c>
      <c r="DL46" s="74">
        <f t="shared" si="53"/>
        <v>0</v>
      </c>
      <c r="DM46" s="74">
        <f t="shared" si="53"/>
        <v>0</v>
      </c>
      <c r="DN46" s="74">
        <f t="shared" si="53"/>
        <v>0</v>
      </c>
      <c r="DO46" s="74">
        <f t="shared" si="53"/>
        <v>0</v>
      </c>
      <c r="DP46" s="74">
        <f t="shared" ref="DL46:DV65" si="59">IF(VALUE($D46)=DP$11,1,0)+IF(VALUE($E46)=DP$11,1,0)+IF(VALUE($F46)=DP$11,1,0)+IF(VALUE($G46)=DP$11,1,0)</f>
        <v>0</v>
      </c>
      <c r="DQ46" s="74">
        <f t="shared" si="59"/>
        <v>0</v>
      </c>
      <c r="DR46" s="74">
        <f t="shared" si="59"/>
        <v>0</v>
      </c>
      <c r="DS46" s="74">
        <f t="shared" si="59"/>
        <v>0</v>
      </c>
      <c r="DT46" s="74">
        <f t="shared" si="59"/>
        <v>0</v>
      </c>
      <c r="DU46" s="74">
        <f t="shared" si="59"/>
        <v>0</v>
      </c>
      <c r="DV46" s="74">
        <f t="shared" si="59"/>
        <v>0</v>
      </c>
      <c r="DW46" s="481">
        <f t="shared" si="44"/>
        <v>0</v>
      </c>
      <c r="DX46" s="84"/>
      <c r="DY46" s="74">
        <f t="shared" si="56"/>
        <v>0</v>
      </c>
      <c r="DZ46" s="74">
        <f t="shared" si="56"/>
        <v>0</v>
      </c>
      <c r="EA46" s="74">
        <f t="shared" si="56"/>
        <v>0</v>
      </c>
      <c r="EB46" s="74">
        <f t="shared" si="56"/>
        <v>0</v>
      </c>
      <c r="EC46" s="74">
        <f t="shared" si="56"/>
        <v>0</v>
      </c>
      <c r="ED46" s="74">
        <f t="shared" si="56"/>
        <v>0</v>
      </c>
      <c r="EE46" s="74">
        <f t="shared" si="56"/>
        <v>0</v>
      </c>
      <c r="EF46" s="74">
        <f t="shared" si="56"/>
        <v>0</v>
      </c>
      <c r="EG46" s="74">
        <f t="shared" si="56"/>
        <v>0</v>
      </c>
      <c r="EH46" s="74">
        <f t="shared" si="56"/>
        <v>0</v>
      </c>
      <c r="EI46" s="74">
        <f t="shared" si="56"/>
        <v>0</v>
      </c>
      <c r="EJ46" s="74">
        <f t="shared" si="56"/>
        <v>0</v>
      </c>
      <c r="EK46" s="482">
        <f t="shared" si="45"/>
        <v>0</v>
      </c>
      <c r="EO46" s="479">
        <f>SUM($AI46:$AK46)+SUM($AM46:$AO46)+SUM($AQ46:AS46)+SUM($AU46:AW46)+SUM($AY46:BA46)+SUM($BC46:BE46)+SUM($BG46:BI46)+SUM($BK46:BM46)+SUM($BO46:BQ46)+SUM($BS46:BU46)+SUM($BW46:BY46)+SUM($CA46:CC46)</f>
        <v>0</v>
      </c>
      <c r="EP46"/>
      <c r="EQ46">
        <f t="shared" si="46"/>
        <v>12</v>
      </c>
      <c r="ER46"/>
      <c r="ES46"/>
      <c r="ET46"/>
      <c r="EU46"/>
      <c r="EV46"/>
      <c r="EW46"/>
      <c r="EX46"/>
      <c r="EY46"/>
      <c r="EZ46"/>
      <c r="FA46"/>
      <c r="FB46"/>
      <c r="FC46"/>
      <c r="FD46"/>
      <c r="FE46"/>
      <c r="FF46"/>
      <c r="FG46"/>
      <c r="FH46"/>
      <c r="FI46"/>
      <c r="FJ46"/>
      <c r="FK46"/>
      <c r="FL46"/>
      <c r="FM46"/>
      <c r="FN46"/>
      <c r="FO46"/>
    </row>
    <row r="47" spans="1:174" s="2" customFormat="1" hidden="1" x14ac:dyDescent="0.25">
      <c r="A47" s="433" t="str">
        <f t="shared" ref="A47:A68" si="60">IF(EQ47&lt;10,$EP$15&amp;""&amp;EQ47,$EP$16&amp;""&amp;EQ47)</f>
        <v>1.1.12</v>
      </c>
      <c r="B47" s="114"/>
      <c r="C47" s="129"/>
      <c r="D47" s="119"/>
      <c r="E47" s="120"/>
      <c r="F47" s="120"/>
      <c r="G47" s="11"/>
      <c r="H47" s="119"/>
      <c r="I47" s="120"/>
      <c r="J47" s="120"/>
      <c r="K47" s="120"/>
      <c r="L47" s="120"/>
      <c r="M47" s="120"/>
      <c r="N47" s="120"/>
      <c r="O47" s="120"/>
      <c r="P47" s="120"/>
      <c r="Q47" s="120"/>
      <c r="R47" s="120"/>
      <c r="S47" s="11"/>
      <c r="T47" s="134"/>
      <c r="U47" s="134"/>
      <c r="V47" s="119"/>
      <c r="W47" s="120"/>
      <c r="X47" s="120"/>
      <c r="Y47" s="120"/>
      <c r="Z47" s="120"/>
      <c r="AA47" s="120"/>
      <c r="AB47" s="11"/>
      <c r="AC47" s="8"/>
      <c r="AD47" s="134">
        <f t="shared" ref="AD47:AD68" si="61">AC47/$CI$7</f>
        <v>0</v>
      </c>
      <c r="AE47" s="9">
        <f t="shared" ref="AE47:AE64" si="62">AI47*$CG$5+AM47*$CH$5+AQ47*$CI$5+AU47*$CJ$5+BO47*$CO$5+BS47*$CP$5+BW47*$CQ$5+CA47*$CR$5+AY47*$CK$5+BC47*$CL$5+BG47*$CM$5+BK47*$CN$5</f>
        <v>0</v>
      </c>
      <c r="AF47" s="9">
        <f t="shared" ref="AF47:AF64" si="63">AJ47*$CG$5+AN47*$CH$5+AR47*$CI$5+AV47*$CJ$5+BP47*$CO$5+BT47*$CP$5+BX47*$CQ$5+CB47*$CR$5+AZ47*$CK$5+BD47*$CL$5+BH47*$CM$5+BL47*$CN$5</f>
        <v>0</v>
      </c>
      <c r="AG47" s="9">
        <f t="shared" ref="AG47:AG64" si="64">AK47*$CG$5+AO47*$CH$5+AS47*$CI$5+AW47*$CJ$5+BQ47*$CO$5+BU47*$CP$5+BY47*$CQ$5+CC47*$CR$5+BA47*$CK$5+BE47*$CL$5+BI47*$CM$5+BM47*$CN$5</f>
        <v>0</v>
      </c>
      <c r="AH47" s="9">
        <f t="shared" si="40"/>
        <v>0</v>
      </c>
      <c r="AI47" s="225"/>
      <c r="AJ47" s="225"/>
      <c r="AK47" s="225"/>
      <c r="AL47" s="436">
        <f t="shared" si="5"/>
        <v>0</v>
      </c>
      <c r="AM47" s="225"/>
      <c r="AN47" s="225"/>
      <c r="AO47" s="225"/>
      <c r="AP47" s="436">
        <f t="shared" si="6"/>
        <v>0</v>
      </c>
      <c r="AQ47" s="225"/>
      <c r="AR47" s="225"/>
      <c r="AS47" s="225"/>
      <c r="AT47" s="436">
        <f t="shared" si="7"/>
        <v>0</v>
      </c>
      <c r="AU47" s="225"/>
      <c r="AV47" s="225"/>
      <c r="AW47" s="225"/>
      <c r="AX47" s="436">
        <f t="shared" si="8"/>
        <v>0</v>
      </c>
      <c r="AY47" s="225"/>
      <c r="AZ47" s="225"/>
      <c r="BA47" s="225"/>
      <c r="BB47" s="436">
        <f t="shared" si="49"/>
        <v>0</v>
      </c>
      <c r="BC47" s="225"/>
      <c r="BD47" s="225"/>
      <c r="BE47" s="225"/>
      <c r="BF47" s="436">
        <f t="shared" si="50"/>
        <v>0</v>
      </c>
      <c r="BG47" s="225"/>
      <c r="BH47" s="225"/>
      <c r="BI47" s="225"/>
      <c r="BJ47" s="436">
        <f t="shared" si="51"/>
        <v>0</v>
      </c>
      <c r="BK47" s="225"/>
      <c r="BL47" s="225"/>
      <c r="BM47" s="225"/>
      <c r="BN47" s="436">
        <f t="shared" si="52"/>
        <v>0</v>
      </c>
      <c r="BO47" s="225"/>
      <c r="BP47" s="225"/>
      <c r="BQ47" s="225"/>
      <c r="BR47" s="436">
        <f t="shared" si="9"/>
        <v>0</v>
      </c>
      <c r="BS47" s="225"/>
      <c r="BT47" s="225"/>
      <c r="BU47" s="225"/>
      <c r="BV47" s="436">
        <f t="shared" si="10"/>
        <v>0</v>
      </c>
      <c r="BW47" s="225"/>
      <c r="BX47" s="225"/>
      <c r="BY47" s="225"/>
      <c r="BZ47" s="436">
        <f t="shared" si="11"/>
        <v>0</v>
      </c>
      <c r="CA47" s="225"/>
      <c r="CB47" s="225"/>
      <c r="CC47" s="225"/>
      <c r="CD47" s="436">
        <f t="shared" si="12"/>
        <v>0</v>
      </c>
      <c r="CE47" s="62">
        <f t="shared" ref="CE47:CE69" si="65">IF(ISERROR(AH47/AC47),0,AH47/AC47)</f>
        <v>0</v>
      </c>
      <c r="CF47" s="117" t="str">
        <f t="shared" ref="CF47:CF68" si="66">IF(ISERROR(SEARCH("в",A47)),"",1)</f>
        <v/>
      </c>
      <c r="CG47" s="85">
        <f t="shared" ref="CG47:CG68" si="67">IF(AND(CF47&lt;$DI47,$DH47&lt;&gt;$AD47,CV47=$DI47),CV47+$AD47-$DH47,CV47)</f>
        <v>0</v>
      </c>
      <c r="CH47" s="85">
        <f t="shared" ref="CH47:CH68" si="68">IF(AND(CG47&lt;$DI47,$DH47&lt;&gt;$AD47,CW47=$DI47),CW47+$AD47-$DH47,CW47)</f>
        <v>0</v>
      </c>
      <c r="CI47" s="85">
        <f t="shared" ref="CI47:CI68" si="69">IF(AND(CH47&lt;$DI47,$DH47&lt;&gt;$AD47,CX47=$DI47),CX47+$AD47-$DH47,CX47)</f>
        <v>0</v>
      </c>
      <c r="CJ47" s="85">
        <f t="shared" ref="CJ47:CJ68" si="70">IF(AND(CI47&lt;$DI47,$DH47&lt;&gt;$AD47,CY47=$DI47),CY47+$AD47-$DH47,CY47)</f>
        <v>0</v>
      </c>
      <c r="CK47" s="85">
        <f t="shared" ref="CK47:CK68" si="71">IF(AND(CJ47&lt;$DI47,$DH47&lt;&gt;$AD47,CZ47=$DI47),CZ47+$AD47-$DH47,CZ47)</f>
        <v>0</v>
      </c>
      <c r="CL47" s="85">
        <f t="shared" ref="CL47:CL68" si="72">IF(AND(CK47&lt;$DI47,$DH47&lt;&gt;$AD47,DA47=$DI47),DA47+$AD47-$DH47,DA47)</f>
        <v>0</v>
      </c>
      <c r="CM47" s="85">
        <f t="shared" ref="CM47:CM68" si="73">IF(AND(CL47&lt;$DI47,$DH47&lt;&gt;$AD47,DB47=$DI47),DB47+$AD47-$DH47,DB47)</f>
        <v>0</v>
      </c>
      <c r="CN47" s="85">
        <f t="shared" ref="CN47:CN68" si="74">IF(AND(CM47&lt;$DI47,$DH47&lt;&gt;$AD47,DC47=$DI47),DC47+$AD47-$DH47,DC47)</f>
        <v>0</v>
      </c>
      <c r="CO47" s="14">
        <f t="shared" ref="CO47:CO68" si="75">IF(AND(CJ47&lt;$DI47,$DH47&lt;&gt;$AD47,DD47=$DI47),DD47+$AD47-$DH47,DD47)</f>
        <v>0</v>
      </c>
      <c r="CP47" s="85">
        <f t="shared" ref="CP47:CP68" si="76">IF(AND(CO47&lt;$DI47,$DH47&lt;&gt;$AD47,DE47=$DI47),DE47+$AD47-$DH47,DE47)</f>
        <v>0</v>
      </c>
      <c r="CQ47" s="85">
        <f t="shared" ref="CQ47:CQ68" si="77">IF(AND(CP47&lt;$DI47,$DH47&lt;&gt;$AD47,DF47=$DI47),DF47+$AD47-$DH47,DF47)</f>
        <v>0</v>
      </c>
      <c r="CR47" s="85">
        <f t="shared" ref="CR47:CR68" si="78">IF(AND(CQ47&lt;$DI47,$DH47&lt;&gt;$AD47,DG47=$DI47),DG47+$AD47-$DH47,DG47)</f>
        <v>0</v>
      </c>
      <c r="CS47" s="88">
        <f t="shared" si="57"/>
        <v>0</v>
      </c>
      <c r="CV47" s="14">
        <f t="shared" ref="CV47:CV68" si="79">IF($EO47=0,0,ROUND(4*$AD47*SUM(AI47:AK47)/$EO47,0)/4)</f>
        <v>0</v>
      </c>
      <c r="CW47" s="14">
        <f t="shared" ref="CW47:CW68" si="80">IF($EO47=0,0,ROUND(4*$AD47*SUM(AM47:AO47)/$EO47,0)/4)</f>
        <v>0</v>
      </c>
      <c r="CX47" s="14">
        <f t="shared" ref="CX47:CX68" si="81">IF($EO47=0,0,ROUND(4*$AD47*SUM(AQ47:AS47)/$EO47,0)/4)</f>
        <v>0</v>
      </c>
      <c r="CY47" s="14">
        <f t="shared" ref="CY47:CY68" si="82">IF($EO47=0,0,ROUND(4*$AD47*SUM(AU47:AW47)/$EO47,0)/4)</f>
        <v>0</v>
      </c>
      <c r="CZ47" s="14">
        <f t="shared" ref="CZ47:CZ68" si="83">IF($EO47=0,0,ROUND(4*$AD47*SUM(AY47:BA47)/$EO47,0)/4)</f>
        <v>0</v>
      </c>
      <c r="DA47" s="14">
        <f t="shared" ref="DA47:DA68" si="84">IF($EO47=0,0,ROUND(4*$AD47*SUM(BC47:BE47)/$EO47,0)/4)</f>
        <v>0</v>
      </c>
      <c r="DB47" s="14">
        <f t="shared" si="47"/>
        <v>0</v>
      </c>
      <c r="DC47" s="14">
        <f t="shared" si="48"/>
        <v>0</v>
      </c>
      <c r="DD47" s="14">
        <f t="shared" ref="DD47:DD68" si="85">IF($EO47=0,0,ROUND(4*$AD47*SUM(BO47:BQ47)/$EO47,0)/4)</f>
        <v>0</v>
      </c>
      <c r="DE47" s="14">
        <f t="shared" ref="DE47:DE68" si="86">IF($EO47=0,0,ROUND(4*$AD47*(SUM(BS47:BU47))/$EO47,0)/4)</f>
        <v>0</v>
      </c>
      <c r="DF47" s="14">
        <f t="shared" ref="DF47:DF68" si="87">IF($EO47=0,0,ROUND(4*$AD47*(SUM(BW47:BY47))/$EO47,0)/4)</f>
        <v>0</v>
      </c>
      <c r="DG47" s="14">
        <f t="shared" ref="DG47:DG68" si="88">IF($EO47=0,0,ROUND(4*$AD47*(SUM(CA47:CC47))/$EO47,0)/4)</f>
        <v>0</v>
      </c>
      <c r="DH47" s="198">
        <f t="shared" si="58"/>
        <v>0</v>
      </c>
      <c r="DI47" s="212">
        <f t="shared" si="55"/>
        <v>0</v>
      </c>
      <c r="DK47" s="74">
        <f t="shared" si="43"/>
        <v>0</v>
      </c>
      <c r="DL47" s="74">
        <f t="shared" si="59"/>
        <v>0</v>
      </c>
      <c r="DM47" s="74">
        <f t="shared" si="59"/>
        <v>0</v>
      </c>
      <c r="DN47" s="74">
        <f t="shared" si="59"/>
        <v>0</v>
      </c>
      <c r="DO47" s="74">
        <f t="shared" si="59"/>
        <v>0</v>
      </c>
      <c r="DP47" s="74">
        <f t="shared" si="59"/>
        <v>0</v>
      </c>
      <c r="DQ47" s="74">
        <f t="shared" si="59"/>
        <v>0</v>
      </c>
      <c r="DR47" s="74">
        <f t="shared" si="59"/>
        <v>0</v>
      </c>
      <c r="DS47" s="74">
        <f t="shared" si="59"/>
        <v>0</v>
      </c>
      <c r="DT47" s="74">
        <f t="shared" si="59"/>
        <v>0</v>
      </c>
      <c r="DU47" s="74">
        <f t="shared" si="59"/>
        <v>0</v>
      </c>
      <c r="DV47" s="74">
        <f t="shared" si="59"/>
        <v>0</v>
      </c>
      <c r="DW47" s="481">
        <f t="shared" si="44"/>
        <v>0</v>
      </c>
      <c r="DX47" s="84"/>
      <c r="DY47" s="74">
        <f t="shared" si="56"/>
        <v>0</v>
      </c>
      <c r="DZ47" s="74">
        <f t="shared" si="56"/>
        <v>0</v>
      </c>
      <c r="EA47" s="74">
        <f t="shared" si="56"/>
        <v>0</v>
      </c>
      <c r="EB47" s="74">
        <f t="shared" si="56"/>
        <v>0</v>
      </c>
      <c r="EC47" s="74">
        <f t="shared" si="56"/>
        <v>0</v>
      </c>
      <c r="ED47" s="74">
        <f t="shared" si="56"/>
        <v>0</v>
      </c>
      <c r="EE47" s="74">
        <f t="shared" si="56"/>
        <v>0</v>
      </c>
      <c r="EF47" s="74">
        <f t="shared" si="56"/>
        <v>0</v>
      </c>
      <c r="EG47" s="74">
        <f t="shared" si="56"/>
        <v>0</v>
      </c>
      <c r="EH47" s="74">
        <f t="shared" si="56"/>
        <v>0</v>
      </c>
      <c r="EI47" s="74">
        <f t="shared" si="56"/>
        <v>0</v>
      </c>
      <c r="EJ47" s="74">
        <f t="shared" si="56"/>
        <v>0</v>
      </c>
      <c r="EK47" s="482">
        <f t="shared" si="45"/>
        <v>0</v>
      </c>
      <c r="EO47" s="479">
        <f>SUM($AI47:$AK47)+SUM($AM47:$AO47)+SUM($AQ47:AS47)+SUM($AU47:AW47)+SUM($AY47:BA47)+SUM($BC47:BE47)+SUM($BG47:BI47)+SUM($BK47:BM47)+SUM($BO47:BQ47)+SUM($BS47:BU47)+SUM($BW47:BY47)+SUM($CA47:CC47)</f>
        <v>0</v>
      </c>
      <c r="EP47"/>
      <c r="EQ47">
        <f t="shared" si="46"/>
        <v>12</v>
      </c>
      <c r="ER47"/>
      <c r="ES47"/>
      <c r="ET47"/>
      <c r="EU47"/>
      <c r="EV47"/>
      <c r="EW47"/>
      <c r="EX47"/>
      <c r="EY47"/>
      <c r="EZ47"/>
      <c r="FA47"/>
      <c r="FB47"/>
      <c r="FC47"/>
      <c r="FD47"/>
      <c r="FE47"/>
      <c r="FF47"/>
      <c r="FG47"/>
      <c r="FH47"/>
      <c r="FI47"/>
      <c r="FJ47"/>
      <c r="FK47"/>
      <c r="FL47"/>
      <c r="FM47"/>
      <c r="FN47"/>
      <c r="FO47"/>
    </row>
    <row r="48" spans="1:174" s="2" customFormat="1" hidden="1" x14ac:dyDescent="0.25">
      <c r="A48" s="433" t="str">
        <f t="shared" si="60"/>
        <v>1.1.12</v>
      </c>
      <c r="B48" s="114"/>
      <c r="C48" s="129"/>
      <c r="D48" s="119"/>
      <c r="E48" s="120"/>
      <c r="F48" s="120"/>
      <c r="G48" s="11"/>
      <c r="H48" s="119"/>
      <c r="I48" s="120"/>
      <c r="J48" s="120"/>
      <c r="K48" s="120"/>
      <c r="L48" s="120"/>
      <c r="M48" s="120"/>
      <c r="N48" s="120"/>
      <c r="O48" s="120"/>
      <c r="P48" s="120"/>
      <c r="Q48" s="120"/>
      <c r="R48" s="120"/>
      <c r="S48" s="11"/>
      <c r="T48" s="134"/>
      <c r="U48" s="134"/>
      <c r="V48" s="119"/>
      <c r="W48" s="120"/>
      <c r="X48" s="120"/>
      <c r="Y48" s="120"/>
      <c r="Z48" s="120"/>
      <c r="AA48" s="120"/>
      <c r="AB48" s="11"/>
      <c r="AC48" s="8"/>
      <c r="AD48" s="134">
        <f t="shared" si="61"/>
        <v>0</v>
      </c>
      <c r="AE48" s="9">
        <f t="shared" si="62"/>
        <v>0</v>
      </c>
      <c r="AF48" s="9">
        <f t="shared" si="63"/>
        <v>0</v>
      </c>
      <c r="AG48" s="9">
        <f t="shared" si="64"/>
        <v>0</v>
      </c>
      <c r="AH48" s="9">
        <f t="shared" si="40"/>
        <v>0</v>
      </c>
      <c r="AI48" s="225"/>
      <c r="AJ48" s="225"/>
      <c r="AK48" s="225"/>
      <c r="AL48" s="436">
        <f t="shared" si="5"/>
        <v>0</v>
      </c>
      <c r="AM48" s="225"/>
      <c r="AN48" s="225"/>
      <c r="AO48" s="225"/>
      <c r="AP48" s="436">
        <f t="shared" si="6"/>
        <v>0</v>
      </c>
      <c r="AQ48" s="225"/>
      <c r="AR48" s="225"/>
      <c r="AS48" s="225"/>
      <c r="AT48" s="436">
        <f t="shared" si="7"/>
        <v>0</v>
      </c>
      <c r="AU48" s="225"/>
      <c r="AV48" s="225"/>
      <c r="AW48" s="225"/>
      <c r="AX48" s="436">
        <f t="shared" si="8"/>
        <v>0</v>
      </c>
      <c r="AY48" s="225"/>
      <c r="AZ48" s="225"/>
      <c r="BA48" s="225"/>
      <c r="BB48" s="436">
        <f t="shared" si="49"/>
        <v>0</v>
      </c>
      <c r="BC48" s="225"/>
      <c r="BD48" s="225"/>
      <c r="BE48" s="225"/>
      <c r="BF48" s="436">
        <f t="shared" si="50"/>
        <v>0</v>
      </c>
      <c r="BG48" s="225"/>
      <c r="BH48" s="225"/>
      <c r="BI48" s="225"/>
      <c r="BJ48" s="436">
        <f t="shared" si="51"/>
        <v>0</v>
      </c>
      <c r="BK48" s="225"/>
      <c r="BL48" s="225"/>
      <c r="BM48" s="225"/>
      <c r="BN48" s="436">
        <f t="shared" si="52"/>
        <v>0</v>
      </c>
      <c r="BO48" s="225"/>
      <c r="BP48" s="225"/>
      <c r="BQ48" s="225"/>
      <c r="BR48" s="436">
        <f t="shared" si="9"/>
        <v>0</v>
      </c>
      <c r="BS48" s="225"/>
      <c r="BT48" s="225"/>
      <c r="BU48" s="225"/>
      <c r="BV48" s="436">
        <f t="shared" si="10"/>
        <v>0</v>
      </c>
      <c r="BW48" s="225"/>
      <c r="BX48" s="225"/>
      <c r="BY48" s="225"/>
      <c r="BZ48" s="436">
        <f t="shared" si="11"/>
        <v>0</v>
      </c>
      <c r="CA48" s="225"/>
      <c r="CB48" s="225"/>
      <c r="CC48" s="225"/>
      <c r="CD48" s="436">
        <f t="shared" si="12"/>
        <v>0</v>
      </c>
      <c r="CE48" s="62">
        <f t="shared" si="65"/>
        <v>0</v>
      </c>
      <c r="CF48" s="117" t="str">
        <f t="shared" si="66"/>
        <v/>
      </c>
      <c r="CG48" s="85">
        <f t="shared" si="67"/>
        <v>0</v>
      </c>
      <c r="CH48" s="85">
        <f t="shared" si="68"/>
        <v>0</v>
      </c>
      <c r="CI48" s="85">
        <f t="shared" si="69"/>
        <v>0</v>
      </c>
      <c r="CJ48" s="85">
        <f t="shared" si="70"/>
        <v>0</v>
      </c>
      <c r="CK48" s="85">
        <f t="shared" si="71"/>
        <v>0</v>
      </c>
      <c r="CL48" s="85">
        <f t="shared" si="72"/>
        <v>0</v>
      </c>
      <c r="CM48" s="85">
        <f t="shared" si="73"/>
        <v>0</v>
      </c>
      <c r="CN48" s="85">
        <f t="shared" si="74"/>
        <v>0</v>
      </c>
      <c r="CO48" s="14">
        <f t="shared" si="75"/>
        <v>0</v>
      </c>
      <c r="CP48" s="85">
        <f t="shared" si="76"/>
        <v>0</v>
      </c>
      <c r="CQ48" s="85">
        <f t="shared" si="77"/>
        <v>0</v>
      </c>
      <c r="CR48" s="85">
        <f t="shared" si="78"/>
        <v>0</v>
      </c>
      <c r="CS48" s="88">
        <f t="shared" si="57"/>
        <v>0</v>
      </c>
      <c r="CV48" s="14">
        <f t="shared" si="79"/>
        <v>0</v>
      </c>
      <c r="CW48" s="14">
        <f t="shared" si="80"/>
        <v>0</v>
      </c>
      <c r="CX48" s="14">
        <f t="shared" si="81"/>
        <v>0</v>
      </c>
      <c r="CY48" s="14">
        <f t="shared" si="82"/>
        <v>0</v>
      </c>
      <c r="CZ48" s="14">
        <f t="shared" si="83"/>
        <v>0</v>
      </c>
      <c r="DA48" s="14">
        <f t="shared" si="84"/>
        <v>0</v>
      </c>
      <c r="DB48" s="14">
        <f t="shared" si="47"/>
        <v>0</v>
      </c>
      <c r="DC48" s="14">
        <f t="shared" si="48"/>
        <v>0</v>
      </c>
      <c r="DD48" s="14">
        <f t="shared" si="85"/>
        <v>0</v>
      </c>
      <c r="DE48" s="14">
        <f t="shared" si="86"/>
        <v>0</v>
      </c>
      <c r="DF48" s="14">
        <f t="shared" si="87"/>
        <v>0</v>
      </c>
      <c r="DG48" s="14">
        <f t="shared" si="88"/>
        <v>0</v>
      </c>
      <c r="DH48" s="198">
        <f t="shared" si="58"/>
        <v>0</v>
      </c>
      <c r="DI48" s="212">
        <f t="shared" si="55"/>
        <v>0</v>
      </c>
      <c r="DK48" s="74">
        <f t="shared" si="43"/>
        <v>0</v>
      </c>
      <c r="DL48" s="74">
        <f t="shared" si="59"/>
        <v>0</v>
      </c>
      <c r="DM48" s="74">
        <f t="shared" si="59"/>
        <v>0</v>
      </c>
      <c r="DN48" s="74">
        <f t="shared" si="59"/>
        <v>0</v>
      </c>
      <c r="DO48" s="74">
        <f t="shared" si="59"/>
        <v>0</v>
      </c>
      <c r="DP48" s="74">
        <f t="shared" si="59"/>
        <v>0</v>
      </c>
      <c r="DQ48" s="74">
        <f t="shared" si="59"/>
        <v>0</v>
      </c>
      <c r="DR48" s="74">
        <f t="shared" si="59"/>
        <v>0</v>
      </c>
      <c r="DS48" s="74">
        <f t="shared" si="59"/>
        <v>0</v>
      </c>
      <c r="DT48" s="74">
        <f t="shared" si="59"/>
        <v>0</v>
      </c>
      <c r="DU48" s="74">
        <f t="shared" si="59"/>
        <v>0</v>
      </c>
      <c r="DV48" s="74">
        <f t="shared" si="59"/>
        <v>0</v>
      </c>
      <c r="DW48" s="481">
        <f t="shared" si="44"/>
        <v>0</v>
      </c>
      <c r="DX48" s="84"/>
      <c r="DY48" s="74">
        <f t="shared" si="56"/>
        <v>0</v>
      </c>
      <c r="DZ48" s="74">
        <f t="shared" si="56"/>
        <v>0</v>
      </c>
      <c r="EA48" s="74">
        <f t="shared" si="56"/>
        <v>0</v>
      </c>
      <c r="EB48" s="74">
        <f t="shared" si="56"/>
        <v>0</v>
      </c>
      <c r="EC48" s="74">
        <f t="shared" si="56"/>
        <v>0</v>
      </c>
      <c r="ED48" s="74">
        <f t="shared" si="56"/>
        <v>0</v>
      </c>
      <c r="EE48" s="74">
        <f t="shared" si="56"/>
        <v>0</v>
      </c>
      <c r="EF48" s="74">
        <f t="shared" si="56"/>
        <v>0</v>
      </c>
      <c r="EG48" s="74">
        <f t="shared" si="56"/>
        <v>0</v>
      </c>
      <c r="EH48" s="74">
        <f t="shared" si="56"/>
        <v>0</v>
      </c>
      <c r="EI48" s="74">
        <f t="shared" si="56"/>
        <v>0</v>
      </c>
      <c r="EJ48" s="74">
        <f t="shared" si="56"/>
        <v>0</v>
      </c>
      <c r="EK48" s="482">
        <f t="shared" si="45"/>
        <v>0</v>
      </c>
      <c r="EO48" s="479">
        <f>SUM($AI48:$AK48)+SUM($AM48:$AO48)+SUM($AQ48:AS48)+SUM($AU48:AW48)+SUM($AY48:BA48)+SUM($BC48:BE48)+SUM($BG48:BI48)+SUM($BK48:BM48)+SUM($BO48:BQ48)+SUM($BS48:BU48)+SUM($BW48:BY48)+SUM($CA48:CC48)</f>
        <v>0</v>
      </c>
      <c r="EP48"/>
      <c r="EQ48">
        <f t="shared" ref="EQ48:EQ68" si="89">IF(B48&lt;&gt;0,EQ47+1,EQ47)</f>
        <v>12</v>
      </c>
      <c r="ER48"/>
      <c r="ES48"/>
      <c r="ET48"/>
      <c r="EU48"/>
      <c r="EV48"/>
      <c r="EW48"/>
      <c r="EX48"/>
      <c r="EY48"/>
      <c r="EZ48"/>
      <c r="FA48"/>
      <c r="FB48"/>
      <c r="FC48"/>
      <c r="FD48"/>
      <c r="FE48"/>
      <c r="FF48"/>
      <c r="FG48"/>
      <c r="FH48"/>
      <c r="FI48"/>
      <c r="FJ48"/>
      <c r="FK48"/>
      <c r="FL48"/>
      <c r="FM48"/>
      <c r="FN48"/>
      <c r="FO48"/>
    </row>
    <row r="49" spans="1:171" s="2" customFormat="1" hidden="1" x14ac:dyDescent="0.25">
      <c r="A49" s="433" t="str">
        <f t="shared" si="60"/>
        <v>1.1.12</v>
      </c>
      <c r="B49" s="114"/>
      <c r="C49" s="129"/>
      <c r="D49" s="119"/>
      <c r="E49" s="120"/>
      <c r="F49" s="120"/>
      <c r="G49" s="11"/>
      <c r="H49" s="119"/>
      <c r="I49" s="120"/>
      <c r="J49" s="120"/>
      <c r="K49" s="120"/>
      <c r="L49" s="120"/>
      <c r="M49" s="120"/>
      <c r="N49" s="120"/>
      <c r="O49" s="120"/>
      <c r="P49" s="120"/>
      <c r="Q49" s="120"/>
      <c r="R49" s="120"/>
      <c r="S49" s="11"/>
      <c r="T49" s="134"/>
      <c r="U49" s="134"/>
      <c r="V49" s="119"/>
      <c r="W49" s="120"/>
      <c r="X49" s="120"/>
      <c r="Y49" s="120"/>
      <c r="Z49" s="120"/>
      <c r="AA49" s="120"/>
      <c r="AB49" s="11"/>
      <c r="AC49" s="8"/>
      <c r="AD49" s="134">
        <f t="shared" si="61"/>
        <v>0</v>
      </c>
      <c r="AE49" s="9">
        <f t="shared" si="62"/>
        <v>0</v>
      </c>
      <c r="AF49" s="9">
        <f t="shared" si="63"/>
        <v>0</v>
      </c>
      <c r="AG49" s="9">
        <f t="shared" si="64"/>
        <v>0</v>
      </c>
      <c r="AH49" s="9">
        <f t="shared" si="40"/>
        <v>0</v>
      </c>
      <c r="AI49" s="225"/>
      <c r="AJ49" s="225"/>
      <c r="AK49" s="225"/>
      <c r="AL49" s="436">
        <f t="shared" si="5"/>
        <v>0</v>
      </c>
      <c r="AM49" s="225"/>
      <c r="AN49" s="225"/>
      <c r="AO49" s="225"/>
      <c r="AP49" s="436">
        <f t="shared" si="6"/>
        <v>0</v>
      </c>
      <c r="AQ49" s="225"/>
      <c r="AR49" s="225"/>
      <c r="AS49" s="225"/>
      <c r="AT49" s="436">
        <f t="shared" si="7"/>
        <v>0</v>
      </c>
      <c r="AU49" s="225"/>
      <c r="AV49" s="225"/>
      <c r="AW49" s="225"/>
      <c r="AX49" s="436">
        <f t="shared" si="8"/>
        <v>0</v>
      </c>
      <c r="AY49" s="225"/>
      <c r="AZ49" s="225"/>
      <c r="BA49" s="225"/>
      <c r="BB49" s="436">
        <f t="shared" si="49"/>
        <v>0</v>
      </c>
      <c r="BC49" s="225"/>
      <c r="BD49" s="225"/>
      <c r="BE49" s="225"/>
      <c r="BF49" s="436">
        <f t="shared" si="50"/>
        <v>0</v>
      </c>
      <c r="BG49" s="225"/>
      <c r="BH49" s="225"/>
      <c r="BI49" s="225"/>
      <c r="BJ49" s="436">
        <f t="shared" si="51"/>
        <v>0</v>
      </c>
      <c r="BK49" s="225"/>
      <c r="BL49" s="225"/>
      <c r="BM49" s="225"/>
      <c r="BN49" s="436">
        <f t="shared" si="52"/>
        <v>0</v>
      </c>
      <c r="BO49" s="225"/>
      <c r="BP49" s="225"/>
      <c r="BQ49" s="225"/>
      <c r="BR49" s="436">
        <f t="shared" si="9"/>
        <v>0</v>
      </c>
      <c r="BS49" s="225"/>
      <c r="BT49" s="225"/>
      <c r="BU49" s="225"/>
      <c r="BV49" s="436">
        <f t="shared" si="10"/>
        <v>0</v>
      </c>
      <c r="BW49" s="225"/>
      <c r="BX49" s="225"/>
      <c r="BY49" s="225"/>
      <c r="BZ49" s="436">
        <f t="shared" si="11"/>
        <v>0</v>
      </c>
      <c r="CA49" s="225"/>
      <c r="CB49" s="225"/>
      <c r="CC49" s="225"/>
      <c r="CD49" s="436">
        <f t="shared" si="12"/>
        <v>0</v>
      </c>
      <c r="CE49" s="62">
        <f t="shared" si="65"/>
        <v>0</v>
      </c>
      <c r="CF49" s="117" t="str">
        <f t="shared" si="66"/>
        <v/>
      </c>
      <c r="CG49" s="85">
        <f t="shared" si="67"/>
        <v>0</v>
      </c>
      <c r="CH49" s="85">
        <f t="shared" si="68"/>
        <v>0</v>
      </c>
      <c r="CI49" s="85">
        <f t="shared" si="69"/>
        <v>0</v>
      </c>
      <c r="CJ49" s="85">
        <f t="shared" si="70"/>
        <v>0</v>
      </c>
      <c r="CK49" s="85">
        <f t="shared" si="71"/>
        <v>0</v>
      </c>
      <c r="CL49" s="85">
        <f t="shared" si="72"/>
        <v>0</v>
      </c>
      <c r="CM49" s="85">
        <f t="shared" si="73"/>
        <v>0</v>
      </c>
      <c r="CN49" s="85">
        <f t="shared" si="74"/>
        <v>0</v>
      </c>
      <c r="CO49" s="14">
        <f t="shared" si="75"/>
        <v>0</v>
      </c>
      <c r="CP49" s="85">
        <f t="shared" si="76"/>
        <v>0</v>
      </c>
      <c r="CQ49" s="85">
        <f t="shared" si="77"/>
        <v>0</v>
      </c>
      <c r="CR49" s="85">
        <f t="shared" si="78"/>
        <v>0</v>
      </c>
      <c r="CS49" s="88">
        <f t="shared" si="57"/>
        <v>0</v>
      </c>
      <c r="CV49" s="14">
        <f t="shared" si="79"/>
        <v>0</v>
      </c>
      <c r="CW49" s="14">
        <f t="shared" si="80"/>
        <v>0</v>
      </c>
      <c r="CX49" s="14">
        <f t="shared" si="81"/>
        <v>0</v>
      </c>
      <c r="CY49" s="14">
        <f t="shared" si="82"/>
        <v>0</v>
      </c>
      <c r="CZ49" s="14">
        <f t="shared" si="83"/>
        <v>0</v>
      </c>
      <c r="DA49" s="14">
        <f t="shared" si="84"/>
        <v>0</v>
      </c>
      <c r="DB49" s="14">
        <f t="shared" ref="DB49:DB68" si="90">IF($EO49=0,0,ROUND(4*$AD49*SUM(BG49:BI49)/$EO49,0)/4)</f>
        <v>0</v>
      </c>
      <c r="DC49" s="14">
        <f t="shared" ref="DC49:DC68" si="91">IF($EO49=0,0,ROUND(4*$AD49*SUM(BK49:BM49)/$EO49,0)/4)</f>
        <v>0</v>
      </c>
      <c r="DD49" s="14">
        <f t="shared" si="85"/>
        <v>0</v>
      </c>
      <c r="DE49" s="14">
        <f t="shared" si="86"/>
        <v>0</v>
      </c>
      <c r="DF49" s="14">
        <f t="shared" si="87"/>
        <v>0</v>
      </c>
      <c r="DG49" s="14">
        <f t="shared" si="88"/>
        <v>0</v>
      </c>
      <c r="DH49" s="198">
        <f t="shared" si="58"/>
        <v>0</v>
      </c>
      <c r="DI49" s="212">
        <f t="shared" si="55"/>
        <v>0</v>
      </c>
      <c r="DK49" s="74">
        <f t="shared" si="43"/>
        <v>0</v>
      </c>
      <c r="DL49" s="74">
        <f t="shared" si="59"/>
        <v>0</v>
      </c>
      <c r="DM49" s="74">
        <f t="shared" si="59"/>
        <v>0</v>
      </c>
      <c r="DN49" s="74">
        <f t="shared" si="59"/>
        <v>0</v>
      </c>
      <c r="DO49" s="74">
        <f t="shared" si="59"/>
        <v>0</v>
      </c>
      <c r="DP49" s="74">
        <f t="shared" si="59"/>
        <v>0</v>
      </c>
      <c r="DQ49" s="74">
        <f t="shared" si="59"/>
        <v>0</v>
      </c>
      <c r="DR49" s="74">
        <f t="shared" si="59"/>
        <v>0</v>
      </c>
      <c r="DS49" s="74">
        <f t="shared" si="59"/>
        <v>0</v>
      </c>
      <c r="DT49" s="74">
        <f t="shared" si="59"/>
        <v>0</v>
      </c>
      <c r="DU49" s="74">
        <f t="shared" si="59"/>
        <v>0</v>
      </c>
      <c r="DV49" s="74">
        <f t="shared" si="59"/>
        <v>0</v>
      </c>
      <c r="DW49" s="481">
        <f t="shared" si="44"/>
        <v>0</v>
      </c>
      <c r="DX49" s="84"/>
      <c r="DY49" s="74">
        <f t="shared" si="56"/>
        <v>0</v>
      </c>
      <c r="DZ49" s="74">
        <f t="shared" si="56"/>
        <v>0</v>
      </c>
      <c r="EA49" s="74">
        <f t="shared" si="56"/>
        <v>0</v>
      </c>
      <c r="EB49" s="74">
        <f t="shared" si="56"/>
        <v>0</v>
      </c>
      <c r="EC49" s="74">
        <f t="shared" si="56"/>
        <v>0</v>
      </c>
      <c r="ED49" s="74">
        <f t="shared" si="56"/>
        <v>0</v>
      </c>
      <c r="EE49" s="74">
        <f t="shared" si="56"/>
        <v>0</v>
      </c>
      <c r="EF49" s="74">
        <f t="shared" si="56"/>
        <v>0</v>
      </c>
      <c r="EG49" s="74">
        <f t="shared" si="56"/>
        <v>0</v>
      </c>
      <c r="EH49" s="74">
        <f t="shared" si="56"/>
        <v>0</v>
      </c>
      <c r="EI49" s="74">
        <f t="shared" si="56"/>
        <v>0</v>
      </c>
      <c r="EJ49" s="74">
        <f t="shared" si="56"/>
        <v>0</v>
      </c>
      <c r="EK49" s="482">
        <f t="shared" si="45"/>
        <v>0</v>
      </c>
      <c r="EO49" s="479">
        <f>SUM($AI49:$AK49)+SUM($AM49:$AO49)+SUM($AQ49:AS49)+SUM($AU49:AW49)+SUM($AY49:BA49)+SUM($BC49:BE49)+SUM($BG49:BI49)+SUM($BK49:BM49)+SUM($BO49:BQ49)+SUM($BS49:BU49)+SUM($BW49:BY49)+SUM($CA49:CC49)</f>
        <v>0</v>
      </c>
      <c r="EP49"/>
      <c r="EQ49">
        <f t="shared" si="89"/>
        <v>12</v>
      </c>
      <c r="ER49"/>
      <c r="ES49"/>
      <c r="ET49"/>
      <c r="EU49"/>
      <c r="EV49"/>
      <c r="EW49"/>
      <c r="EX49"/>
      <c r="EY49"/>
      <c r="EZ49"/>
      <c r="FA49"/>
      <c r="FB49"/>
      <c r="FC49"/>
      <c r="FD49"/>
      <c r="FE49"/>
      <c r="FF49"/>
      <c r="FG49"/>
      <c r="FH49"/>
      <c r="FI49"/>
      <c r="FJ49"/>
      <c r="FK49"/>
      <c r="FL49"/>
      <c r="FM49"/>
      <c r="FN49"/>
      <c r="FO49"/>
    </row>
    <row r="50" spans="1:171" s="2" customFormat="1" hidden="1" x14ac:dyDescent="0.25">
      <c r="A50" s="433" t="str">
        <f t="shared" si="60"/>
        <v>1.1.12</v>
      </c>
      <c r="B50" s="114"/>
      <c r="C50" s="129"/>
      <c r="D50" s="119"/>
      <c r="E50" s="120"/>
      <c r="F50" s="120"/>
      <c r="G50" s="11"/>
      <c r="H50" s="119"/>
      <c r="I50" s="120"/>
      <c r="J50" s="120"/>
      <c r="K50" s="120"/>
      <c r="L50" s="120"/>
      <c r="M50" s="120"/>
      <c r="N50" s="120"/>
      <c r="O50" s="120"/>
      <c r="P50" s="120"/>
      <c r="Q50" s="120"/>
      <c r="R50" s="120"/>
      <c r="S50" s="11"/>
      <c r="T50" s="134"/>
      <c r="U50" s="134"/>
      <c r="V50" s="119"/>
      <c r="W50" s="120"/>
      <c r="X50" s="120"/>
      <c r="Y50" s="120"/>
      <c r="Z50" s="120"/>
      <c r="AA50" s="120"/>
      <c r="AB50" s="11"/>
      <c r="AC50" s="8"/>
      <c r="AD50" s="134">
        <f t="shared" si="61"/>
        <v>0</v>
      </c>
      <c r="AE50" s="9">
        <f t="shared" si="62"/>
        <v>0</v>
      </c>
      <c r="AF50" s="9">
        <f t="shared" si="63"/>
        <v>0</v>
      </c>
      <c r="AG50" s="9">
        <f t="shared" si="64"/>
        <v>0</v>
      </c>
      <c r="AH50" s="9">
        <f t="shared" si="40"/>
        <v>0</v>
      </c>
      <c r="AI50" s="225"/>
      <c r="AJ50" s="225"/>
      <c r="AK50" s="225"/>
      <c r="AL50" s="436">
        <f t="shared" si="5"/>
        <v>0</v>
      </c>
      <c r="AM50" s="225"/>
      <c r="AN50" s="225"/>
      <c r="AO50" s="225"/>
      <c r="AP50" s="436">
        <f t="shared" si="6"/>
        <v>0</v>
      </c>
      <c r="AQ50" s="225"/>
      <c r="AR50" s="225"/>
      <c r="AS50" s="225"/>
      <c r="AT50" s="436">
        <f t="shared" si="7"/>
        <v>0</v>
      </c>
      <c r="AU50" s="225"/>
      <c r="AV50" s="225"/>
      <c r="AW50" s="225"/>
      <c r="AX50" s="436">
        <f t="shared" si="8"/>
        <v>0</v>
      </c>
      <c r="AY50" s="225"/>
      <c r="AZ50" s="225"/>
      <c r="BA50" s="225"/>
      <c r="BB50" s="436">
        <f t="shared" si="49"/>
        <v>0</v>
      </c>
      <c r="BC50" s="225"/>
      <c r="BD50" s="225"/>
      <c r="BE50" s="225"/>
      <c r="BF50" s="436">
        <f t="shared" si="50"/>
        <v>0</v>
      </c>
      <c r="BG50" s="225"/>
      <c r="BH50" s="225"/>
      <c r="BI50" s="225"/>
      <c r="BJ50" s="436">
        <f t="shared" si="51"/>
        <v>0</v>
      </c>
      <c r="BK50" s="225"/>
      <c r="BL50" s="225"/>
      <c r="BM50" s="225"/>
      <c r="BN50" s="436">
        <f t="shared" si="52"/>
        <v>0</v>
      </c>
      <c r="BO50" s="225"/>
      <c r="BP50" s="225"/>
      <c r="BQ50" s="225"/>
      <c r="BR50" s="436">
        <f t="shared" si="9"/>
        <v>0</v>
      </c>
      <c r="BS50" s="225"/>
      <c r="BT50" s="225"/>
      <c r="BU50" s="225"/>
      <c r="BV50" s="436">
        <f t="shared" si="10"/>
        <v>0</v>
      </c>
      <c r="BW50" s="225"/>
      <c r="BX50" s="225"/>
      <c r="BY50" s="225"/>
      <c r="BZ50" s="436">
        <f t="shared" si="11"/>
        <v>0</v>
      </c>
      <c r="CA50" s="225"/>
      <c r="CB50" s="225"/>
      <c r="CC50" s="225"/>
      <c r="CD50" s="436">
        <f t="shared" si="12"/>
        <v>0</v>
      </c>
      <c r="CE50" s="62">
        <f t="shared" si="65"/>
        <v>0</v>
      </c>
      <c r="CF50" s="117" t="str">
        <f t="shared" si="66"/>
        <v/>
      </c>
      <c r="CG50" s="85">
        <f t="shared" si="67"/>
        <v>0</v>
      </c>
      <c r="CH50" s="85">
        <f t="shared" si="68"/>
        <v>0</v>
      </c>
      <c r="CI50" s="85">
        <f t="shared" si="69"/>
        <v>0</v>
      </c>
      <c r="CJ50" s="85">
        <f t="shared" si="70"/>
        <v>0</v>
      </c>
      <c r="CK50" s="85">
        <f t="shared" si="71"/>
        <v>0</v>
      </c>
      <c r="CL50" s="85">
        <f t="shared" si="72"/>
        <v>0</v>
      </c>
      <c r="CM50" s="85">
        <f t="shared" si="73"/>
        <v>0</v>
      </c>
      <c r="CN50" s="85">
        <f t="shared" si="74"/>
        <v>0</v>
      </c>
      <c r="CO50" s="14">
        <f t="shared" si="75"/>
        <v>0</v>
      </c>
      <c r="CP50" s="85">
        <f t="shared" si="76"/>
        <v>0</v>
      </c>
      <c r="CQ50" s="85">
        <f t="shared" si="77"/>
        <v>0</v>
      </c>
      <c r="CR50" s="85">
        <f t="shared" si="78"/>
        <v>0</v>
      </c>
      <c r="CS50" s="88">
        <f t="shared" si="57"/>
        <v>0</v>
      </c>
      <c r="CV50" s="14">
        <f t="shared" si="79"/>
        <v>0</v>
      </c>
      <c r="CW50" s="14">
        <f t="shared" si="80"/>
        <v>0</v>
      </c>
      <c r="CX50" s="14">
        <f t="shared" si="81"/>
        <v>0</v>
      </c>
      <c r="CY50" s="14">
        <f t="shared" si="82"/>
        <v>0</v>
      </c>
      <c r="CZ50" s="14">
        <f t="shared" si="83"/>
        <v>0</v>
      </c>
      <c r="DA50" s="14">
        <f t="shared" si="84"/>
        <v>0</v>
      </c>
      <c r="DB50" s="14">
        <f t="shared" si="90"/>
        <v>0</v>
      </c>
      <c r="DC50" s="14">
        <f t="shared" si="91"/>
        <v>0</v>
      </c>
      <c r="DD50" s="14">
        <f t="shared" si="85"/>
        <v>0</v>
      </c>
      <c r="DE50" s="14">
        <f t="shared" si="86"/>
        <v>0</v>
      </c>
      <c r="DF50" s="14">
        <f t="shared" si="87"/>
        <v>0</v>
      </c>
      <c r="DG50" s="14">
        <f t="shared" si="88"/>
        <v>0</v>
      </c>
      <c r="DH50" s="198">
        <f t="shared" si="58"/>
        <v>0</v>
      </c>
      <c r="DI50" s="212">
        <f t="shared" si="55"/>
        <v>0</v>
      </c>
      <c r="DK50" s="74">
        <f t="shared" si="43"/>
        <v>0</v>
      </c>
      <c r="DL50" s="74">
        <f t="shared" si="59"/>
        <v>0</v>
      </c>
      <c r="DM50" s="74">
        <f t="shared" si="59"/>
        <v>0</v>
      </c>
      <c r="DN50" s="74">
        <f t="shared" si="59"/>
        <v>0</v>
      </c>
      <c r="DO50" s="74">
        <f t="shared" si="59"/>
        <v>0</v>
      </c>
      <c r="DP50" s="74">
        <f t="shared" si="59"/>
        <v>0</v>
      </c>
      <c r="DQ50" s="74">
        <f t="shared" si="59"/>
        <v>0</v>
      </c>
      <c r="DR50" s="74">
        <f t="shared" si="59"/>
        <v>0</v>
      </c>
      <c r="DS50" s="74">
        <f t="shared" si="59"/>
        <v>0</v>
      </c>
      <c r="DT50" s="74">
        <f t="shared" si="59"/>
        <v>0</v>
      </c>
      <c r="DU50" s="74">
        <f t="shared" si="59"/>
        <v>0</v>
      </c>
      <c r="DV50" s="74">
        <f t="shared" si="59"/>
        <v>0</v>
      </c>
      <c r="DW50" s="481">
        <f t="shared" si="44"/>
        <v>0</v>
      </c>
      <c r="DX50" s="84"/>
      <c r="DY50" s="74">
        <f t="shared" si="56"/>
        <v>0</v>
      </c>
      <c r="DZ50" s="74">
        <f t="shared" si="56"/>
        <v>0</v>
      </c>
      <c r="EA50" s="74">
        <f t="shared" si="56"/>
        <v>0</v>
      </c>
      <c r="EB50" s="74">
        <f t="shared" si="56"/>
        <v>0</v>
      </c>
      <c r="EC50" s="74">
        <f t="shared" si="56"/>
        <v>0</v>
      </c>
      <c r="ED50" s="74">
        <f t="shared" si="56"/>
        <v>0</v>
      </c>
      <c r="EE50" s="74">
        <f t="shared" si="56"/>
        <v>0</v>
      </c>
      <c r="EF50" s="74">
        <f t="shared" si="56"/>
        <v>0</v>
      </c>
      <c r="EG50" s="74">
        <f t="shared" si="56"/>
        <v>0</v>
      </c>
      <c r="EH50" s="74">
        <f t="shared" si="56"/>
        <v>0</v>
      </c>
      <c r="EI50" s="74">
        <f t="shared" si="56"/>
        <v>0</v>
      </c>
      <c r="EJ50" s="74">
        <f t="shared" si="56"/>
        <v>0</v>
      </c>
      <c r="EK50" s="482">
        <f t="shared" si="45"/>
        <v>0</v>
      </c>
      <c r="EO50" s="479">
        <f>SUM($AI50:$AK50)+SUM($AM50:$AO50)+SUM($AQ50:AS50)+SUM($AU50:AW50)+SUM($AY50:BA50)+SUM($BC50:BE50)+SUM($BG50:BI50)+SUM($BK50:BM50)+SUM($BO50:BQ50)+SUM($BS50:BU50)+SUM($BW50:BY50)+SUM($CA50:CC50)</f>
        <v>0</v>
      </c>
      <c r="EP50"/>
      <c r="EQ50">
        <f t="shared" si="89"/>
        <v>12</v>
      </c>
      <c r="ER50"/>
      <c r="ES50"/>
      <c r="ET50"/>
      <c r="EU50"/>
      <c r="EV50"/>
      <c r="EW50"/>
      <c r="EX50"/>
      <c r="EY50"/>
      <c r="EZ50"/>
      <c r="FA50"/>
      <c r="FB50"/>
      <c r="FC50"/>
      <c r="FD50"/>
      <c r="FE50"/>
      <c r="FF50"/>
      <c r="FG50"/>
      <c r="FH50"/>
      <c r="FI50"/>
      <c r="FJ50"/>
      <c r="FK50"/>
      <c r="FL50"/>
      <c r="FM50"/>
      <c r="FN50"/>
      <c r="FO50"/>
    </row>
    <row r="51" spans="1:171" s="2" customFormat="1" hidden="1" x14ac:dyDescent="0.25">
      <c r="A51" s="433" t="str">
        <f t="shared" si="60"/>
        <v>1.1.12</v>
      </c>
      <c r="B51" s="114"/>
      <c r="C51" s="129"/>
      <c r="D51" s="119"/>
      <c r="E51" s="120"/>
      <c r="F51" s="120"/>
      <c r="G51" s="11"/>
      <c r="H51" s="119"/>
      <c r="I51" s="120"/>
      <c r="J51" s="120"/>
      <c r="K51" s="120"/>
      <c r="L51" s="120"/>
      <c r="M51" s="120"/>
      <c r="N51" s="120"/>
      <c r="O51" s="120"/>
      <c r="P51" s="120"/>
      <c r="Q51" s="120"/>
      <c r="R51" s="120"/>
      <c r="S51" s="11"/>
      <c r="T51" s="134"/>
      <c r="U51" s="134"/>
      <c r="V51" s="119"/>
      <c r="W51" s="120"/>
      <c r="X51" s="120"/>
      <c r="Y51" s="120"/>
      <c r="Z51" s="120"/>
      <c r="AA51" s="120"/>
      <c r="AB51" s="11"/>
      <c r="AC51" s="8"/>
      <c r="AD51" s="134">
        <f t="shared" si="61"/>
        <v>0</v>
      </c>
      <c r="AE51" s="9">
        <f t="shared" si="62"/>
        <v>0</v>
      </c>
      <c r="AF51" s="9">
        <f t="shared" si="63"/>
        <v>0</v>
      </c>
      <c r="AG51" s="9">
        <f t="shared" si="64"/>
        <v>0</v>
      </c>
      <c r="AH51" s="9">
        <f t="shared" si="40"/>
        <v>0</v>
      </c>
      <c r="AI51" s="225"/>
      <c r="AJ51" s="225"/>
      <c r="AK51" s="225"/>
      <c r="AL51" s="436">
        <f t="shared" si="5"/>
        <v>0</v>
      </c>
      <c r="AM51" s="225"/>
      <c r="AN51" s="225"/>
      <c r="AO51" s="225"/>
      <c r="AP51" s="436">
        <f t="shared" si="6"/>
        <v>0</v>
      </c>
      <c r="AQ51" s="225"/>
      <c r="AR51" s="225"/>
      <c r="AS51" s="225"/>
      <c r="AT51" s="436">
        <f t="shared" si="7"/>
        <v>0</v>
      </c>
      <c r="AU51" s="225"/>
      <c r="AV51" s="225"/>
      <c r="AW51" s="225"/>
      <c r="AX51" s="436">
        <f t="shared" si="8"/>
        <v>0</v>
      </c>
      <c r="AY51" s="225"/>
      <c r="AZ51" s="225"/>
      <c r="BA51" s="225"/>
      <c r="BB51" s="436">
        <f t="shared" si="49"/>
        <v>0</v>
      </c>
      <c r="BC51" s="225"/>
      <c r="BD51" s="225"/>
      <c r="BE51" s="225"/>
      <c r="BF51" s="436">
        <f t="shared" si="50"/>
        <v>0</v>
      </c>
      <c r="BG51" s="225"/>
      <c r="BH51" s="225"/>
      <c r="BI51" s="225"/>
      <c r="BJ51" s="436">
        <f t="shared" si="51"/>
        <v>0</v>
      </c>
      <c r="BK51" s="225"/>
      <c r="BL51" s="225"/>
      <c r="BM51" s="225"/>
      <c r="BN51" s="436">
        <f t="shared" si="52"/>
        <v>0</v>
      </c>
      <c r="BO51" s="225"/>
      <c r="BP51" s="225"/>
      <c r="BQ51" s="225"/>
      <c r="BR51" s="436">
        <f t="shared" si="9"/>
        <v>0</v>
      </c>
      <c r="BS51" s="225"/>
      <c r="BT51" s="225"/>
      <c r="BU51" s="225"/>
      <c r="BV51" s="436">
        <f t="shared" si="10"/>
        <v>0</v>
      </c>
      <c r="BW51" s="225"/>
      <c r="BX51" s="225"/>
      <c r="BY51" s="225"/>
      <c r="BZ51" s="436">
        <f t="shared" si="11"/>
        <v>0</v>
      </c>
      <c r="CA51" s="225"/>
      <c r="CB51" s="225"/>
      <c r="CC51" s="225"/>
      <c r="CD51" s="436">
        <f t="shared" si="12"/>
        <v>0</v>
      </c>
      <c r="CE51" s="62">
        <f t="shared" si="65"/>
        <v>0</v>
      </c>
      <c r="CF51" s="117" t="str">
        <f t="shared" si="66"/>
        <v/>
      </c>
      <c r="CG51" s="85">
        <f t="shared" si="67"/>
        <v>0</v>
      </c>
      <c r="CH51" s="85">
        <f t="shared" si="68"/>
        <v>0</v>
      </c>
      <c r="CI51" s="85">
        <f t="shared" si="69"/>
        <v>0</v>
      </c>
      <c r="CJ51" s="85">
        <f t="shared" si="70"/>
        <v>0</v>
      </c>
      <c r="CK51" s="85">
        <f t="shared" si="71"/>
        <v>0</v>
      </c>
      <c r="CL51" s="85">
        <f t="shared" si="72"/>
        <v>0</v>
      </c>
      <c r="CM51" s="85">
        <f t="shared" si="73"/>
        <v>0</v>
      </c>
      <c r="CN51" s="85">
        <f t="shared" si="74"/>
        <v>0</v>
      </c>
      <c r="CO51" s="14">
        <f t="shared" si="75"/>
        <v>0</v>
      </c>
      <c r="CP51" s="85">
        <f t="shared" si="76"/>
        <v>0</v>
      </c>
      <c r="CQ51" s="85">
        <f t="shared" si="77"/>
        <v>0</v>
      </c>
      <c r="CR51" s="85">
        <f t="shared" si="78"/>
        <v>0</v>
      </c>
      <c r="CS51" s="88">
        <f t="shared" si="57"/>
        <v>0</v>
      </c>
      <c r="CV51" s="14">
        <f t="shared" si="79"/>
        <v>0</v>
      </c>
      <c r="CW51" s="14">
        <f t="shared" si="80"/>
        <v>0</v>
      </c>
      <c r="CX51" s="14">
        <f t="shared" si="81"/>
        <v>0</v>
      </c>
      <c r="CY51" s="14">
        <f t="shared" si="82"/>
        <v>0</v>
      </c>
      <c r="CZ51" s="14">
        <f t="shared" si="83"/>
        <v>0</v>
      </c>
      <c r="DA51" s="14">
        <f t="shared" si="84"/>
        <v>0</v>
      </c>
      <c r="DB51" s="14">
        <f t="shared" si="90"/>
        <v>0</v>
      </c>
      <c r="DC51" s="14">
        <f t="shared" si="91"/>
        <v>0</v>
      </c>
      <c r="DD51" s="14">
        <f t="shared" si="85"/>
        <v>0</v>
      </c>
      <c r="DE51" s="14">
        <f t="shared" si="86"/>
        <v>0</v>
      </c>
      <c r="DF51" s="14">
        <f t="shared" si="87"/>
        <v>0</v>
      </c>
      <c r="DG51" s="14">
        <f t="shared" si="88"/>
        <v>0</v>
      </c>
      <c r="DH51" s="198">
        <f t="shared" si="58"/>
        <v>0</v>
      </c>
      <c r="DI51" s="212">
        <f t="shared" si="55"/>
        <v>0</v>
      </c>
      <c r="DK51" s="74">
        <f t="shared" si="43"/>
        <v>0</v>
      </c>
      <c r="DL51" s="74">
        <f t="shared" si="59"/>
        <v>0</v>
      </c>
      <c r="DM51" s="74">
        <f t="shared" si="59"/>
        <v>0</v>
      </c>
      <c r="DN51" s="74">
        <f t="shared" si="59"/>
        <v>0</v>
      </c>
      <c r="DO51" s="74">
        <f t="shared" si="59"/>
        <v>0</v>
      </c>
      <c r="DP51" s="74">
        <f t="shared" si="59"/>
        <v>0</v>
      </c>
      <c r="DQ51" s="74">
        <f t="shared" si="59"/>
        <v>0</v>
      </c>
      <c r="DR51" s="74">
        <f t="shared" si="59"/>
        <v>0</v>
      </c>
      <c r="DS51" s="74">
        <f t="shared" si="59"/>
        <v>0</v>
      </c>
      <c r="DT51" s="74">
        <f t="shared" si="59"/>
        <v>0</v>
      </c>
      <c r="DU51" s="74">
        <f t="shared" si="59"/>
        <v>0</v>
      </c>
      <c r="DV51" s="74">
        <f t="shared" si="59"/>
        <v>0</v>
      </c>
      <c r="DW51" s="481">
        <f t="shared" si="44"/>
        <v>0</v>
      </c>
      <c r="DX51" s="84"/>
      <c r="DY51" s="74">
        <f t="shared" si="56"/>
        <v>0</v>
      </c>
      <c r="DZ51" s="74">
        <f t="shared" si="56"/>
        <v>0</v>
      </c>
      <c r="EA51" s="74">
        <f t="shared" si="56"/>
        <v>0</v>
      </c>
      <c r="EB51" s="74">
        <f t="shared" si="56"/>
        <v>0</v>
      </c>
      <c r="EC51" s="74">
        <f t="shared" si="56"/>
        <v>0</v>
      </c>
      <c r="ED51" s="74">
        <f t="shared" si="56"/>
        <v>0</v>
      </c>
      <c r="EE51" s="74">
        <f t="shared" si="56"/>
        <v>0</v>
      </c>
      <c r="EF51" s="74">
        <f t="shared" si="56"/>
        <v>0</v>
      </c>
      <c r="EG51" s="74">
        <f t="shared" si="56"/>
        <v>0</v>
      </c>
      <c r="EH51" s="74">
        <f t="shared" si="56"/>
        <v>0</v>
      </c>
      <c r="EI51" s="74">
        <f t="shared" si="56"/>
        <v>0</v>
      </c>
      <c r="EJ51" s="74">
        <f t="shared" si="56"/>
        <v>0</v>
      </c>
      <c r="EK51" s="482">
        <f t="shared" si="45"/>
        <v>0</v>
      </c>
      <c r="EO51" s="479">
        <f>SUM($AI51:$AK51)+SUM($AM51:$AO51)+SUM($AQ51:AS51)+SUM($AU51:AW51)+SUM($AY51:BA51)+SUM($BC51:BE51)+SUM($BG51:BI51)+SUM($BK51:BM51)+SUM($BO51:BQ51)+SUM($BS51:BU51)+SUM($BW51:BY51)+SUM($CA51:CC51)</f>
        <v>0</v>
      </c>
      <c r="EP51"/>
      <c r="EQ51">
        <f t="shared" si="89"/>
        <v>12</v>
      </c>
      <c r="ER51"/>
      <c r="ES51"/>
      <c r="ET51"/>
      <c r="EU51"/>
      <c r="EV51"/>
      <c r="EW51"/>
      <c r="EX51"/>
      <c r="EY51"/>
      <c r="EZ51"/>
      <c r="FA51"/>
      <c r="FB51"/>
      <c r="FC51"/>
      <c r="FD51"/>
      <c r="FE51"/>
      <c r="FF51"/>
      <c r="FG51"/>
      <c r="FH51"/>
      <c r="FI51"/>
      <c r="FJ51"/>
      <c r="FK51"/>
      <c r="FL51"/>
      <c r="FM51"/>
      <c r="FN51"/>
      <c r="FO51"/>
    </row>
    <row r="52" spans="1:171" s="2" customFormat="1" hidden="1" x14ac:dyDescent="0.25">
      <c r="A52" s="433" t="str">
        <f t="shared" si="60"/>
        <v>1.1.12</v>
      </c>
      <c r="B52" s="114"/>
      <c r="C52" s="129"/>
      <c r="D52" s="119"/>
      <c r="E52" s="120"/>
      <c r="F52" s="120"/>
      <c r="G52" s="11"/>
      <c r="H52" s="119"/>
      <c r="I52" s="120"/>
      <c r="J52" s="120"/>
      <c r="K52" s="120"/>
      <c r="L52" s="120"/>
      <c r="M52" s="120"/>
      <c r="N52" s="120"/>
      <c r="O52" s="120"/>
      <c r="P52" s="120"/>
      <c r="Q52" s="120"/>
      <c r="R52" s="120"/>
      <c r="S52" s="11"/>
      <c r="T52" s="134"/>
      <c r="U52" s="134"/>
      <c r="V52" s="119"/>
      <c r="W52" s="120"/>
      <c r="X52" s="120"/>
      <c r="Y52" s="120"/>
      <c r="Z52" s="120"/>
      <c r="AA52" s="120"/>
      <c r="AB52" s="11"/>
      <c r="AC52" s="8"/>
      <c r="AD52" s="134">
        <f t="shared" si="61"/>
        <v>0</v>
      </c>
      <c r="AE52" s="9">
        <f t="shared" si="62"/>
        <v>0</v>
      </c>
      <c r="AF52" s="9">
        <f t="shared" si="63"/>
        <v>0</v>
      </c>
      <c r="AG52" s="9">
        <f t="shared" si="64"/>
        <v>0</v>
      </c>
      <c r="AH52" s="9">
        <f t="shared" si="40"/>
        <v>0</v>
      </c>
      <c r="AI52" s="225"/>
      <c r="AJ52" s="225"/>
      <c r="AK52" s="225"/>
      <c r="AL52" s="436">
        <f t="shared" si="5"/>
        <v>0</v>
      </c>
      <c r="AM52" s="225"/>
      <c r="AN52" s="225"/>
      <c r="AO52" s="225"/>
      <c r="AP52" s="436">
        <f t="shared" si="6"/>
        <v>0</v>
      </c>
      <c r="AQ52" s="225"/>
      <c r="AR52" s="225"/>
      <c r="AS52" s="225"/>
      <c r="AT52" s="436">
        <f t="shared" si="7"/>
        <v>0</v>
      </c>
      <c r="AU52" s="225"/>
      <c r="AV52" s="225"/>
      <c r="AW52" s="225"/>
      <c r="AX52" s="436">
        <f t="shared" si="8"/>
        <v>0</v>
      </c>
      <c r="AY52" s="225"/>
      <c r="AZ52" s="225"/>
      <c r="BA52" s="225"/>
      <c r="BB52" s="436">
        <f t="shared" si="49"/>
        <v>0</v>
      </c>
      <c r="BC52" s="225"/>
      <c r="BD52" s="225"/>
      <c r="BE52" s="225"/>
      <c r="BF52" s="436">
        <f t="shared" si="50"/>
        <v>0</v>
      </c>
      <c r="BG52" s="225"/>
      <c r="BH52" s="225"/>
      <c r="BI52" s="225"/>
      <c r="BJ52" s="436">
        <f t="shared" si="51"/>
        <v>0</v>
      </c>
      <c r="BK52" s="225"/>
      <c r="BL52" s="225"/>
      <c r="BM52" s="225"/>
      <c r="BN52" s="436">
        <f t="shared" si="52"/>
        <v>0</v>
      </c>
      <c r="BO52" s="225"/>
      <c r="BP52" s="225"/>
      <c r="BQ52" s="225"/>
      <c r="BR52" s="436">
        <f t="shared" si="9"/>
        <v>0</v>
      </c>
      <c r="BS52" s="225"/>
      <c r="BT52" s="225"/>
      <c r="BU52" s="225"/>
      <c r="BV52" s="436">
        <f t="shared" si="10"/>
        <v>0</v>
      </c>
      <c r="BW52" s="225"/>
      <c r="BX52" s="225"/>
      <c r="BY52" s="225"/>
      <c r="BZ52" s="436">
        <f t="shared" si="11"/>
        <v>0</v>
      </c>
      <c r="CA52" s="225"/>
      <c r="CB52" s="225"/>
      <c r="CC52" s="225"/>
      <c r="CD52" s="436">
        <f t="shared" si="12"/>
        <v>0</v>
      </c>
      <c r="CE52" s="62">
        <f t="shared" si="65"/>
        <v>0</v>
      </c>
      <c r="CF52" s="117" t="str">
        <f t="shared" si="66"/>
        <v/>
      </c>
      <c r="CG52" s="85">
        <f t="shared" si="67"/>
        <v>0</v>
      </c>
      <c r="CH52" s="85">
        <f t="shared" si="68"/>
        <v>0</v>
      </c>
      <c r="CI52" s="85">
        <f t="shared" si="69"/>
        <v>0</v>
      </c>
      <c r="CJ52" s="85">
        <f t="shared" si="70"/>
        <v>0</v>
      </c>
      <c r="CK52" s="85">
        <f t="shared" si="71"/>
        <v>0</v>
      </c>
      <c r="CL52" s="85">
        <f t="shared" si="72"/>
        <v>0</v>
      </c>
      <c r="CM52" s="85">
        <f t="shared" si="73"/>
        <v>0</v>
      </c>
      <c r="CN52" s="85">
        <f t="shared" si="74"/>
        <v>0</v>
      </c>
      <c r="CO52" s="14">
        <f t="shared" si="75"/>
        <v>0</v>
      </c>
      <c r="CP52" s="85">
        <f t="shared" si="76"/>
        <v>0</v>
      </c>
      <c r="CQ52" s="85">
        <f t="shared" si="77"/>
        <v>0</v>
      </c>
      <c r="CR52" s="85">
        <f t="shared" si="78"/>
        <v>0</v>
      </c>
      <c r="CS52" s="88">
        <f t="shared" si="57"/>
        <v>0</v>
      </c>
      <c r="CV52" s="14">
        <f t="shared" si="79"/>
        <v>0</v>
      </c>
      <c r="CW52" s="14">
        <f t="shared" si="80"/>
        <v>0</v>
      </c>
      <c r="CX52" s="14">
        <f t="shared" si="81"/>
        <v>0</v>
      </c>
      <c r="CY52" s="14">
        <f t="shared" si="82"/>
        <v>0</v>
      </c>
      <c r="CZ52" s="14">
        <f t="shared" si="83"/>
        <v>0</v>
      </c>
      <c r="DA52" s="14">
        <f t="shared" si="84"/>
        <v>0</v>
      </c>
      <c r="DB52" s="14">
        <f t="shared" si="90"/>
        <v>0</v>
      </c>
      <c r="DC52" s="14">
        <f t="shared" si="91"/>
        <v>0</v>
      </c>
      <c r="DD52" s="14">
        <f t="shared" si="85"/>
        <v>0</v>
      </c>
      <c r="DE52" s="14">
        <f t="shared" si="86"/>
        <v>0</v>
      </c>
      <c r="DF52" s="14">
        <f t="shared" si="87"/>
        <v>0</v>
      </c>
      <c r="DG52" s="14">
        <f t="shared" si="88"/>
        <v>0</v>
      </c>
      <c r="DH52" s="198">
        <f t="shared" si="58"/>
        <v>0</v>
      </c>
      <c r="DI52" s="212">
        <f t="shared" si="55"/>
        <v>0</v>
      </c>
      <c r="DK52" s="74">
        <f t="shared" si="43"/>
        <v>0</v>
      </c>
      <c r="DL52" s="74">
        <f t="shared" si="59"/>
        <v>0</v>
      </c>
      <c r="DM52" s="74">
        <f t="shared" si="59"/>
        <v>0</v>
      </c>
      <c r="DN52" s="74">
        <f t="shared" si="59"/>
        <v>0</v>
      </c>
      <c r="DO52" s="74">
        <f t="shared" si="59"/>
        <v>0</v>
      </c>
      <c r="DP52" s="74">
        <f t="shared" si="59"/>
        <v>0</v>
      </c>
      <c r="DQ52" s="74">
        <f t="shared" si="59"/>
        <v>0</v>
      </c>
      <c r="DR52" s="74">
        <f t="shared" si="59"/>
        <v>0</v>
      </c>
      <c r="DS52" s="74">
        <f t="shared" si="59"/>
        <v>0</v>
      </c>
      <c r="DT52" s="74">
        <f t="shared" si="59"/>
        <v>0</v>
      </c>
      <c r="DU52" s="74">
        <f t="shared" si="59"/>
        <v>0</v>
      </c>
      <c r="DV52" s="74">
        <f t="shared" si="59"/>
        <v>0</v>
      </c>
      <c r="DW52" s="481">
        <f t="shared" si="44"/>
        <v>0</v>
      </c>
      <c r="DX52" s="84"/>
      <c r="DY52" s="74">
        <f t="shared" si="56"/>
        <v>0</v>
      </c>
      <c r="DZ52" s="74">
        <f t="shared" si="56"/>
        <v>0</v>
      </c>
      <c r="EA52" s="74">
        <f t="shared" si="56"/>
        <v>0</v>
      </c>
      <c r="EB52" s="74">
        <f t="shared" ref="DY52:EJ65" si="92">IF(VALUE($H52)=EB$11,1,0)+IF(VALUE($I52)=EB$11,1,0)+IF(VALUE($J52)=EB$11,1,0)+IF(VALUE($K52)=EB$11,1,0)+IF(VALUE($L52)=EB$11,1,0)+IF(VALUE($M52)=EB$11,1,0)+IF(VALUE($N52)=EB$11,1,0)+IF(VALUE($O52)=EB$11,1,0)+IF(VALUE($P52)=EB$11,1,0)+IF(VALUE($Q52)=EB$11,1,0)+IF(VALUE($R52)=EB$11,1,0)+IF(VALUE($S52)=EB$11,1,0)</f>
        <v>0</v>
      </c>
      <c r="EC52" s="74">
        <f t="shared" si="92"/>
        <v>0</v>
      </c>
      <c r="ED52" s="74">
        <f t="shared" si="92"/>
        <v>0</v>
      </c>
      <c r="EE52" s="74">
        <f t="shared" si="92"/>
        <v>0</v>
      </c>
      <c r="EF52" s="74">
        <f t="shared" si="92"/>
        <v>0</v>
      </c>
      <c r="EG52" s="74">
        <f t="shared" si="92"/>
        <v>0</v>
      </c>
      <c r="EH52" s="74">
        <f t="shared" si="92"/>
        <v>0</v>
      </c>
      <c r="EI52" s="74">
        <f t="shared" si="92"/>
        <v>0</v>
      </c>
      <c r="EJ52" s="74">
        <f t="shared" si="92"/>
        <v>0</v>
      </c>
      <c r="EK52" s="482">
        <f t="shared" si="45"/>
        <v>0</v>
      </c>
      <c r="EO52" s="479">
        <f>SUM($AI52:$AK52)+SUM($AM52:$AO52)+SUM($AQ52:AS52)+SUM($AU52:AW52)+SUM($AY52:BA52)+SUM($BC52:BE52)+SUM($BG52:BI52)+SUM($BK52:BM52)+SUM($BO52:BQ52)+SUM($BS52:BU52)+SUM($BW52:BY52)+SUM($CA52:CC52)</f>
        <v>0</v>
      </c>
      <c r="EP52"/>
      <c r="EQ52">
        <f t="shared" si="89"/>
        <v>12</v>
      </c>
      <c r="ER52"/>
      <c r="ES52"/>
      <c r="ET52"/>
      <c r="EU52"/>
      <c r="EV52"/>
      <c r="EW52"/>
      <c r="EX52"/>
      <c r="EY52"/>
      <c r="EZ52"/>
      <c r="FA52"/>
      <c r="FB52"/>
      <c r="FC52"/>
      <c r="FD52"/>
      <c r="FE52"/>
      <c r="FF52"/>
      <c r="FG52"/>
      <c r="FH52"/>
      <c r="FI52"/>
      <c r="FJ52"/>
      <c r="FK52"/>
      <c r="FL52"/>
      <c r="FM52"/>
      <c r="FN52"/>
      <c r="FO52"/>
    </row>
    <row r="53" spans="1:171" s="2" customFormat="1" hidden="1" x14ac:dyDescent="0.25">
      <c r="A53" s="433" t="str">
        <f t="shared" si="60"/>
        <v>1.1.12</v>
      </c>
      <c r="B53" s="114"/>
      <c r="C53" s="129"/>
      <c r="D53" s="119"/>
      <c r="E53" s="120"/>
      <c r="F53" s="120"/>
      <c r="G53" s="11"/>
      <c r="H53" s="119"/>
      <c r="I53" s="120"/>
      <c r="J53" s="120"/>
      <c r="K53" s="120"/>
      <c r="L53" s="120"/>
      <c r="M53" s="120"/>
      <c r="N53" s="120"/>
      <c r="O53" s="120"/>
      <c r="P53" s="120"/>
      <c r="Q53" s="120"/>
      <c r="R53" s="120"/>
      <c r="S53" s="11"/>
      <c r="T53" s="134"/>
      <c r="U53" s="134"/>
      <c r="V53" s="119"/>
      <c r="W53" s="120"/>
      <c r="X53" s="120"/>
      <c r="Y53" s="120"/>
      <c r="Z53" s="120"/>
      <c r="AA53" s="120"/>
      <c r="AB53" s="11"/>
      <c r="AC53" s="8"/>
      <c r="AD53" s="134">
        <f t="shared" si="61"/>
        <v>0</v>
      </c>
      <c r="AE53" s="9">
        <f t="shared" si="62"/>
        <v>0</v>
      </c>
      <c r="AF53" s="9">
        <f t="shared" si="63"/>
        <v>0</v>
      </c>
      <c r="AG53" s="9">
        <f t="shared" si="64"/>
        <v>0</v>
      </c>
      <c r="AH53" s="9">
        <f t="shared" si="40"/>
        <v>0</v>
      </c>
      <c r="AI53" s="225"/>
      <c r="AJ53" s="225"/>
      <c r="AK53" s="225"/>
      <c r="AL53" s="436">
        <f t="shared" si="5"/>
        <v>0</v>
      </c>
      <c r="AM53" s="225"/>
      <c r="AN53" s="225"/>
      <c r="AO53" s="225"/>
      <c r="AP53" s="436">
        <f t="shared" si="6"/>
        <v>0</v>
      </c>
      <c r="AQ53" s="225"/>
      <c r="AR53" s="225"/>
      <c r="AS53" s="225"/>
      <c r="AT53" s="436">
        <f t="shared" si="7"/>
        <v>0</v>
      </c>
      <c r="AU53" s="225"/>
      <c r="AV53" s="225"/>
      <c r="AW53" s="225"/>
      <c r="AX53" s="436">
        <f t="shared" si="8"/>
        <v>0</v>
      </c>
      <c r="AY53" s="225"/>
      <c r="AZ53" s="225"/>
      <c r="BA53" s="225"/>
      <c r="BB53" s="436">
        <f t="shared" si="49"/>
        <v>0</v>
      </c>
      <c r="BC53" s="225"/>
      <c r="BD53" s="225"/>
      <c r="BE53" s="225"/>
      <c r="BF53" s="436">
        <f t="shared" si="50"/>
        <v>0</v>
      </c>
      <c r="BG53" s="225"/>
      <c r="BH53" s="225"/>
      <c r="BI53" s="225"/>
      <c r="BJ53" s="436">
        <f t="shared" si="51"/>
        <v>0</v>
      </c>
      <c r="BK53" s="225"/>
      <c r="BL53" s="225"/>
      <c r="BM53" s="225"/>
      <c r="BN53" s="436">
        <f t="shared" si="52"/>
        <v>0</v>
      </c>
      <c r="BO53" s="225"/>
      <c r="BP53" s="225"/>
      <c r="BQ53" s="225"/>
      <c r="BR53" s="436">
        <f t="shared" si="9"/>
        <v>0</v>
      </c>
      <c r="BS53" s="225"/>
      <c r="BT53" s="225"/>
      <c r="BU53" s="225"/>
      <c r="BV53" s="436">
        <f t="shared" si="10"/>
        <v>0</v>
      </c>
      <c r="BW53" s="225"/>
      <c r="BX53" s="225"/>
      <c r="BY53" s="225"/>
      <c r="BZ53" s="436">
        <f t="shared" si="11"/>
        <v>0</v>
      </c>
      <c r="CA53" s="225"/>
      <c r="CB53" s="225"/>
      <c r="CC53" s="225"/>
      <c r="CD53" s="436">
        <f t="shared" si="12"/>
        <v>0</v>
      </c>
      <c r="CE53" s="62">
        <f t="shared" si="65"/>
        <v>0</v>
      </c>
      <c r="CF53" s="117" t="str">
        <f t="shared" si="66"/>
        <v/>
      </c>
      <c r="CG53" s="85">
        <f t="shared" si="67"/>
        <v>0</v>
      </c>
      <c r="CH53" s="85">
        <f t="shared" si="68"/>
        <v>0</v>
      </c>
      <c r="CI53" s="85">
        <f t="shared" si="69"/>
        <v>0</v>
      </c>
      <c r="CJ53" s="85">
        <f t="shared" si="70"/>
        <v>0</v>
      </c>
      <c r="CK53" s="85">
        <f t="shared" si="71"/>
        <v>0</v>
      </c>
      <c r="CL53" s="85">
        <f t="shared" si="72"/>
        <v>0</v>
      </c>
      <c r="CM53" s="85">
        <f t="shared" si="73"/>
        <v>0</v>
      </c>
      <c r="CN53" s="85">
        <f t="shared" si="74"/>
        <v>0</v>
      </c>
      <c r="CO53" s="14">
        <f t="shared" si="75"/>
        <v>0</v>
      </c>
      <c r="CP53" s="85">
        <f t="shared" si="76"/>
        <v>0</v>
      </c>
      <c r="CQ53" s="85">
        <f t="shared" si="77"/>
        <v>0</v>
      </c>
      <c r="CR53" s="85">
        <f t="shared" si="78"/>
        <v>0</v>
      </c>
      <c r="CS53" s="88">
        <f t="shared" si="57"/>
        <v>0</v>
      </c>
      <c r="CV53" s="14">
        <f t="shared" si="79"/>
        <v>0</v>
      </c>
      <c r="CW53" s="14">
        <f t="shared" si="80"/>
        <v>0</v>
      </c>
      <c r="CX53" s="14">
        <f t="shared" si="81"/>
        <v>0</v>
      </c>
      <c r="CY53" s="14">
        <f t="shared" si="82"/>
        <v>0</v>
      </c>
      <c r="CZ53" s="14">
        <f t="shared" si="83"/>
        <v>0</v>
      </c>
      <c r="DA53" s="14">
        <f t="shared" si="84"/>
        <v>0</v>
      </c>
      <c r="DB53" s="14">
        <f t="shared" si="90"/>
        <v>0</v>
      </c>
      <c r="DC53" s="14">
        <f t="shared" si="91"/>
        <v>0</v>
      </c>
      <c r="DD53" s="14">
        <f t="shared" si="85"/>
        <v>0</v>
      </c>
      <c r="DE53" s="14">
        <f t="shared" si="86"/>
        <v>0</v>
      </c>
      <c r="DF53" s="14">
        <f t="shared" si="87"/>
        <v>0</v>
      </c>
      <c r="DG53" s="14">
        <f t="shared" si="88"/>
        <v>0</v>
      </c>
      <c r="DH53" s="198">
        <f t="shared" si="58"/>
        <v>0</v>
      </c>
      <c r="DI53" s="212">
        <f t="shared" si="55"/>
        <v>0</v>
      </c>
      <c r="DK53" s="74">
        <f t="shared" si="43"/>
        <v>0</v>
      </c>
      <c r="DL53" s="74">
        <f t="shared" si="59"/>
        <v>0</v>
      </c>
      <c r="DM53" s="74">
        <f t="shared" si="59"/>
        <v>0</v>
      </c>
      <c r="DN53" s="74">
        <f t="shared" si="59"/>
        <v>0</v>
      </c>
      <c r="DO53" s="74">
        <f t="shared" si="59"/>
        <v>0</v>
      </c>
      <c r="DP53" s="74">
        <f t="shared" si="59"/>
        <v>0</v>
      </c>
      <c r="DQ53" s="74">
        <f t="shared" si="59"/>
        <v>0</v>
      </c>
      <c r="DR53" s="74">
        <f t="shared" si="59"/>
        <v>0</v>
      </c>
      <c r="DS53" s="74">
        <f t="shared" si="59"/>
        <v>0</v>
      </c>
      <c r="DT53" s="74">
        <f t="shared" si="59"/>
        <v>0</v>
      </c>
      <c r="DU53" s="74">
        <f t="shared" si="59"/>
        <v>0</v>
      </c>
      <c r="DV53" s="74">
        <f t="shared" si="59"/>
        <v>0</v>
      </c>
      <c r="DW53" s="481">
        <f t="shared" si="44"/>
        <v>0</v>
      </c>
      <c r="DX53" s="84"/>
      <c r="DY53" s="74">
        <f t="shared" si="92"/>
        <v>0</v>
      </c>
      <c r="DZ53" s="74">
        <f t="shared" si="92"/>
        <v>0</v>
      </c>
      <c r="EA53" s="74">
        <f t="shared" si="92"/>
        <v>0</v>
      </c>
      <c r="EB53" s="74">
        <f t="shared" si="92"/>
        <v>0</v>
      </c>
      <c r="EC53" s="74">
        <f t="shared" si="92"/>
        <v>0</v>
      </c>
      <c r="ED53" s="74">
        <f t="shared" si="92"/>
        <v>0</v>
      </c>
      <c r="EE53" s="74">
        <f t="shared" si="92"/>
        <v>0</v>
      </c>
      <c r="EF53" s="74">
        <f t="shared" si="92"/>
        <v>0</v>
      </c>
      <c r="EG53" s="74">
        <f t="shared" si="92"/>
        <v>0</v>
      </c>
      <c r="EH53" s="74">
        <f t="shared" si="92"/>
        <v>0</v>
      </c>
      <c r="EI53" s="74">
        <f t="shared" si="92"/>
        <v>0</v>
      </c>
      <c r="EJ53" s="74">
        <f t="shared" si="92"/>
        <v>0</v>
      </c>
      <c r="EK53" s="482">
        <f t="shared" si="45"/>
        <v>0</v>
      </c>
      <c r="EO53" s="479">
        <f>SUM($AI53:$AK53)+SUM($AM53:$AO53)+SUM($AQ53:AS53)+SUM($AU53:AW53)+SUM($AY53:BA53)+SUM($BC53:BE53)+SUM($BG53:BI53)+SUM($BK53:BM53)+SUM($BO53:BQ53)+SUM($BS53:BU53)+SUM($BW53:BY53)+SUM($CA53:CC53)</f>
        <v>0</v>
      </c>
      <c r="EP53"/>
      <c r="EQ53">
        <f t="shared" si="89"/>
        <v>12</v>
      </c>
      <c r="ER53"/>
      <c r="ES53"/>
      <c r="ET53"/>
      <c r="EU53"/>
      <c r="EV53"/>
      <c r="EW53"/>
      <c r="EX53"/>
      <c r="EY53"/>
      <c r="EZ53"/>
      <c r="FA53"/>
      <c r="FB53"/>
      <c r="FC53"/>
      <c r="FD53"/>
      <c r="FE53"/>
      <c r="FF53"/>
      <c r="FG53"/>
      <c r="FH53"/>
      <c r="FI53"/>
      <c r="FJ53"/>
      <c r="FK53"/>
      <c r="FL53"/>
      <c r="FM53"/>
      <c r="FN53"/>
      <c r="FO53"/>
    </row>
    <row r="54" spans="1:171" s="2" customFormat="1" hidden="1" x14ac:dyDescent="0.25">
      <c r="A54" s="433" t="str">
        <f t="shared" si="60"/>
        <v>1.1.12</v>
      </c>
      <c r="B54" s="114"/>
      <c r="C54" s="129"/>
      <c r="D54" s="119"/>
      <c r="E54" s="120"/>
      <c r="F54" s="120"/>
      <c r="G54" s="11"/>
      <c r="H54" s="119"/>
      <c r="I54" s="120"/>
      <c r="J54" s="120"/>
      <c r="K54" s="120"/>
      <c r="L54" s="120"/>
      <c r="M54" s="120"/>
      <c r="N54" s="120"/>
      <c r="O54" s="120"/>
      <c r="P54" s="120"/>
      <c r="Q54" s="120"/>
      <c r="R54" s="120"/>
      <c r="S54" s="11"/>
      <c r="T54" s="134"/>
      <c r="U54" s="134"/>
      <c r="V54" s="119"/>
      <c r="W54" s="120"/>
      <c r="X54" s="120"/>
      <c r="Y54" s="120"/>
      <c r="Z54" s="120"/>
      <c r="AA54" s="120"/>
      <c r="AB54" s="11"/>
      <c r="AC54" s="8"/>
      <c r="AD54" s="134">
        <f t="shared" si="61"/>
        <v>0</v>
      </c>
      <c r="AE54" s="9">
        <f t="shared" si="62"/>
        <v>0</v>
      </c>
      <c r="AF54" s="9">
        <f t="shared" si="63"/>
        <v>0</v>
      </c>
      <c r="AG54" s="9">
        <f t="shared" si="64"/>
        <v>0</v>
      </c>
      <c r="AH54" s="9">
        <f t="shared" si="40"/>
        <v>0</v>
      </c>
      <c r="AI54" s="225"/>
      <c r="AJ54" s="225"/>
      <c r="AK54" s="225"/>
      <c r="AL54" s="436">
        <f t="shared" si="5"/>
        <v>0</v>
      </c>
      <c r="AM54" s="225"/>
      <c r="AN54" s="225"/>
      <c r="AO54" s="225"/>
      <c r="AP54" s="436">
        <f t="shared" si="6"/>
        <v>0</v>
      </c>
      <c r="AQ54" s="225"/>
      <c r="AR54" s="225"/>
      <c r="AS54" s="225"/>
      <c r="AT54" s="436">
        <f t="shared" si="7"/>
        <v>0</v>
      </c>
      <c r="AU54" s="225"/>
      <c r="AV54" s="225"/>
      <c r="AW54" s="225"/>
      <c r="AX54" s="436">
        <f t="shared" si="8"/>
        <v>0</v>
      </c>
      <c r="AY54" s="225"/>
      <c r="AZ54" s="225"/>
      <c r="BA54" s="225"/>
      <c r="BB54" s="436">
        <f t="shared" si="49"/>
        <v>0</v>
      </c>
      <c r="BC54" s="225"/>
      <c r="BD54" s="225"/>
      <c r="BE54" s="225"/>
      <c r="BF54" s="436">
        <f t="shared" si="50"/>
        <v>0</v>
      </c>
      <c r="BG54" s="225"/>
      <c r="BH54" s="225"/>
      <c r="BI54" s="225"/>
      <c r="BJ54" s="436">
        <f t="shared" si="51"/>
        <v>0</v>
      </c>
      <c r="BK54" s="225"/>
      <c r="BL54" s="225"/>
      <c r="BM54" s="225"/>
      <c r="BN54" s="436">
        <f t="shared" si="52"/>
        <v>0</v>
      </c>
      <c r="BO54" s="225"/>
      <c r="BP54" s="225"/>
      <c r="BQ54" s="225"/>
      <c r="BR54" s="436">
        <f t="shared" si="9"/>
        <v>0</v>
      </c>
      <c r="BS54" s="225"/>
      <c r="BT54" s="225"/>
      <c r="BU54" s="225"/>
      <c r="BV54" s="436">
        <f t="shared" si="10"/>
        <v>0</v>
      </c>
      <c r="BW54" s="225"/>
      <c r="BX54" s="225"/>
      <c r="BY54" s="225"/>
      <c r="BZ54" s="436">
        <f t="shared" si="11"/>
        <v>0</v>
      </c>
      <c r="CA54" s="225"/>
      <c r="CB54" s="225"/>
      <c r="CC54" s="225"/>
      <c r="CD54" s="436">
        <f t="shared" si="12"/>
        <v>0</v>
      </c>
      <c r="CE54" s="62">
        <f t="shared" si="65"/>
        <v>0</v>
      </c>
      <c r="CF54" s="117" t="str">
        <f t="shared" si="66"/>
        <v/>
      </c>
      <c r="CG54" s="85">
        <f t="shared" si="67"/>
        <v>0</v>
      </c>
      <c r="CH54" s="85">
        <f t="shared" si="68"/>
        <v>0</v>
      </c>
      <c r="CI54" s="85">
        <f t="shared" si="69"/>
        <v>0</v>
      </c>
      <c r="CJ54" s="85">
        <f t="shared" si="70"/>
        <v>0</v>
      </c>
      <c r="CK54" s="85">
        <f t="shared" si="71"/>
        <v>0</v>
      </c>
      <c r="CL54" s="85">
        <f t="shared" si="72"/>
        <v>0</v>
      </c>
      <c r="CM54" s="85">
        <f t="shared" si="73"/>
        <v>0</v>
      </c>
      <c r="CN54" s="85">
        <f t="shared" si="74"/>
        <v>0</v>
      </c>
      <c r="CO54" s="14">
        <f t="shared" si="75"/>
        <v>0</v>
      </c>
      <c r="CP54" s="85">
        <f t="shared" si="76"/>
        <v>0</v>
      </c>
      <c r="CQ54" s="85">
        <f t="shared" si="77"/>
        <v>0</v>
      </c>
      <c r="CR54" s="85">
        <f t="shared" si="78"/>
        <v>0</v>
      </c>
      <c r="CS54" s="88">
        <f t="shared" si="57"/>
        <v>0</v>
      </c>
      <c r="CV54" s="14">
        <f t="shared" si="79"/>
        <v>0</v>
      </c>
      <c r="CW54" s="14">
        <f t="shared" si="80"/>
        <v>0</v>
      </c>
      <c r="CX54" s="14">
        <f t="shared" si="81"/>
        <v>0</v>
      </c>
      <c r="CY54" s="14">
        <f t="shared" si="82"/>
        <v>0</v>
      </c>
      <c r="CZ54" s="14">
        <f t="shared" si="83"/>
        <v>0</v>
      </c>
      <c r="DA54" s="14">
        <f t="shared" si="84"/>
        <v>0</v>
      </c>
      <c r="DB54" s="14">
        <f t="shared" si="90"/>
        <v>0</v>
      </c>
      <c r="DC54" s="14">
        <f t="shared" si="91"/>
        <v>0</v>
      </c>
      <c r="DD54" s="14">
        <f t="shared" si="85"/>
        <v>0</v>
      </c>
      <c r="DE54" s="14">
        <f t="shared" si="86"/>
        <v>0</v>
      </c>
      <c r="DF54" s="14">
        <f t="shared" si="87"/>
        <v>0</v>
      </c>
      <c r="DG54" s="14">
        <f t="shared" si="88"/>
        <v>0</v>
      </c>
      <c r="DH54" s="198">
        <f t="shared" si="58"/>
        <v>0</v>
      </c>
      <c r="DI54" s="212">
        <f t="shared" si="55"/>
        <v>0</v>
      </c>
      <c r="DK54" s="74">
        <f t="shared" si="43"/>
        <v>0</v>
      </c>
      <c r="DL54" s="74">
        <f t="shared" si="59"/>
        <v>0</v>
      </c>
      <c r="DM54" s="74">
        <f t="shared" si="59"/>
        <v>0</v>
      </c>
      <c r="DN54" s="74">
        <f t="shared" si="59"/>
        <v>0</v>
      </c>
      <c r="DO54" s="74">
        <f t="shared" si="59"/>
        <v>0</v>
      </c>
      <c r="DP54" s="74">
        <f t="shared" si="59"/>
        <v>0</v>
      </c>
      <c r="DQ54" s="74">
        <f t="shared" si="59"/>
        <v>0</v>
      </c>
      <c r="DR54" s="74">
        <f t="shared" si="59"/>
        <v>0</v>
      </c>
      <c r="DS54" s="74">
        <f t="shared" si="59"/>
        <v>0</v>
      </c>
      <c r="DT54" s="74">
        <f t="shared" si="59"/>
        <v>0</v>
      </c>
      <c r="DU54" s="74">
        <f t="shared" si="59"/>
        <v>0</v>
      </c>
      <c r="DV54" s="74">
        <f t="shared" si="59"/>
        <v>0</v>
      </c>
      <c r="DW54" s="481">
        <f t="shared" si="44"/>
        <v>0</v>
      </c>
      <c r="DX54" s="84"/>
      <c r="DY54" s="74">
        <f t="shared" si="92"/>
        <v>0</v>
      </c>
      <c r="DZ54" s="74">
        <f t="shared" si="92"/>
        <v>0</v>
      </c>
      <c r="EA54" s="74">
        <f t="shared" si="92"/>
        <v>0</v>
      </c>
      <c r="EB54" s="74">
        <f t="shared" si="92"/>
        <v>0</v>
      </c>
      <c r="EC54" s="74">
        <f t="shared" si="92"/>
        <v>0</v>
      </c>
      <c r="ED54" s="74">
        <f t="shared" si="92"/>
        <v>0</v>
      </c>
      <c r="EE54" s="74">
        <f t="shared" si="92"/>
        <v>0</v>
      </c>
      <c r="EF54" s="74">
        <f t="shared" si="92"/>
        <v>0</v>
      </c>
      <c r="EG54" s="74">
        <f t="shared" si="92"/>
        <v>0</v>
      </c>
      <c r="EH54" s="74">
        <f t="shared" si="92"/>
        <v>0</v>
      </c>
      <c r="EI54" s="74">
        <f t="shared" si="92"/>
        <v>0</v>
      </c>
      <c r="EJ54" s="74">
        <f t="shared" si="92"/>
        <v>0</v>
      </c>
      <c r="EK54" s="482">
        <f t="shared" si="45"/>
        <v>0</v>
      </c>
      <c r="EO54" s="479">
        <f>SUM($AI54:$AK54)+SUM($AM54:$AO54)+SUM($AQ54:AS54)+SUM($AU54:AW54)+SUM($AY54:BA54)+SUM($BC54:BE54)+SUM($BG54:BI54)+SUM($BK54:BM54)+SUM($BO54:BQ54)+SUM($BS54:BU54)+SUM($BW54:BY54)+SUM($CA54:CC54)</f>
        <v>0</v>
      </c>
      <c r="EP54"/>
      <c r="EQ54">
        <f t="shared" si="89"/>
        <v>12</v>
      </c>
      <c r="ER54"/>
      <c r="ES54"/>
      <c r="ET54"/>
      <c r="EU54"/>
      <c r="EV54"/>
      <c r="EW54"/>
      <c r="EX54"/>
      <c r="EY54"/>
      <c r="EZ54"/>
      <c r="FA54"/>
      <c r="FB54"/>
      <c r="FC54"/>
      <c r="FD54"/>
      <c r="FE54"/>
      <c r="FF54"/>
      <c r="FG54"/>
      <c r="FH54"/>
      <c r="FI54"/>
      <c r="FJ54"/>
      <c r="FK54"/>
      <c r="FL54"/>
      <c r="FM54"/>
      <c r="FN54"/>
      <c r="FO54"/>
    </row>
    <row r="55" spans="1:171" s="2" customFormat="1" hidden="1" x14ac:dyDescent="0.25">
      <c r="A55" s="433" t="str">
        <f t="shared" si="60"/>
        <v>1.1.12</v>
      </c>
      <c r="B55" s="114"/>
      <c r="C55" s="129"/>
      <c r="D55" s="119"/>
      <c r="E55" s="120"/>
      <c r="F55" s="120"/>
      <c r="G55" s="11"/>
      <c r="H55" s="119"/>
      <c r="I55" s="120"/>
      <c r="J55" s="120"/>
      <c r="K55" s="120"/>
      <c r="L55" s="120"/>
      <c r="M55" s="120"/>
      <c r="N55" s="120"/>
      <c r="O55" s="120"/>
      <c r="P55" s="120"/>
      <c r="Q55" s="120"/>
      <c r="R55" s="120"/>
      <c r="S55" s="11"/>
      <c r="T55" s="134"/>
      <c r="U55" s="134"/>
      <c r="V55" s="119"/>
      <c r="W55" s="120"/>
      <c r="X55" s="120"/>
      <c r="Y55" s="120"/>
      <c r="Z55" s="120"/>
      <c r="AA55" s="120"/>
      <c r="AB55" s="11"/>
      <c r="AC55" s="8"/>
      <c r="AD55" s="134">
        <f t="shared" si="61"/>
        <v>0</v>
      </c>
      <c r="AE55" s="9">
        <f t="shared" si="62"/>
        <v>0</v>
      </c>
      <c r="AF55" s="9">
        <f t="shared" si="63"/>
        <v>0</v>
      </c>
      <c r="AG55" s="9">
        <f t="shared" si="64"/>
        <v>0</v>
      </c>
      <c r="AH55" s="9">
        <f t="shared" si="40"/>
        <v>0</v>
      </c>
      <c r="AI55" s="225"/>
      <c r="AJ55" s="225"/>
      <c r="AK55" s="225"/>
      <c r="AL55" s="436">
        <f t="shared" si="5"/>
        <v>0</v>
      </c>
      <c r="AM55" s="225"/>
      <c r="AN55" s="225"/>
      <c r="AO55" s="225"/>
      <c r="AP55" s="436">
        <f t="shared" si="6"/>
        <v>0</v>
      </c>
      <c r="AQ55" s="225"/>
      <c r="AR55" s="225"/>
      <c r="AS55" s="225"/>
      <c r="AT55" s="436">
        <f t="shared" si="7"/>
        <v>0</v>
      </c>
      <c r="AU55" s="225"/>
      <c r="AV55" s="225"/>
      <c r="AW55" s="225"/>
      <c r="AX55" s="436">
        <f t="shared" si="8"/>
        <v>0</v>
      </c>
      <c r="AY55" s="225"/>
      <c r="AZ55" s="225"/>
      <c r="BA55" s="225"/>
      <c r="BB55" s="436">
        <f t="shared" si="49"/>
        <v>0</v>
      </c>
      <c r="BC55" s="225"/>
      <c r="BD55" s="225"/>
      <c r="BE55" s="225"/>
      <c r="BF55" s="436">
        <f t="shared" si="50"/>
        <v>0</v>
      </c>
      <c r="BG55" s="225"/>
      <c r="BH55" s="225"/>
      <c r="BI55" s="225"/>
      <c r="BJ55" s="436">
        <f t="shared" si="51"/>
        <v>0</v>
      </c>
      <c r="BK55" s="225"/>
      <c r="BL55" s="225"/>
      <c r="BM55" s="225"/>
      <c r="BN55" s="436">
        <f t="shared" si="52"/>
        <v>0</v>
      </c>
      <c r="BO55" s="225"/>
      <c r="BP55" s="225"/>
      <c r="BQ55" s="225"/>
      <c r="BR55" s="436">
        <f t="shared" si="9"/>
        <v>0</v>
      </c>
      <c r="BS55" s="225"/>
      <c r="BT55" s="225"/>
      <c r="BU55" s="225"/>
      <c r="BV55" s="436">
        <f t="shared" si="10"/>
        <v>0</v>
      </c>
      <c r="BW55" s="225"/>
      <c r="BX55" s="225"/>
      <c r="BY55" s="225"/>
      <c r="BZ55" s="436">
        <f t="shared" si="11"/>
        <v>0</v>
      </c>
      <c r="CA55" s="225"/>
      <c r="CB55" s="225"/>
      <c r="CC55" s="225"/>
      <c r="CD55" s="436">
        <f t="shared" si="12"/>
        <v>0</v>
      </c>
      <c r="CE55" s="62">
        <f t="shared" si="65"/>
        <v>0</v>
      </c>
      <c r="CF55" s="117" t="str">
        <f t="shared" si="66"/>
        <v/>
      </c>
      <c r="CG55" s="85">
        <f t="shared" si="67"/>
        <v>0</v>
      </c>
      <c r="CH55" s="85">
        <f t="shared" si="68"/>
        <v>0</v>
      </c>
      <c r="CI55" s="85">
        <f t="shared" si="69"/>
        <v>0</v>
      </c>
      <c r="CJ55" s="85">
        <f t="shared" si="70"/>
        <v>0</v>
      </c>
      <c r="CK55" s="85">
        <f t="shared" si="71"/>
        <v>0</v>
      </c>
      <c r="CL55" s="85">
        <f t="shared" si="72"/>
        <v>0</v>
      </c>
      <c r="CM55" s="85">
        <f t="shared" si="73"/>
        <v>0</v>
      </c>
      <c r="CN55" s="85">
        <f t="shared" si="74"/>
        <v>0</v>
      </c>
      <c r="CO55" s="14">
        <f t="shared" si="75"/>
        <v>0</v>
      </c>
      <c r="CP55" s="85">
        <f t="shared" si="76"/>
        <v>0</v>
      </c>
      <c r="CQ55" s="85">
        <f t="shared" si="77"/>
        <v>0</v>
      </c>
      <c r="CR55" s="85">
        <f t="shared" si="78"/>
        <v>0</v>
      </c>
      <c r="CS55" s="88">
        <f t="shared" si="57"/>
        <v>0</v>
      </c>
      <c r="CV55" s="14">
        <f t="shared" si="79"/>
        <v>0</v>
      </c>
      <c r="CW55" s="14">
        <f t="shared" si="80"/>
        <v>0</v>
      </c>
      <c r="CX55" s="14">
        <f t="shared" si="81"/>
        <v>0</v>
      </c>
      <c r="CY55" s="14">
        <f t="shared" si="82"/>
        <v>0</v>
      </c>
      <c r="CZ55" s="14">
        <f t="shared" si="83"/>
        <v>0</v>
      </c>
      <c r="DA55" s="14">
        <f t="shared" si="84"/>
        <v>0</v>
      </c>
      <c r="DB55" s="14">
        <f t="shared" si="90"/>
        <v>0</v>
      </c>
      <c r="DC55" s="14">
        <f t="shared" si="91"/>
        <v>0</v>
      </c>
      <c r="DD55" s="14">
        <f t="shared" si="85"/>
        <v>0</v>
      </c>
      <c r="DE55" s="14">
        <f t="shared" si="86"/>
        <v>0</v>
      </c>
      <c r="DF55" s="14">
        <f t="shared" si="87"/>
        <v>0</v>
      </c>
      <c r="DG55" s="14">
        <f t="shared" si="88"/>
        <v>0</v>
      </c>
      <c r="DH55" s="198">
        <f t="shared" si="58"/>
        <v>0</v>
      </c>
      <c r="DI55" s="212">
        <f t="shared" si="55"/>
        <v>0</v>
      </c>
      <c r="DK55" s="74">
        <f t="shared" si="43"/>
        <v>0</v>
      </c>
      <c r="DL55" s="74">
        <f t="shared" si="59"/>
        <v>0</v>
      </c>
      <c r="DM55" s="74">
        <f t="shared" si="59"/>
        <v>0</v>
      </c>
      <c r="DN55" s="74">
        <f t="shared" si="59"/>
        <v>0</v>
      </c>
      <c r="DO55" s="74">
        <f t="shared" si="59"/>
        <v>0</v>
      </c>
      <c r="DP55" s="74">
        <f t="shared" si="59"/>
        <v>0</v>
      </c>
      <c r="DQ55" s="74">
        <f t="shared" si="59"/>
        <v>0</v>
      </c>
      <c r="DR55" s="74">
        <f t="shared" si="59"/>
        <v>0</v>
      </c>
      <c r="DS55" s="74">
        <f t="shared" si="59"/>
        <v>0</v>
      </c>
      <c r="DT55" s="74">
        <f t="shared" si="59"/>
        <v>0</v>
      </c>
      <c r="DU55" s="74">
        <f t="shared" si="59"/>
        <v>0</v>
      </c>
      <c r="DV55" s="74">
        <f t="shared" si="59"/>
        <v>0</v>
      </c>
      <c r="DW55" s="481">
        <f t="shared" si="44"/>
        <v>0</v>
      </c>
      <c r="DX55" s="84"/>
      <c r="DY55" s="74">
        <f t="shared" si="92"/>
        <v>0</v>
      </c>
      <c r="DZ55" s="74">
        <f t="shared" si="92"/>
        <v>0</v>
      </c>
      <c r="EA55" s="74">
        <f t="shared" si="92"/>
        <v>0</v>
      </c>
      <c r="EB55" s="74">
        <f t="shared" si="92"/>
        <v>0</v>
      </c>
      <c r="EC55" s="74">
        <f t="shared" si="92"/>
        <v>0</v>
      </c>
      <c r="ED55" s="74">
        <f t="shared" si="92"/>
        <v>0</v>
      </c>
      <c r="EE55" s="74">
        <f t="shared" si="92"/>
        <v>0</v>
      </c>
      <c r="EF55" s="74">
        <f t="shared" si="92"/>
        <v>0</v>
      </c>
      <c r="EG55" s="74">
        <f t="shared" si="92"/>
        <v>0</v>
      </c>
      <c r="EH55" s="74">
        <f t="shared" si="92"/>
        <v>0</v>
      </c>
      <c r="EI55" s="74">
        <f t="shared" si="92"/>
        <v>0</v>
      </c>
      <c r="EJ55" s="74">
        <f t="shared" si="92"/>
        <v>0</v>
      </c>
      <c r="EK55" s="482">
        <f t="shared" si="45"/>
        <v>0</v>
      </c>
      <c r="EO55" s="479">
        <f>SUM($AI55:$AK55)+SUM($AM55:$AO55)+SUM($AQ55:AS55)+SUM($AU55:AW55)+SUM($AY55:BA55)+SUM($BC55:BE55)+SUM($BG55:BI55)+SUM($BK55:BM55)+SUM($BO55:BQ55)+SUM($BS55:BU55)+SUM($BW55:BY55)+SUM($CA55:CC55)</f>
        <v>0</v>
      </c>
      <c r="EP55"/>
      <c r="EQ55">
        <f t="shared" si="89"/>
        <v>12</v>
      </c>
      <c r="ER55"/>
      <c r="ES55"/>
      <c r="ET55"/>
      <c r="EU55"/>
      <c r="EV55"/>
      <c r="EW55"/>
      <c r="EX55"/>
      <c r="EY55"/>
      <c r="EZ55"/>
      <c r="FA55"/>
      <c r="FB55"/>
      <c r="FC55"/>
      <c r="FD55"/>
      <c r="FE55"/>
      <c r="FF55"/>
      <c r="FG55"/>
      <c r="FH55"/>
      <c r="FI55"/>
      <c r="FJ55"/>
      <c r="FK55"/>
      <c r="FL55"/>
      <c r="FM55"/>
      <c r="FN55"/>
      <c r="FO55"/>
    </row>
    <row r="56" spans="1:171" s="2" customFormat="1" hidden="1" x14ac:dyDescent="0.25">
      <c r="A56" s="433" t="str">
        <f t="shared" si="60"/>
        <v>1.1.12</v>
      </c>
      <c r="B56" s="114"/>
      <c r="C56" s="129"/>
      <c r="D56" s="119"/>
      <c r="E56" s="120"/>
      <c r="F56" s="120"/>
      <c r="G56" s="11"/>
      <c r="H56" s="119"/>
      <c r="I56" s="120"/>
      <c r="J56" s="120"/>
      <c r="K56" s="120"/>
      <c r="L56" s="120"/>
      <c r="M56" s="120"/>
      <c r="N56" s="120"/>
      <c r="O56" s="120"/>
      <c r="P56" s="120"/>
      <c r="Q56" s="120"/>
      <c r="R56" s="120"/>
      <c r="S56" s="11"/>
      <c r="T56" s="134"/>
      <c r="U56" s="134"/>
      <c r="V56" s="119"/>
      <c r="W56" s="120"/>
      <c r="X56" s="120"/>
      <c r="Y56" s="120"/>
      <c r="Z56" s="120"/>
      <c r="AA56" s="120"/>
      <c r="AB56" s="11"/>
      <c r="AC56" s="8"/>
      <c r="AD56" s="134">
        <f t="shared" si="61"/>
        <v>0</v>
      </c>
      <c r="AE56" s="9">
        <f t="shared" si="62"/>
        <v>0</v>
      </c>
      <c r="AF56" s="9">
        <f t="shared" si="63"/>
        <v>0</v>
      </c>
      <c r="AG56" s="9">
        <f t="shared" si="64"/>
        <v>0</v>
      </c>
      <c r="AH56" s="9">
        <f t="shared" si="40"/>
        <v>0</v>
      </c>
      <c r="AI56" s="225"/>
      <c r="AJ56" s="225"/>
      <c r="AK56" s="225"/>
      <c r="AL56" s="436">
        <f t="shared" si="5"/>
        <v>0</v>
      </c>
      <c r="AM56" s="225"/>
      <c r="AN56" s="225"/>
      <c r="AO56" s="225"/>
      <c r="AP56" s="436">
        <f t="shared" si="6"/>
        <v>0</v>
      </c>
      <c r="AQ56" s="225"/>
      <c r="AR56" s="225"/>
      <c r="AS56" s="225"/>
      <c r="AT56" s="436">
        <f t="shared" si="7"/>
        <v>0</v>
      </c>
      <c r="AU56" s="225"/>
      <c r="AV56" s="225"/>
      <c r="AW56" s="225"/>
      <c r="AX56" s="436">
        <f t="shared" si="8"/>
        <v>0</v>
      </c>
      <c r="AY56" s="225"/>
      <c r="AZ56" s="225"/>
      <c r="BA56" s="225"/>
      <c r="BB56" s="436">
        <f t="shared" si="49"/>
        <v>0</v>
      </c>
      <c r="BC56" s="225"/>
      <c r="BD56" s="225"/>
      <c r="BE56" s="225"/>
      <c r="BF56" s="436">
        <f t="shared" si="50"/>
        <v>0</v>
      </c>
      <c r="BG56" s="225"/>
      <c r="BH56" s="225"/>
      <c r="BI56" s="225"/>
      <c r="BJ56" s="436">
        <f t="shared" si="51"/>
        <v>0</v>
      </c>
      <c r="BK56" s="225"/>
      <c r="BL56" s="225"/>
      <c r="BM56" s="225"/>
      <c r="BN56" s="436">
        <f t="shared" si="52"/>
        <v>0</v>
      </c>
      <c r="BO56" s="225"/>
      <c r="BP56" s="225"/>
      <c r="BQ56" s="225"/>
      <c r="BR56" s="436">
        <f t="shared" si="9"/>
        <v>0</v>
      </c>
      <c r="BS56" s="225"/>
      <c r="BT56" s="225"/>
      <c r="BU56" s="225"/>
      <c r="BV56" s="436">
        <f t="shared" si="10"/>
        <v>0</v>
      </c>
      <c r="BW56" s="225"/>
      <c r="BX56" s="225"/>
      <c r="BY56" s="225"/>
      <c r="BZ56" s="436">
        <f t="shared" si="11"/>
        <v>0</v>
      </c>
      <c r="CA56" s="225"/>
      <c r="CB56" s="225"/>
      <c r="CC56" s="225"/>
      <c r="CD56" s="436">
        <f t="shared" si="12"/>
        <v>0</v>
      </c>
      <c r="CE56" s="62">
        <f t="shared" si="65"/>
        <v>0</v>
      </c>
      <c r="CF56" s="117" t="str">
        <f t="shared" si="66"/>
        <v/>
      </c>
      <c r="CG56" s="85">
        <f t="shared" si="67"/>
        <v>0</v>
      </c>
      <c r="CH56" s="85">
        <f t="shared" si="68"/>
        <v>0</v>
      </c>
      <c r="CI56" s="85">
        <f t="shared" si="69"/>
        <v>0</v>
      </c>
      <c r="CJ56" s="85">
        <f t="shared" si="70"/>
        <v>0</v>
      </c>
      <c r="CK56" s="85">
        <f t="shared" si="71"/>
        <v>0</v>
      </c>
      <c r="CL56" s="85">
        <f t="shared" si="72"/>
        <v>0</v>
      </c>
      <c r="CM56" s="85">
        <f t="shared" si="73"/>
        <v>0</v>
      </c>
      <c r="CN56" s="85">
        <f t="shared" si="74"/>
        <v>0</v>
      </c>
      <c r="CO56" s="14">
        <f t="shared" si="75"/>
        <v>0</v>
      </c>
      <c r="CP56" s="85">
        <f t="shared" si="76"/>
        <v>0</v>
      </c>
      <c r="CQ56" s="85">
        <f t="shared" si="77"/>
        <v>0</v>
      </c>
      <c r="CR56" s="85">
        <f t="shared" si="78"/>
        <v>0</v>
      </c>
      <c r="CS56" s="88">
        <f t="shared" si="57"/>
        <v>0</v>
      </c>
      <c r="CV56" s="14">
        <f t="shared" si="79"/>
        <v>0</v>
      </c>
      <c r="CW56" s="14">
        <f t="shared" si="80"/>
        <v>0</v>
      </c>
      <c r="CX56" s="14">
        <f t="shared" si="81"/>
        <v>0</v>
      </c>
      <c r="CY56" s="14">
        <f t="shared" si="82"/>
        <v>0</v>
      </c>
      <c r="CZ56" s="14">
        <f t="shared" si="83"/>
        <v>0</v>
      </c>
      <c r="DA56" s="14">
        <f t="shared" si="84"/>
        <v>0</v>
      </c>
      <c r="DB56" s="14">
        <f t="shared" si="90"/>
        <v>0</v>
      </c>
      <c r="DC56" s="14">
        <f t="shared" si="91"/>
        <v>0</v>
      </c>
      <c r="DD56" s="14">
        <f t="shared" si="85"/>
        <v>0</v>
      </c>
      <c r="DE56" s="14">
        <f t="shared" si="86"/>
        <v>0</v>
      </c>
      <c r="DF56" s="14">
        <f t="shared" si="87"/>
        <v>0</v>
      </c>
      <c r="DG56" s="14">
        <f t="shared" si="88"/>
        <v>0</v>
      </c>
      <c r="DH56" s="198">
        <f t="shared" si="58"/>
        <v>0</v>
      </c>
      <c r="DI56" s="212">
        <f t="shared" si="55"/>
        <v>0</v>
      </c>
      <c r="DK56" s="74">
        <f t="shared" si="43"/>
        <v>0</v>
      </c>
      <c r="DL56" s="74">
        <f t="shared" si="59"/>
        <v>0</v>
      </c>
      <c r="DM56" s="74">
        <f t="shared" si="59"/>
        <v>0</v>
      </c>
      <c r="DN56" s="74">
        <f t="shared" si="59"/>
        <v>0</v>
      </c>
      <c r="DO56" s="74">
        <f t="shared" si="59"/>
        <v>0</v>
      </c>
      <c r="DP56" s="74">
        <f t="shared" si="59"/>
        <v>0</v>
      </c>
      <c r="DQ56" s="74">
        <f t="shared" si="59"/>
        <v>0</v>
      </c>
      <c r="DR56" s="74">
        <f t="shared" si="59"/>
        <v>0</v>
      </c>
      <c r="DS56" s="74">
        <f t="shared" si="59"/>
        <v>0</v>
      </c>
      <c r="DT56" s="74">
        <f t="shared" si="59"/>
        <v>0</v>
      </c>
      <c r="DU56" s="74">
        <f t="shared" si="59"/>
        <v>0</v>
      </c>
      <c r="DV56" s="74">
        <f t="shared" si="59"/>
        <v>0</v>
      </c>
      <c r="DW56" s="481">
        <f t="shared" si="44"/>
        <v>0</v>
      </c>
      <c r="DX56" s="84"/>
      <c r="DY56" s="74">
        <f t="shared" si="92"/>
        <v>0</v>
      </c>
      <c r="DZ56" s="74">
        <f t="shared" si="92"/>
        <v>0</v>
      </c>
      <c r="EA56" s="74">
        <f t="shared" si="92"/>
        <v>0</v>
      </c>
      <c r="EB56" s="74">
        <f t="shared" si="92"/>
        <v>0</v>
      </c>
      <c r="EC56" s="74">
        <f t="shared" si="92"/>
        <v>0</v>
      </c>
      <c r="ED56" s="74">
        <f t="shared" si="92"/>
        <v>0</v>
      </c>
      <c r="EE56" s="74">
        <f t="shared" si="92"/>
        <v>0</v>
      </c>
      <c r="EF56" s="74">
        <f t="shared" si="92"/>
        <v>0</v>
      </c>
      <c r="EG56" s="74">
        <f t="shared" si="92"/>
        <v>0</v>
      </c>
      <c r="EH56" s="74">
        <f t="shared" si="92"/>
        <v>0</v>
      </c>
      <c r="EI56" s="74">
        <f t="shared" si="92"/>
        <v>0</v>
      </c>
      <c r="EJ56" s="74">
        <f t="shared" si="92"/>
        <v>0</v>
      </c>
      <c r="EK56" s="482">
        <f t="shared" si="45"/>
        <v>0</v>
      </c>
      <c r="EO56" s="479">
        <f>SUM($AI56:$AK56)+SUM($AM56:$AO56)+SUM($AQ56:AS56)+SUM($AU56:AW56)+SUM($AY56:BA56)+SUM($BC56:BE56)+SUM($BG56:BI56)+SUM($BK56:BM56)+SUM($BO56:BQ56)+SUM($BS56:BU56)+SUM($BW56:BY56)+SUM($CA56:CC56)</f>
        <v>0</v>
      </c>
      <c r="EP56"/>
      <c r="EQ56">
        <f t="shared" si="89"/>
        <v>12</v>
      </c>
      <c r="ER56"/>
      <c r="ES56"/>
      <c r="ET56"/>
      <c r="EU56"/>
      <c r="EV56"/>
      <c r="EW56"/>
      <c r="EX56"/>
      <c r="EY56"/>
      <c r="EZ56"/>
      <c r="FA56"/>
      <c r="FB56"/>
      <c r="FC56"/>
      <c r="FD56"/>
      <c r="FE56"/>
      <c r="FF56"/>
      <c r="FG56"/>
      <c r="FH56"/>
      <c r="FI56"/>
      <c r="FJ56"/>
      <c r="FK56"/>
      <c r="FL56"/>
      <c r="FM56"/>
      <c r="FN56"/>
      <c r="FO56"/>
    </row>
    <row r="57" spans="1:171" s="2" customFormat="1" hidden="1" x14ac:dyDescent="0.25">
      <c r="A57" s="433" t="str">
        <f t="shared" si="60"/>
        <v>1.1.12</v>
      </c>
      <c r="B57" s="114"/>
      <c r="C57" s="129"/>
      <c r="D57" s="119"/>
      <c r="E57" s="120"/>
      <c r="F57" s="120"/>
      <c r="G57" s="11"/>
      <c r="H57" s="119"/>
      <c r="I57" s="120"/>
      <c r="J57" s="120"/>
      <c r="K57" s="120"/>
      <c r="L57" s="120"/>
      <c r="M57" s="120"/>
      <c r="N57" s="120"/>
      <c r="O57" s="120"/>
      <c r="P57" s="120"/>
      <c r="Q57" s="120"/>
      <c r="R57" s="120"/>
      <c r="S57" s="11"/>
      <c r="T57" s="134"/>
      <c r="U57" s="134"/>
      <c r="V57" s="119"/>
      <c r="W57" s="120"/>
      <c r="X57" s="120"/>
      <c r="Y57" s="120"/>
      <c r="Z57" s="120"/>
      <c r="AA57" s="120"/>
      <c r="AB57" s="11"/>
      <c r="AC57" s="8"/>
      <c r="AD57" s="134">
        <f t="shared" si="61"/>
        <v>0</v>
      </c>
      <c r="AE57" s="9">
        <f t="shared" si="62"/>
        <v>0</v>
      </c>
      <c r="AF57" s="9">
        <f t="shared" si="63"/>
        <v>0</v>
      </c>
      <c r="AG57" s="9">
        <f t="shared" si="64"/>
        <v>0</v>
      </c>
      <c r="AH57" s="9">
        <f t="shared" si="40"/>
        <v>0</v>
      </c>
      <c r="AI57" s="225"/>
      <c r="AJ57" s="225"/>
      <c r="AK57" s="225"/>
      <c r="AL57" s="436">
        <f t="shared" si="5"/>
        <v>0</v>
      </c>
      <c r="AM57" s="225"/>
      <c r="AN57" s="225"/>
      <c r="AO57" s="225"/>
      <c r="AP57" s="436">
        <f t="shared" si="6"/>
        <v>0</v>
      </c>
      <c r="AQ57" s="225"/>
      <c r="AR57" s="225"/>
      <c r="AS57" s="225"/>
      <c r="AT57" s="436">
        <f t="shared" si="7"/>
        <v>0</v>
      </c>
      <c r="AU57" s="225"/>
      <c r="AV57" s="225"/>
      <c r="AW57" s="225"/>
      <c r="AX57" s="436">
        <f t="shared" si="8"/>
        <v>0</v>
      </c>
      <c r="AY57" s="225"/>
      <c r="AZ57" s="225"/>
      <c r="BA57" s="225"/>
      <c r="BB57" s="436">
        <f t="shared" si="49"/>
        <v>0</v>
      </c>
      <c r="BC57" s="225"/>
      <c r="BD57" s="225"/>
      <c r="BE57" s="225"/>
      <c r="BF57" s="436">
        <f t="shared" si="50"/>
        <v>0</v>
      </c>
      <c r="BG57" s="225"/>
      <c r="BH57" s="225"/>
      <c r="BI57" s="225"/>
      <c r="BJ57" s="436">
        <f t="shared" si="51"/>
        <v>0</v>
      </c>
      <c r="BK57" s="225"/>
      <c r="BL57" s="225"/>
      <c r="BM57" s="225"/>
      <c r="BN57" s="436">
        <f t="shared" si="52"/>
        <v>0</v>
      </c>
      <c r="BO57" s="225"/>
      <c r="BP57" s="225"/>
      <c r="BQ57" s="225"/>
      <c r="BR57" s="436">
        <f t="shared" si="9"/>
        <v>0</v>
      </c>
      <c r="BS57" s="225"/>
      <c r="BT57" s="225"/>
      <c r="BU57" s="225"/>
      <c r="BV57" s="436">
        <f t="shared" si="10"/>
        <v>0</v>
      </c>
      <c r="BW57" s="225"/>
      <c r="BX57" s="225"/>
      <c r="BY57" s="225"/>
      <c r="BZ57" s="436">
        <f t="shared" si="11"/>
        <v>0</v>
      </c>
      <c r="CA57" s="225"/>
      <c r="CB57" s="225"/>
      <c r="CC57" s="225"/>
      <c r="CD57" s="436">
        <f t="shared" si="12"/>
        <v>0</v>
      </c>
      <c r="CE57" s="62">
        <f t="shared" si="65"/>
        <v>0</v>
      </c>
      <c r="CF57" s="117" t="str">
        <f t="shared" si="66"/>
        <v/>
      </c>
      <c r="CG57" s="85">
        <f t="shared" si="67"/>
        <v>0</v>
      </c>
      <c r="CH57" s="85">
        <f t="shared" si="68"/>
        <v>0</v>
      </c>
      <c r="CI57" s="85">
        <f t="shared" si="69"/>
        <v>0</v>
      </c>
      <c r="CJ57" s="85">
        <f t="shared" si="70"/>
        <v>0</v>
      </c>
      <c r="CK57" s="85">
        <f t="shared" si="71"/>
        <v>0</v>
      </c>
      <c r="CL57" s="85">
        <f t="shared" si="72"/>
        <v>0</v>
      </c>
      <c r="CM57" s="85">
        <f t="shared" si="73"/>
        <v>0</v>
      </c>
      <c r="CN57" s="85">
        <f t="shared" si="74"/>
        <v>0</v>
      </c>
      <c r="CO57" s="14">
        <f t="shared" si="75"/>
        <v>0</v>
      </c>
      <c r="CP57" s="85">
        <f t="shared" si="76"/>
        <v>0</v>
      </c>
      <c r="CQ57" s="85">
        <f t="shared" si="77"/>
        <v>0</v>
      </c>
      <c r="CR57" s="85">
        <f t="shared" si="78"/>
        <v>0</v>
      </c>
      <c r="CS57" s="88">
        <f t="shared" si="57"/>
        <v>0</v>
      </c>
      <c r="CV57" s="14">
        <f t="shared" si="79"/>
        <v>0</v>
      </c>
      <c r="CW57" s="14">
        <f t="shared" si="80"/>
        <v>0</v>
      </c>
      <c r="CX57" s="14">
        <f t="shared" si="81"/>
        <v>0</v>
      </c>
      <c r="CY57" s="14">
        <f t="shared" si="82"/>
        <v>0</v>
      </c>
      <c r="CZ57" s="14">
        <f t="shared" si="83"/>
        <v>0</v>
      </c>
      <c r="DA57" s="14">
        <f t="shared" si="84"/>
        <v>0</v>
      </c>
      <c r="DB57" s="14">
        <f t="shared" si="90"/>
        <v>0</v>
      </c>
      <c r="DC57" s="14">
        <f t="shared" si="91"/>
        <v>0</v>
      </c>
      <c r="DD57" s="14">
        <f t="shared" si="85"/>
        <v>0</v>
      </c>
      <c r="DE57" s="14">
        <f t="shared" si="86"/>
        <v>0</v>
      </c>
      <c r="DF57" s="14">
        <f t="shared" si="87"/>
        <v>0</v>
      </c>
      <c r="DG57" s="14">
        <f t="shared" si="88"/>
        <v>0</v>
      </c>
      <c r="DH57" s="198">
        <f t="shared" si="58"/>
        <v>0</v>
      </c>
      <c r="DI57" s="212">
        <f t="shared" si="55"/>
        <v>0</v>
      </c>
      <c r="DK57" s="74">
        <f t="shared" si="43"/>
        <v>0</v>
      </c>
      <c r="DL57" s="74">
        <f t="shared" si="59"/>
        <v>0</v>
      </c>
      <c r="DM57" s="74">
        <f t="shared" si="59"/>
        <v>0</v>
      </c>
      <c r="DN57" s="74">
        <f t="shared" si="59"/>
        <v>0</v>
      </c>
      <c r="DO57" s="74">
        <f t="shared" si="59"/>
        <v>0</v>
      </c>
      <c r="DP57" s="74">
        <f t="shared" si="59"/>
        <v>0</v>
      </c>
      <c r="DQ57" s="74">
        <f t="shared" si="59"/>
        <v>0</v>
      </c>
      <c r="DR57" s="74">
        <f t="shared" si="59"/>
        <v>0</v>
      </c>
      <c r="DS57" s="74">
        <f t="shared" si="59"/>
        <v>0</v>
      </c>
      <c r="DT57" s="74">
        <f t="shared" si="59"/>
        <v>0</v>
      </c>
      <c r="DU57" s="74">
        <f t="shared" si="59"/>
        <v>0</v>
      </c>
      <c r="DV57" s="74">
        <f t="shared" si="59"/>
        <v>0</v>
      </c>
      <c r="DW57" s="481">
        <f t="shared" si="44"/>
        <v>0</v>
      </c>
      <c r="DX57" s="84"/>
      <c r="DY57" s="74">
        <f t="shared" si="92"/>
        <v>0</v>
      </c>
      <c r="DZ57" s="74">
        <f t="shared" si="92"/>
        <v>0</v>
      </c>
      <c r="EA57" s="74">
        <f t="shared" si="92"/>
        <v>0</v>
      </c>
      <c r="EB57" s="74">
        <f t="shared" si="92"/>
        <v>0</v>
      </c>
      <c r="EC57" s="74">
        <f t="shared" si="92"/>
        <v>0</v>
      </c>
      <c r="ED57" s="74">
        <f t="shared" si="92"/>
        <v>0</v>
      </c>
      <c r="EE57" s="74">
        <f t="shared" si="92"/>
        <v>0</v>
      </c>
      <c r="EF57" s="74">
        <f t="shared" si="92"/>
        <v>0</v>
      </c>
      <c r="EG57" s="74">
        <f t="shared" si="92"/>
        <v>0</v>
      </c>
      <c r="EH57" s="74">
        <f t="shared" si="92"/>
        <v>0</v>
      </c>
      <c r="EI57" s="74">
        <f t="shared" si="92"/>
        <v>0</v>
      </c>
      <c r="EJ57" s="74">
        <f t="shared" si="92"/>
        <v>0</v>
      </c>
      <c r="EK57" s="482">
        <f t="shared" si="45"/>
        <v>0</v>
      </c>
      <c r="EO57" s="479">
        <f>SUM($AI57:$AK57)+SUM($AM57:$AO57)+SUM($AQ57:AS57)+SUM($AU57:AW57)+SUM($AY57:BA57)+SUM($BC57:BE57)+SUM($BG57:BI57)+SUM($BK57:BM57)+SUM($BO57:BQ57)+SUM($BS57:BU57)+SUM($BW57:BY57)+SUM($CA57:CC57)</f>
        <v>0</v>
      </c>
      <c r="EP57"/>
      <c r="EQ57">
        <f t="shared" si="89"/>
        <v>12</v>
      </c>
      <c r="ER57"/>
      <c r="ES57"/>
      <c r="ET57"/>
      <c r="EU57"/>
      <c r="EV57"/>
      <c r="EW57"/>
      <c r="EX57"/>
      <c r="EY57"/>
      <c r="EZ57"/>
      <c r="FA57"/>
      <c r="FB57"/>
      <c r="FC57"/>
      <c r="FD57"/>
      <c r="FE57"/>
      <c r="FF57"/>
      <c r="FG57"/>
      <c r="FH57"/>
      <c r="FI57"/>
      <c r="FJ57"/>
      <c r="FK57"/>
      <c r="FL57"/>
      <c r="FM57"/>
      <c r="FN57"/>
      <c r="FO57"/>
    </row>
    <row r="58" spans="1:171" s="2" customFormat="1" hidden="1" x14ac:dyDescent="0.25">
      <c r="A58" s="433" t="str">
        <f t="shared" si="60"/>
        <v>1.1.12</v>
      </c>
      <c r="B58" s="114"/>
      <c r="C58" s="129"/>
      <c r="D58" s="119"/>
      <c r="E58" s="120"/>
      <c r="F58" s="120"/>
      <c r="G58" s="11"/>
      <c r="H58" s="119"/>
      <c r="I58" s="120"/>
      <c r="J58" s="120"/>
      <c r="K58" s="120"/>
      <c r="L58" s="120"/>
      <c r="M58" s="120"/>
      <c r="N58" s="120"/>
      <c r="O58" s="120"/>
      <c r="P58" s="120"/>
      <c r="Q58" s="120"/>
      <c r="R58" s="120"/>
      <c r="S58" s="11"/>
      <c r="T58" s="134"/>
      <c r="U58" s="134"/>
      <c r="V58" s="119"/>
      <c r="W58" s="120"/>
      <c r="X58" s="120"/>
      <c r="Y58" s="120"/>
      <c r="Z58" s="120"/>
      <c r="AA58" s="120"/>
      <c r="AB58" s="11"/>
      <c r="AC58" s="8"/>
      <c r="AD58" s="134">
        <f t="shared" si="61"/>
        <v>0</v>
      </c>
      <c r="AE58" s="9">
        <f t="shared" si="62"/>
        <v>0</v>
      </c>
      <c r="AF58" s="9">
        <f t="shared" si="63"/>
        <v>0</v>
      </c>
      <c r="AG58" s="9">
        <f t="shared" si="64"/>
        <v>0</v>
      </c>
      <c r="AH58" s="9">
        <f t="shared" si="40"/>
        <v>0</v>
      </c>
      <c r="AI58" s="225"/>
      <c r="AJ58" s="225"/>
      <c r="AK58" s="225"/>
      <c r="AL58" s="436">
        <f t="shared" si="5"/>
        <v>0</v>
      </c>
      <c r="AM58" s="225"/>
      <c r="AN58" s="225"/>
      <c r="AO58" s="225"/>
      <c r="AP58" s="436">
        <f t="shared" si="6"/>
        <v>0</v>
      </c>
      <c r="AQ58" s="225"/>
      <c r="AR58" s="225"/>
      <c r="AS58" s="225"/>
      <c r="AT58" s="436">
        <f t="shared" si="7"/>
        <v>0</v>
      </c>
      <c r="AU58" s="225"/>
      <c r="AV58" s="225"/>
      <c r="AW58" s="225"/>
      <c r="AX58" s="436">
        <f t="shared" si="8"/>
        <v>0</v>
      </c>
      <c r="AY58" s="225"/>
      <c r="AZ58" s="225"/>
      <c r="BA58" s="225"/>
      <c r="BB58" s="436">
        <f t="shared" si="49"/>
        <v>0</v>
      </c>
      <c r="BC58" s="225"/>
      <c r="BD58" s="225"/>
      <c r="BE58" s="225"/>
      <c r="BF58" s="436">
        <f t="shared" si="50"/>
        <v>0</v>
      </c>
      <c r="BG58" s="225"/>
      <c r="BH58" s="225"/>
      <c r="BI58" s="225"/>
      <c r="BJ58" s="436">
        <f t="shared" si="51"/>
        <v>0</v>
      </c>
      <c r="BK58" s="225"/>
      <c r="BL58" s="225"/>
      <c r="BM58" s="225"/>
      <c r="BN58" s="436">
        <f t="shared" si="52"/>
        <v>0</v>
      </c>
      <c r="BO58" s="225"/>
      <c r="BP58" s="225"/>
      <c r="BQ58" s="225"/>
      <c r="BR58" s="436">
        <f t="shared" si="9"/>
        <v>0</v>
      </c>
      <c r="BS58" s="225"/>
      <c r="BT58" s="225"/>
      <c r="BU58" s="225"/>
      <c r="BV58" s="436">
        <f t="shared" si="10"/>
        <v>0</v>
      </c>
      <c r="BW58" s="225"/>
      <c r="BX58" s="225"/>
      <c r="BY58" s="225"/>
      <c r="BZ58" s="436">
        <f t="shared" si="11"/>
        <v>0</v>
      </c>
      <c r="CA58" s="225"/>
      <c r="CB58" s="225"/>
      <c r="CC58" s="225"/>
      <c r="CD58" s="436">
        <f t="shared" si="12"/>
        <v>0</v>
      </c>
      <c r="CE58" s="62">
        <f t="shared" si="65"/>
        <v>0</v>
      </c>
      <c r="CF58" s="117" t="str">
        <f t="shared" si="66"/>
        <v/>
      </c>
      <c r="CG58" s="85">
        <f t="shared" si="67"/>
        <v>0</v>
      </c>
      <c r="CH58" s="85">
        <f t="shared" si="68"/>
        <v>0</v>
      </c>
      <c r="CI58" s="85">
        <f t="shared" si="69"/>
        <v>0</v>
      </c>
      <c r="CJ58" s="85">
        <f t="shared" si="70"/>
        <v>0</v>
      </c>
      <c r="CK58" s="85">
        <f t="shared" si="71"/>
        <v>0</v>
      </c>
      <c r="CL58" s="85">
        <f t="shared" si="72"/>
        <v>0</v>
      </c>
      <c r="CM58" s="85">
        <f t="shared" si="73"/>
        <v>0</v>
      </c>
      <c r="CN58" s="85">
        <f t="shared" si="74"/>
        <v>0</v>
      </c>
      <c r="CO58" s="14">
        <f t="shared" si="75"/>
        <v>0</v>
      </c>
      <c r="CP58" s="85">
        <f t="shared" si="76"/>
        <v>0</v>
      </c>
      <c r="CQ58" s="85">
        <f t="shared" si="77"/>
        <v>0</v>
      </c>
      <c r="CR58" s="85">
        <f t="shared" si="78"/>
        <v>0</v>
      </c>
      <c r="CS58" s="88">
        <f t="shared" si="57"/>
        <v>0</v>
      </c>
      <c r="CV58" s="14">
        <f t="shared" si="79"/>
        <v>0</v>
      </c>
      <c r="CW58" s="14">
        <f t="shared" si="80"/>
        <v>0</v>
      </c>
      <c r="CX58" s="14">
        <f t="shared" si="81"/>
        <v>0</v>
      </c>
      <c r="CY58" s="14">
        <f t="shared" si="82"/>
        <v>0</v>
      </c>
      <c r="CZ58" s="14">
        <f t="shared" si="83"/>
        <v>0</v>
      </c>
      <c r="DA58" s="14">
        <f t="shared" si="84"/>
        <v>0</v>
      </c>
      <c r="DB58" s="14">
        <f t="shared" si="90"/>
        <v>0</v>
      </c>
      <c r="DC58" s="14">
        <f t="shared" si="91"/>
        <v>0</v>
      </c>
      <c r="DD58" s="14">
        <f t="shared" si="85"/>
        <v>0</v>
      </c>
      <c r="DE58" s="14">
        <f t="shared" si="86"/>
        <v>0</v>
      </c>
      <c r="DF58" s="14">
        <f t="shared" si="87"/>
        <v>0</v>
      </c>
      <c r="DG58" s="14">
        <f t="shared" si="88"/>
        <v>0</v>
      </c>
      <c r="DH58" s="198">
        <f t="shared" si="58"/>
        <v>0</v>
      </c>
      <c r="DI58" s="212">
        <f t="shared" si="55"/>
        <v>0</v>
      </c>
      <c r="DK58" s="74">
        <f t="shared" si="43"/>
        <v>0</v>
      </c>
      <c r="DL58" s="74">
        <f t="shared" si="59"/>
        <v>0</v>
      </c>
      <c r="DM58" s="74">
        <f t="shared" si="59"/>
        <v>0</v>
      </c>
      <c r="DN58" s="74">
        <f t="shared" si="59"/>
        <v>0</v>
      </c>
      <c r="DO58" s="74">
        <f t="shared" si="59"/>
        <v>0</v>
      </c>
      <c r="DP58" s="74">
        <f t="shared" si="59"/>
        <v>0</v>
      </c>
      <c r="DQ58" s="74">
        <f t="shared" si="59"/>
        <v>0</v>
      </c>
      <c r="DR58" s="74">
        <f t="shared" si="59"/>
        <v>0</v>
      </c>
      <c r="DS58" s="74">
        <f t="shared" si="59"/>
        <v>0</v>
      </c>
      <c r="DT58" s="74">
        <f t="shared" si="59"/>
        <v>0</v>
      </c>
      <c r="DU58" s="74">
        <f t="shared" si="59"/>
        <v>0</v>
      </c>
      <c r="DV58" s="74">
        <f t="shared" si="59"/>
        <v>0</v>
      </c>
      <c r="DW58" s="481">
        <f t="shared" si="44"/>
        <v>0</v>
      </c>
      <c r="DX58" s="84"/>
      <c r="DY58" s="74">
        <f t="shared" si="92"/>
        <v>0</v>
      </c>
      <c r="DZ58" s="74">
        <f t="shared" si="92"/>
        <v>0</v>
      </c>
      <c r="EA58" s="74">
        <f t="shared" si="92"/>
        <v>0</v>
      </c>
      <c r="EB58" s="74">
        <f t="shared" si="92"/>
        <v>0</v>
      </c>
      <c r="EC58" s="74">
        <f t="shared" si="92"/>
        <v>0</v>
      </c>
      <c r="ED58" s="74">
        <f t="shared" si="92"/>
        <v>0</v>
      </c>
      <c r="EE58" s="74">
        <f t="shared" si="92"/>
        <v>0</v>
      </c>
      <c r="EF58" s="74">
        <f t="shared" si="92"/>
        <v>0</v>
      </c>
      <c r="EG58" s="74">
        <f t="shared" si="92"/>
        <v>0</v>
      </c>
      <c r="EH58" s="74">
        <f t="shared" si="92"/>
        <v>0</v>
      </c>
      <c r="EI58" s="74">
        <f t="shared" si="92"/>
        <v>0</v>
      </c>
      <c r="EJ58" s="74">
        <f t="shared" si="92"/>
        <v>0</v>
      </c>
      <c r="EK58" s="482">
        <f t="shared" si="45"/>
        <v>0</v>
      </c>
      <c r="EO58" s="479">
        <f>SUM($AI58:$AK58)+SUM($AM58:$AO58)+SUM($AQ58:AS58)+SUM($AU58:AW58)+SUM($AY58:BA58)+SUM($BC58:BE58)+SUM($BG58:BI58)+SUM($BK58:BM58)+SUM($BO58:BQ58)+SUM($BS58:BU58)+SUM($BW58:BY58)+SUM($CA58:CC58)</f>
        <v>0</v>
      </c>
      <c r="EP58"/>
      <c r="EQ58">
        <f t="shared" si="89"/>
        <v>12</v>
      </c>
      <c r="ER58"/>
      <c r="ES58"/>
      <c r="ET58"/>
      <c r="EU58"/>
      <c r="EV58"/>
      <c r="EW58"/>
      <c r="EX58"/>
      <c r="EY58"/>
      <c r="EZ58"/>
      <c r="FA58"/>
      <c r="FB58"/>
      <c r="FC58"/>
      <c r="FD58"/>
      <c r="FE58"/>
      <c r="FF58"/>
      <c r="FG58"/>
      <c r="FH58"/>
      <c r="FI58"/>
      <c r="FJ58"/>
      <c r="FK58"/>
      <c r="FL58"/>
      <c r="FM58"/>
      <c r="FN58"/>
      <c r="FO58"/>
    </row>
    <row r="59" spans="1:171" s="2" customFormat="1" hidden="1" x14ac:dyDescent="0.25">
      <c r="A59" s="433" t="str">
        <f t="shared" si="60"/>
        <v>1.1.12</v>
      </c>
      <c r="B59" s="114"/>
      <c r="C59" s="129"/>
      <c r="D59" s="119"/>
      <c r="E59" s="120"/>
      <c r="F59" s="120"/>
      <c r="G59" s="11"/>
      <c r="H59" s="119"/>
      <c r="I59" s="120"/>
      <c r="J59" s="120"/>
      <c r="K59" s="120"/>
      <c r="L59" s="120"/>
      <c r="M59" s="120"/>
      <c r="N59" s="120"/>
      <c r="O59" s="120"/>
      <c r="P59" s="120"/>
      <c r="Q59" s="120"/>
      <c r="R59" s="120"/>
      <c r="S59" s="11"/>
      <c r="T59" s="134"/>
      <c r="U59" s="134"/>
      <c r="V59" s="119"/>
      <c r="W59" s="120"/>
      <c r="X59" s="120"/>
      <c r="Y59" s="120"/>
      <c r="Z59" s="120"/>
      <c r="AA59" s="120"/>
      <c r="AB59" s="11"/>
      <c r="AC59" s="8"/>
      <c r="AD59" s="134">
        <f t="shared" si="61"/>
        <v>0</v>
      </c>
      <c r="AE59" s="9">
        <f t="shared" si="62"/>
        <v>0</v>
      </c>
      <c r="AF59" s="9">
        <f t="shared" si="63"/>
        <v>0</v>
      </c>
      <c r="AG59" s="9">
        <f t="shared" si="64"/>
        <v>0</v>
      </c>
      <c r="AH59" s="9">
        <f t="shared" si="40"/>
        <v>0</v>
      </c>
      <c r="AI59" s="225"/>
      <c r="AJ59" s="225"/>
      <c r="AK59" s="225"/>
      <c r="AL59" s="436">
        <f t="shared" si="5"/>
        <v>0</v>
      </c>
      <c r="AM59" s="225"/>
      <c r="AN59" s="225"/>
      <c r="AO59" s="225"/>
      <c r="AP59" s="436">
        <f t="shared" si="6"/>
        <v>0</v>
      </c>
      <c r="AQ59" s="225"/>
      <c r="AR59" s="225"/>
      <c r="AS59" s="225"/>
      <c r="AT59" s="436">
        <f t="shared" si="7"/>
        <v>0</v>
      </c>
      <c r="AU59" s="225"/>
      <c r="AV59" s="225"/>
      <c r="AW59" s="225"/>
      <c r="AX59" s="436">
        <f t="shared" si="8"/>
        <v>0</v>
      </c>
      <c r="AY59" s="225"/>
      <c r="AZ59" s="225"/>
      <c r="BA59" s="225"/>
      <c r="BB59" s="436">
        <f t="shared" si="49"/>
        <v>0</v>
      </c>
      <c r="BC59" s="225"/>
      <c r="BD59" s="225"/>
      <c r="BE59" s="225"/>
      <c r="BF59" s="436">
        <f t="shared" si="50"/>
        <v>0</v>
      </c>
      <c r="BG59" s="225"/>
      <c r="BH59" s="225"/>
      <c r="BI59" s="225"/>
      <c r="BJ59" s="436">
        <f t="shared" si="51"/>
        <v>0</v>
      </c>
      <c r="BK59" s="225"/>
      <c r="BL59" s="225"/>
      <c r="BM59" s="225"/>
      <c r="BN59" s="436">
        <f t="shared" si="52"/>
        <v>0</v>
      </c>
      <c r="BO59" s="225"/>
      <c r="BP59" s="225"/>
      <c r="BQ59" s="225"/>
      <c r="BR59" s="436">
        <f t="shared" si="9"/>
        <v>0</v>
      </c>
      <c r="BS59" s="225"/>
      <c r="BT59" s="225"/>
      <c r="BU59" s="225"/>
      <c r="BV59" s="436">
        <f t="shared" si="10"/>
        <v>0</v>
      </c>
      <c r="BW59" s="225"/>
      <c r="BX59" s="225"/>
      <c r="BY59" s="225"/>
      <c r="BZ59" s="436">
        <f t="shared" si="11"/>
        <v>0</v>
      </c>
      <c r="CA59" s="225"/>
      <c r="CB59" s="225"/>
      <c r="CC59" s="225"/>
      <c r="CD59" s="436">
        <f t="shared" si="12"/>
        <v>0</v>
      </c>
      <c r="CE59" s="62">
        <f t="shared" si="65"/>
        <v>0</v>
      </c>
      <c r="CF59" s="117" t="str">
        <f t="shared" si="66"/>
        <v/>
      </c>
      <c r="CG59" s="85">
        <f t="shared" si="67"/>
        <v>0</v>
      </c>
      <c r="CH59" s="85">
        <f t="shared" si="68"/>
        <v>0</v>
      </c>
      <c r="CI59" s="85">
        <f t="shared" si="69"/>
        <v>0</v>
      </c>
      <c r="CJ59" s="85">
        <f t="shared" si="70"/>
        <v>0</v>
      </c>
      <c r="CK59" s="85">
        <f t="shared" si="71"/>
        <v>0</v>
      </c>
      <c r="CL59" s="85">
        <f t="shared" si="72"/>
        <v>0</v>
      </c>
      <c r="CM59" s="85">
        <f t="shared" si="73"/>
        <v>0</v>
      </c>
      <c r="CN59" s="85">
        <f t="shared" si="74"/>
        <v>0</v>
      </c>
      <c r="CO59" s="14">
        <f t="shared" si="75"/>
        <v>0</v>
      </c>
      <c r="CP59" s="85">
        <f t="shared" si="76"/>
        <v>0</v>
      </c>
      <c r="CQ59" s="85">
        <f t="shared" si="77"/>
        <v>0</v>
      </c>
      <c r="CR59" s="85">
        <f t="shared" si="78"/>
        <v>0</v>
      </c>
      <c r="CS59" s="88">
        <f t="shared" si="57"/>
        <v>0</v>
      </c>
      <c r="CV59" s="14">
        <f t="shared" si="79"/>
        <v>0</v>
      </c>
      <c r="CW59" s="14">
        <f t="shared" si="80"/>
        <v>0</v>
      </c>
      <c r="CX59" s="14">
        <f t="shared" si="81"/>
        <v>0</v>
      </c>
      <c r="CY59" s="14">
        <f t="shared" si="82"/>
        <v>0</v>
      </c>
      <c r="CZ59" s="14">
        <f t="shared" si="83"/>
        <v>0</v>
      </c>
      <c r="DA59" s="14">
        <f t="shared" si="84"/>
        <v>0</v>
      </c>
      <c r="DB59" s="14">
        <f t="shared" si="90"/>
        <v>0</v>
      </c>
      <c r="DC59" s="14">
        <f t="shared" si="91"/>
        <v>0</v>
      </c>
      <c r="DD59" s="14">
        <f t="shared" si="85"/>
        <v>0</v>
      </c>
      <c r="DE59" s="14">
        <f t="shared" si="86"/>
        <v>0</v>
      </c>
      <c r="DF59" s="14">
        <f t="shared" si="87"/>
        <v>0</v>
      </c>
      <c r="DG59" s="14">
        <f t="shared" si="88"/>
        <v>0</v>
      </c>
      <c r="DH59" s="198">
        <f t="shared" si="58"/>
        <v>0</v>
      </c>
      <c r="DI59" s="212">
        <f t="shared" si="55"/>
        <v>0</v>
      </c>
      <c r="DK59" s="74">
        <f t="shared" si="43"/>
        <v>0</v>
      </c>
      <c r="DL59" s="74">
        <f t="shared" si="59"/>
        <v>0</v>
      </c>
      <c r="DM59" s="74">
        <f t="shared" si="59"/>
        <v>0</v>
      </c>
      <c r="DN59" s="74">
        <f t="shared" si="59"/>
        <v>0</v>
      </c>
      <c r="DO59" s="74">
        <f t="shared" si="59"/>
        <v>0</v>
      </c>
      <c r="DP59" s="74">
        <f t="shared" si="59"/>
        <v>0</v>
      </c>
      <c r="DQ59" s="74">
        <f t="shared" si="59"/>
        <v>0</v>
      </c>
      <c r="DR59" s="74">
        <f t="shared" si="59"/>
        <v>0</v>
      </c>
      <c r="DS59" s="74">
        <f t="shared" si="59"/>
        <v>0</v>
      </c>
      <c r="DT59" s="74">
        <f t="shared" si="59"/>
        <v>0</v>
      </c>
      <c r="DU59" s="74">
        <f t="shared" si="59"/>
        <v>0</v>
      </c>
      <c r="DV59" s="74">
        <f t="shared" si="59"/>
        <v>0</v>
      </c>
      <c r="DW59" s="481">
        <f t="shared" si="44"/>
        <v>0</v>
      </c>
      <c r="DX59" s="84"/>
      <c r="DY59" s="74">
        <f t="shared" si="92"/>
        <v>0</v>
      </c>
      <c r="DZ59" s="74">
        <f t="shared" si="92"/>
        <v>0</v>
      </c>
      <c r="EA59" s="74">
        <f t="shared" si="92"/>
        <v>0</v>
      </c>
      <c r="EB59" s="74">
        <f t="shared" si="92"/>
        <v>0</v>
      </c>
      <c r="EC59" s="74">
        <f t="shared" si="92"/>
        <v>0</v>
      </c>
      <c r="ED59" s="74">
        <f t="shared" si="92"/>
        <v>0</v>
      </c>
      <c r="EE59" s="74">
        <f t="shared" si="92"/>
        <v>0</v>
      </c>
      <c r="EF59" s="74">
        <f t="shared" si="92"/>
        <v>0</v>
      </c>
      <c r="EG59" s="74">
        <f t="shared" si="92"/>
        <v>0</v>
      </c>
      <c r="EH59" s="74">
        <f t="shared" si="92"/>
        <v>0</v>
      </c>
      <c r="EI59" s="74">
        <f t="shared" si="92"/>
        <v>0</v>
      </c>
      <c r="EJ59" s="74">
        <f t="shared" si="92"/>
        <v>0</v>
      </c>
      <c r="EK59" s="482">
        <f t="shared" si="45"/>
        <v>0</v>
      </c>
      <c r="EO59" s="479">
        <f>SUM($AI59:$AK59)+SUM($AM59:$AO59)+SUM($AQ59:AS59)+SUM($AU59:AW59)+SUM($AY59:BA59)+SUM($BC59:BE59)+SUM($BG59:BI59)+SUM($BK59:BM59)+SUM($BO59:BQ59)+SUM($BS59:BU59)+SUM($BW59:BY59)+SUM($CA59:CC59)</f>
        <v>0</v>
      </c>
      <c r="EP59"/>
      <c r="EQ59">
        <f t="shared" si="89"/>
        <v>12</v>
      </c>
      <c r="ER59"/>
      <c r="ES59"/>
      <c r="ET59"/>
      <c r="EU59"/>
      <c r="EV59"/>
      <c r="EW59"/>
      <c r="EX59"/>
      <c r="EY59"/>
      <c r="EZ59"/>
      <c r="FA59"/>
      <c r="FB59"/>
      <c r="FC59"/>
      <c r="FD59"/>
      <c r="FE59"/>
      <c r="FF59"/>
      <c r="FG59"/>
      <c r="FH59"/>
      <c r="FI59"/>
      <c r="FJ59"/>
      <c r="FK59"/>
      <c r="FL59"/>
      <c r="FM59"/>
      <c r="FN59"/>
      <c r="FO59"/>
    </row>
    <row r="60" spans="1:171" s="2" customFormat="1" hidden="1" x14ac:dyDescent="0.25">
      <c r="A60" s="433" t="str">
        <f t="shared" si="60"/>
        <v>1.1.12</v>
      </c>
      <c r="B60" s="114"/>
      <c r="C60" s="129"/>
      <c r="D60" s="119"/>
      <c r="E60" s="120"/>
      <c r="F60" s="120"/>
      <c r="G60" s="11"/>
      <c r="H60" s="119"/>
      <c r="I60" s="120"/>
      <c r="J60" s="120"/>
      <c r="K60" s="120"/>
      <c r="L60" s="120"/>
      <c r="M60" s="120"/>
      <c r="N60" s="120"/>
      <c r="O60" s="120"/>
      <c r="P60" s="120"/>
      <c r="Q60" s="120"/>
      <c r="R60" s="120"/>
      <c r="S60" s="11"/>
      <c r="T60" s="134"/>
      <c r="U60" s="134"/>
      <c r="V60" s="119"/>
      <c r="W60" s="120"/>
      <c r="X60" s="120"/>
      <c r="Y60" s="120"/>
      <c r="Z60" s="120"/>
      <c r="AA60" s="120"/>
      <c r="AB60" s="11"/>
      <c r="AC60" s="8"/>
      <c r="AD60" s="134">
        <f t="shared" si="61"/>
        <v>0</v>
      </c>
      <c r="AE60" s="9">
        <f t="shared" si="62"/>
        <v>0</v>
      </c>
      <c r="AF60" s="9">
        <f t="shared" si="63"/>
        <v>0</v>
      </c>
      <c r="AG60" s="9">
        <f t="shared" si="64"/>
        <v>0</v>
      </c>
      <c r="AH60" s="9">
        <f t="shared" si="40"/>
        <v>0</v>
      </c>
      <c r="AI60" s="225"/>
      <c r="AJ60" s="225"/>
      <c r="AK60" s="225"/>
      <c r="AL60" s="436">
        <f t="shared" si="5"/>
        <v>0</v>
      </c>
      <c r="AM60" s="225"/>
      <c r="AN60" s="225"/>
      <c r="AO60" s="225"/>
      <c r="AP60" s="436">
        <f t="shared" si="6"/>
        <v>0</v>
      </c>
      <c r="AQ60" s="225"/>
      <c r="AR60" s="225"/>
      <c r="AS60" s="225"/>
      <c r="AT60" s="436">
        <f t="shared" si="7"/>
        <v>0</v>
      </c>
      <c r="AU60" s="225"/>
      <c r="AV60" s="225"/>
      <c r="AW60" s="225"/>
      <c r="AX60" s="436">
        <f t="shared" si="8"/>
        <v>0</v>
      </c>
      <c r="AY60" s="225"/>
      <c r="AZ60" s="225"/>
      <c r="BA60" s="225"/>
      <c r="BB60" s="436">
        <f t="shared" si="49"/>
        <v>0</v>
      </c>
      <c r="BC60" s="225"/>
      <c r="BD60" s="225"/>
      <c r="BE60" s="225"/>
      <c r="BF60" s="436">
        <f t="shared" si="50"/>
        <v>0</v>
      </c>
      <c r="BG60" s="225"/>
      <c r="BH60" s="225"/>
      <c r="BI60" s="225"/>
      <c r="BJ60" s="436">
        <f t="shared" si="51"/>
        <v>0</v>
      </c>
      <c r="BK60" s="225"/>
      <c r="BL60" s="225"/>
      <c r="BM60" s="225"/>
      <c r="BN60" s="436">
        <f t="shared" si="52"/>
        <v>0</v>
      </c>
      <c r="BO60" s="225"/>
      <c r="BP60" s="225"/>
      <c r="BQ60" s="225"/>
      <c r="BR60" s="436">
        <f t="shared" si="9"/>
        <v>0</v>
      </c>
      <c r="BS60" s="225"/>
      <c r="BT60" s="225"/>
      <c r="BU60" s="225"/>
      <c r="BV60" s="436">
        <f t="shared" si="10"/>
        <v>0</v>
      </c>
      <c r="BW60" s="225"/>
      <c r="BX60" s="225"/>
      <c r="BY60" s="225"/>
      <c r="BZ60" s="436">
        <f t="shared" si="11"/>
        <v>0</v>
      </c>
      <c r="CA60" s="225"/>
      <c r="CB60" s="225"/>
      <c r="CC60" s="225"/>
      <c r="CD60" s="436">
        <f t="shared" si="12"/>
        <v>0</v>
      </c>
      <c r="CE60" s="62">
        <f t="shared" si="65"/>
        <v>0</v>
      </c>
      <c r="CF60" s="117" t="str">
        <f t="shared" si="66"/>
        <v/>
      </c>
      <c r="CG60" s="85">
        <f t="shared" si="67"/>
        <v>0</v>
      </c>
      <c r="CH60" s="85">
        <f t="shared" si="68"/>
        <v>0</v>
      </c>
      <c r="CI60" s="85">
        <f t="shared" si="69"/>
        <v>0</v>
      </c>
      <c r="CJ60" s="85">
        <f t="shared" si="70"/>
        <v>0</v>
      </c>
      <c r="CK60" s="85">
        <f t="shared" si="71"/>
        <v>0</v>
      </c>
      <c r="CL60" s="85">
        <f t="shared" si="72"/>
        <v>0</v>
      </c>
      <c r="CM60" s="85">
        <f t="shared" si="73"/>
        <v>0</v>
      </c>
      <c r="CN60" s="85">
        <f t="shared" si="74"/>
        <v>0</v>
      </c>
      <c r="CO60" s="14">
        <f t="shared" si="75"/>
        <v>0</v>
      </c>
      <c r="CP60" s="85">
        <f t="shared" si="76"/>
        <v>0</v>
      </c>
      <c r="CQ60" s="85">
        <f t="shared" si="77"/>
        <v>0</v>
      </c>
      <c r="CR60" s="85">
        <f t="shared" si="78"/>
        <v>0</v>
      </c>
      <c r="CS60" s="88">
        <f t="shared" si="57"/>
        <v>0</v>
      </c>
      <c r="CV60" s="14">
        <f t="shared" si="79"/>
        <v>0</v>
      </c>
      <c r="CW60" s="14">
        <f t="shared" si="80"/>
        <v>0</v>
      </c>
      <c r="CX60" s="14">
        <f t="shared" si="81"/>
        <v>0</v>
      </c>
      <c r="CY60" s="14">
        <f t="shared" si="82"/>
        <v>0</v>
      </c>
      <c r="CZ60" s="14">
        <f t="shared" si="83"/>
        <v>0</v>
      </c>
      <c r="DA60" s="14">
        <f t="shared" si="84"/>
        <v>0</v>
      </c>
      <c r="DB60" s="14">
        <f t="shared" si="90"/>
        <v>0</v>
      </c>
      <c r="DC60" s="14">
        <f t="shared" si="91"/>
        <v>0</v>
      </c>
      <c r="DD60" s="14">
        <f t="shared" si="85"/>
        <v>0</v>
      </c>
      <c r="DE60" s="14">
        <f t="shared" si="86"/>
        <v>0</v>
      </c>
      <c r="DF60" s="14">
        <f t="shared" si="87"/>
        <v>0</v>
      </c>
      <c r="DG60" s="14">
        <f t="shared" si="88"/>
        <v>0</v>
      </c>
      <c r="DH60" s="198">
        <f t="shared" si="58"/>
        <v>0</v>
      </c>
      <c r="DI60" s="212">
        <f t="shared" si="55"/>
        <v>0</v>
      </c>
      <c r="DK60" s="74">
        <f t="shared" si="43"/>
        <v>0</v>
      </c>
      <c r="DL60" s="74">
        <f t="shared" si="59"/>
        <v>0</v>
      </c>
      <c r="DM60" s="74">
        <f t="shared" si="59"/>
        <v>0</v>
      </c>
      <c r="DN60" s="74">
        <f t="shared" si="59"/>
        <v>0</v>
      </c>
      <c r="DO60" s="74">
        <f t="shared" si="59"/>
        <v>0</v>
      </c>
      <c r="DP60" s="74">
        <f t="shared" si="59"/>
        <v>0</v>
      </c>
      <c r="DQ60" s="74">
        <f t="shared" si="59"/>
        <v>0</v>
      </c>
      <c r="DR60" s="74">
        <f t="shared" si="59"/>
        <v>0</v>
      </c>
      <c r="DS60" s="74">
        <f t="shared" si="59"/>
        <v>0</v>
      </c>
      <c r="DT60" s="74">
        <f t="shared" si="59"/>
        <v>0</v>
      </c>
      <c r="DU60" s="74">
        <f t="shared" si="59"/>
        <v>0</v>
      </c>
      <c r="DV60" s="74">
        <f t="shared" si="59"/>
        <v>0</v>
      </c>
      <c r="DW60" s="481">
        <f t="shared" si="44"/>
        <v>0</v>
      </c>
      <c r="DX60" s="84"/>
      <c r="DY60" s="74">
        <f t="shared" si="92"/>
        <v>0</v>
      </c>
      <c r="DZ60" s="74">
        <f t="shared" si="92"/>
        <v>0</v>
      </c>
      <c r="EA60" s="74">
        <f t="shared" si="92"/>
        <v>0</v>
      </c>
      <c r="EB60" s="74">
        <f t="shared" si="92"/>
        <v>0</v>
      </c>
      <c r="EC60" s="74">
        <f t="shared" si="92"/>
        <v>0</v>
      </c>
      <c r="ED60" s="74">
        <f t="shared" si="92"/>
        <v>0</v>
      </c>
      <c r="EE60" s="74">
        <f t="shared" si="92"/>
        <v>0</v>
      </c>
      <c r="EF60" s="74">
        <f t="shared" si="92"/>
        <v>0</v>
      </c>
      <c r="EG60" s="74">
        <f t="shared" si="92"/>
        <v>0</v>
      </c>
      <c r="EH60" s="74">
        <f t="shared" si="92"/>
        <v>0</v>
      </c>
      <c r="EI60" s="74">
        <f t="shared" si="92"/>
        <v>0</v>
      </c>
      <c r="EJ60" s="74">
        <f t="shared" si="92"/>
        <v>0</v>
      </c>
      <c r="EK60" s="482">
        <f t="shared" si="45"/>
        <v>0</v>
      </c>
      <c r="EO60" s="479">
        <f>SUM($AI60:$AK60)+SUM($AM60:$AO60)+SUM($AQ60:AS60)+SUM($AU60:AW60)+SUM($AY60:BA60)+SUM($BC60:BE60)+SUM($BG60:BI60)+SUM($BK60:BM60)+SUM($BO60:BQ60)+SUM($BS60:BU60)+SUM($BW60:BY60)+SUM($CA60:CC60)</f>
        <v>0</v>
      </c>
      <c r="EP60"/>
      <c r="EQ60">
        <f t="shared" si="89"/>
        <v>12</v>
      </c>
      <c r="ER60"/>
      <c r="ES60"/>
      <c r="ET60"/>
      <c r="EU60"/>
      <c r="EV60"/>
      <c r="EW60"/>
      <c r="EX60"/>
      <c r="EY60"/>
      <c r="EZ60"/>
      <c r="FA60"/>
      <c r="FB60"/>
      <c r="FC60"/>
      <c r="FD60"/>
      <c r="FE60"/>
      <c r="FF60"/>
      <c r="FG60"/>
      <c r="FH60"/>
      <c r="FI60"/>
      <c r="FJ60"/>
      <c r="FK60"/>
      <c r="FL60"/>
      <c r="FM60"/>
      <c r="FN60"/>
      <c r="FO60"/>
    </row>
    <row r="61" spans="1:171" s="2" customFormat="1" hidden="1" x14ac:dyDescent="0.25">
      <c r="A61" s="433" t="str">
        <f t="shared" si="60"/>
        <v>1.1.12</v>
      </c>
      <c r="B61" s="114"/>
      <c r="C61" s="129"/>
      <c r="D61" s="119"/>
      <c r="E61" s="120"/>
      <c r="F61" s="120"/>
      <c r="G61" s="11"/>
      <c r="H61" s="119"/>
      <c r="I61" s="120"/>
      <c r="J61" s="120"/>
      <c r="K61" s="120"/>
      <c r="L61" s="120"/>
      <c r="M61" s="120"/>
      <c r="N61" s="120"/>
      <c r="O61" s="120"/>
      <c r="P61" s="120"/>
      <c r="Q61" s="120"/>
      <c r="R61" s="120"/>
      <c r="S61" s="11"/>
      <c r="T61" s="134"/>
      <c r="U61" s="134"/>
      <c r="V61" s="119"/>
      <c r="W61" s="120"/>
      <c r="X61" s="120"/>
      <c r="Y61" s="120"/>
      <c r="Z61" s="120"/>
      <c r="AA61" s="120"/>
      <c r="AB61" s="11"/>
      <c r="AC61" s="8"/>
      <c r="AD61" s="134">
        <f t="shared" si="61"/>
        <v>0</v>
      </c>
      <c r="AE61" s="9">
        <f t="shared" si="62"/>
        <v>0</v>
      </c>
      <c r="AF61" s="9">
        <f t="shared" si="63"/>
        <v>0</v>
      </c>
      <c r="AG61" s="9">
        <f t="shared" si="64"/>
        <v>0</v>
      </c>
      <c r="AH61" s="9">
        <f t="shared" si="40"/>
        <v>0</v>
      </c>
      <c r="AI61" s="225"/>
      <c r="AJ61" s="225"/>
      <c r="AK61" s="225"/>
      <c r="AL61" s="436">
        <f t="shared" si="5"/>
        <v>0</v>
      </c>
      <c r="AM61" s="225"/>
      <c r="AN61" s="225"/>
      <c r="AO61" s="225"/>
      <c r="AP61" s="436">
        <f t="shared" si="6"/>
        <v>0</v>
      </c>
      <c r="AQ61" s="225"/>
      <c r="AR61" s="225"/>
      <c r="AS61" s="225"/>
      <c r="AT61" s="436">
        <f t="shared" si="7"/>
        <v>0</v>
      </c>
      <c r="AU61" s="225"/>
      <c r="AV61" s="225"/>
      <c r="AW61" s="225"/>
      <c r="AX61" s="436">
        <f t="shared" si="8"/>
        <v>0</v>
      </c>
      <c r="AY61" s="225"/>
      <c r="AZ61" s="225"/>
      <c r="BA61" s="225"/>
      <c r="BB61" s="436">
        <f t="shared" si="49"/>
        <v>0</v>
      </c>
      <c r="BC61" s="225"/>
      <c r="BD61" s="225"/>
      <c r="BE61" s="225"/>
      <c r="BF61" s="436">
        <f t="shared" si="50"/>
        <v>0</v>
      </c>
      <c r="BG61" s="225"/>
      <c r="BH61" s="225"/>
      <c r="BI61" s="225"/>
      <c r="BJ61" s="436">
        <f t="shared" si="51"/>
        <v>0</v>
      </c>
      <c r="BK61" s="225"/>
      <c r="BL61" s="225"/>
      <c r="BM61" s="225"/>
      <c r="BN61" s="436">
        <f t="shared" si="52"/>
        <v>0</v>
      </c>
      <c r="BO61" s="225"/>
      <c r="BP61" s="225"/>
      <c r="BQ61" s="225"/>
      <c r="BR61" s="436">
        <f t="shared" si="9"/>
        <v>0</v>
      </c>
      <c r="BS61" s="225"/>
      <c r="BT61" s="225"/>
      <c r="BU61" s="225"/>
      <c r="BV61" s="436">
        <f t="shared" si="10"/>
        <v>0</v>
      </c>
      <c r="BW61" s="225"/>
      <c r="BX61" s="225"/>
      <c r="BY61" s="225"/>
      <c r="BZ61" s="436">
        <f t="shared" si="11"/>
        <v>0</v>
      </c>
      <c r="CA61" s="225"/>
      <c r="CB61" s="225"/>
      <c r="CC61" s="225"/>
      <c r="CD61" s="436">
        <f t="shared" si="12"/>
        <v>0</v>
      </c>
      <c r="CE61" s="62">
        <f t="shared" si="65"/>
        <v>0</v>
      </c>
      <c r="CF61" s="117" t="str">
        <f t="shared" si="66"/>
        <v/>
      </c>
      <c r="CG61" s="85">
        <f t="shared" si="67"/>
        <v>0</v>
      </c>
      <c r="CH61" s="85">
        <f t="shared" si="68"/>
        <v>0</v>
      </c>
      <c r="CI61" s="85">
        <f t="shared" si="69"/>
        <v>0</v>
      </c>
      <c r="CJ61" s="85">
        <f t="shared" si="70"/>
        <v>0</v>
      </c>
      <c r="CK61" s="85">
        <f t="shared" si="71"/>
        <v>0</v>
      </c>
      <c r="CL61" s="85">
        <f t="shared" si="72"/>
        <v>0</v>
      </c>
      <c r="CM61" s="85">
        <f t="shared" si="73"/>
        <v>0</v>
      </c>
      <c r="CN61" s="85">
        <f t="shared" si="74"/>
        <v>0</v>
      </c>
      <c r="CO61" s="14">
        <f t="shared" si="75"/>
        <v>0</v>
      </c>
      <c r="CP61" s="85">
        <f t="shared" si="76"/>
        <v>0</v>
      </c>
      <c r="CQ61" s="85">
        <f t="shared" si="77"/>
        <v>0</v>
      </c>
      <c r="CR61" s="85">
        <f t="shared" si="78"/>
        <v>0</v>
      </c>
      <c r="CS61" s="88">
        <f t="shared" si="57"/>
        <v>0</v>
      </c>
      <c r="CV61" s="14">
        <f t="shared" si="79"/>
        <v>0</v>
      </c>
      <c r="CW61" s="14">
        <f t="shared" si="80"/>
        <v>0</v>
      </c>
      <c r="CX61" s="14">
        <f t="shared" si="81"/>
        <v>0</v>
      </c>
      <c r="CY61" s="14">
        <f t="shared" si="82"/>
        <v>0</v>
      </c>
      <c r="CZ61" s="14">
        <f t="shared" si="83"/>
        <v>0</v>
      </c>
      <c r="DA61" s="14">
        <f t="shared" si="84"/>
        <v>0</v>
      </c>
      <c r="DB61" s="14">
        <f t="shared" si="90"/>
        <v>0</v>
      </c>
      <c r="DC61" s="14">
        <f t="shared" si="91"/>
        <v>0</v>
      </c>
      <c r="DD61" s="14">
        <f t="shared" si="85"/>
        <v>0</v>
      </c>
      <c r="DE61" s="14">
        <f t="shared" si="86"/>
        <v>0</v>
      </c>
      <c r="DF61" s="14">
        <f t="shared" si="87"/>
        <v>0</v>
      </c>
      <c r="DG61" s="14">
        <f t="shared" si="88"/>
        <v>0</v>
      </c>
      <c r="DH61" s="198">
        <f t="shared" si="58"/>
        <v>0</v>
      </c>
      <c r="DI61" s="212">
        <f t="shared" si="55"/>
        <v>0</v>
      </c>
      <c r="DK61" s="74">
        <f t="shared" si="43"/>
        <v>0</v>
      </c>
      <c r="DL61" s="74">
        <f t="shared" si="59"/>
        <v>0</v>
      </c>
      <c r="DM61" s="74">
        <f t="shared" si="59"/>
        <v>0</v>
      </c>
      <c r="DN61" s="74">
        <f t="shared" si="59"/>
        <v>0</v>
      </c>
      <c r="DO61" s="74">
        <f t="shared" si="59"/>
        <v>0</v>
      </c>
      <c r="DP61" s="74">
        <f t="shared" si="59"/>
        <v>0</v>
      </c>
      <c r="DQ61" s="74">
        <f t="shared" si="59"/>
        <v>0</v>
      </c>
      <c r="DR61" s="74">
        <f t="shared" si="59"/>
        <v>0</v>
      </c>
      <c r="DS61" s="74">
        <f t="shared" si="59"/>
        <v>0</v>
      </c>
      <c r="DT61" s="74">
        <f t="shared" si="59"/>
        <v>0</v>
      </c>
      <c r="DU61" s="74">
        <f t="shared" si="59"/>
        <v>0</v>
      </c>
      <c r="DV61" s="74">
        <f t="shared" si="59"/>
        <v>0</v>
      </c>
      <c r="DW61" s="481">
        <f t="shared" si="44"/>
        <v>0</v>
      </c>
      <c r="DX61" s="84"/>
      <c r="DY61" s="74">
        <f t="shared" si="92"/>
        <v>0</v>
      </c>
      <c r="DZ61" s="74">
        <f t="shared" si="92"/>
        <v>0</v>
      </c>
      <c r="EA61" s="74">
        <f t="shared" si="92"/>
        <v>0</v>
      </c>
      <c r="EB61" s="74">
        <f t="shared" si="92"/>
        <v>0</v>
      </c>
      <c r="EC61" s="74">
        <f t="shared" si="92"/>
        <v>0</v>
      </c>
      <c r="ED61" s="74">
        <f t="shared" si="92"/>
        <v>0</v>
      </c>
      <c r="EE61" s="74">
        <f t="shared" si="92"/>
        <v>0</v>
      </c>
      <c r="EF61" s="74">
        <f t="shared" si="92"/>
        <v>0</v>
      </c>
      <c r="EG61" s="74">
        <f t="shared" si="92"/>
        <v>0</v>
      </c>
      <c r="EH61" s="74">
        <f t="shared" si="92"/>
        <v>0</v>
      </c>
      <c r="EI61" s="74">
        <f t="shared" si="92"/>
        <v>0</v>
      </c>
      <c r="EJ61" s="74">
        <f t="shared" si="92"/>
        <v>0</v>
      </c>
      <c r="EK61" s="482">
        <f t="shared" si="45"/>
        <v>0</v>
      </c>
      <c r="EO61" s="479">
        <f>SUM($AI61:$AK61)+SUM($AM61:$AO61)+SUM($AQ61:AS61)+SUM($AU61:AW61)+SUM($AY61:BA61)+SUM($BC61:BE61)+SUM($BG61:BI61)+SUM($BK61:BM61)+SUM($BO61:BQ61)+SUM($BS61:BU61)+SUM($BW61:BY61)+SUM($CA61:CC61)</f>
        <v>0</v>
      </c>
      <c r="EP61"/>
      <c r="EQ61">
        <f t="shared" si="89"/>
        <v>12</v>
      </c>
      <c r="ER61"/>
      <c r="ES61"/>
      <c r="ET61"/>
      <c r="EU61"/>
      <c r="EV61"/>
      <c r="EW61"/>
      <c r="EX61"/>
      <c r="EY61"/>
      <c r="EZ61"/>
      <c r="FA61"/>
      <c r="FB61"/>
      <c r="FC61"/>
      <c r="FD61"/>
      <c r="FE61"/>
      <c r="FF61"/>
      <c r="FG61"/>
      <c r="FH61"/>
      <c r="FI61"/>
      <c r="FJ61"/>
      <c r="FK61"/>
      <c r="FL61"/>
      <c r="FM61"/>
      <c r="FN61"/>
      <c r="FO61"/>
    </row>
    <row r="62" spans="1:171" s="2" customFormat="1" hidden="1" x14ac:dyDescent="0.25">
      <c r="A62" s="433" t="str">
        <f t="shared" si="60"/>
        <v>1.1.12</v>
      </c>
      <c r="B62" s="114"/>
      <c r="C62" s="129"/>
      <c r="D62" s="119"/>
      <c r="E62" s="120"/>
      <c r="F62" s="120"/>
      <c r="G62" s="11"/>
      <c r="H62" s="119"/>
      <c r="I62" s="120"/>
      <c r="J62" s="120"/>
      <c r="K62" s="120"/>
      <c r="L62" s="120"/>
      <c r="M62" s="120"/>
      <c r="N62" s="120"/>
      <c r="O62" s="120"/>
      <c r="P62" s="120"/>
      <c r="Q62" s="120"/>
      <c r="R62" s="120"/>
      <c r="S62" s="11"/>
      <c r="T62" s="134"/>
      <c r="U62" s="134"/>
      <c r="V62" s="119"/>
      <c r="W62" s="120"/>
      <c r="X62" s="120"/>
      <c r="Y62" s="120"/>
      <c r="Z62" s="120"/>
      <c r="AA62" s="120"/>
      <c r="AB62" s="11"/>
      <c r="AC62" s="8"/>
      <c r="AD62" s="134">
        <f t="shared" si="61"/>
        <v>0</v>
      </c>
      <c r="AE62" s="9">
        <f t="shared" si="62"/>
        <v>0</v>
      </c>
      <c r="AF62" s="9">
        <f t="shared" si="63"/>
        <v>0</v>
      </c>
      <c r="AG62" s="9">
        <f t="shared" si="64"/>
        <v>0</v>
      </c>
      <c r="AH62" s="9">
        <f t="shared" si="40"/>
        <v>0</v>
      </c>
      <c r="AI62" s="225"/>
      <c r="AJ62" s="225"/>
      <c r="AK62" s="225"/>
      <c r="AL62" s="436">
        <f t="shared" si="5"/>
        <v>0</v>
      </c>
      <c r="AM62" s="225"/>
      <c r="AN62" s="225"/>
      <c r="AO62" s="225"/>
      <c r="AP62" s="436">
        <f t="shared" si="6"/>
        <v>0</v>
      </c>
      <c r="AQ62" s="225"/>
      <c r="AR62" s="225"/>
      <c r="AS62" s="225"/>
      <c r="AT62" s="436">
        <f t="shared" si="7"/>
        <v>0</v>
      </c>
      <c r="AU62" s="225"/>
      <c r="AV62" s="225"/>
      <c r="AW62" s="225"/>
      <c r="AX62" s="436">
        <f t="shared" si="8"/>
        <v>0</v>
      </c>
      <c r="AY62" s="225"/>
      <c r="AZ62" s="225"/>
      <c r="BA62" s="225"/>
      <c r="BB62" s="436">
        <f t="shared" si="49"/>
        <v>0</v>
      </c>
      <c r="BC62" s="225"/>
      <c r="BD62" s="225"/>
      <c r="BE62" s="225"/>
      <c r="BF62" s="436">
        <f t="shared" si="50"/>
        <v>0</v>
      </c>
      <c r="BG62" s="225"/>
      <c r="BH62" s="225"/>
      <c r="BI62" s="225"/>
      <c r="BJ62" s="436">
        <f t="shared" si="51"/>
        <v>0</v>
      </c>
      <c r="BK62" s="225"/>
      <c r="BL62" s="225"/>
      <c r="BM62" s="225"/>
      <c r="BN62" s="436">
        <f t="shared" si="52"/>
        <v>0</v>
      </c>
      <c r="BO62" s="225"/>
      <c r="BP62" s="225"/>
      <c r="BQ62" s="225"/>
      <c r="BR62" s="436">
        <f t="shared" si="9"/>
        <v>0</v>
      </c>
      <c r="BS62" s="225"/>
      <c r="BT62" s="225"/>
      <c r="BU62" s="225"/>
      <c r="BV62" s="436">
        <f t="shared" si="10"/>
        <v>0</v>
      </c>
      <c r="BW62" s="225"/>
      <c r="BX62" s="225"/>
      <c r="BY62" s="225"/>
      <c r="BZ62" s="436">
        <f t="shared" si="11"/>
        <v>0</v>
      </c>
      <c r="CA62" s="225"/>
      <c r="CB62" s="225"/>
      <c r="CC62" s="225"/>
      <c r="CD62" s="436">
        <f t="shared" si="12"/>
        <v>0</v>
      </c>
      <c r="CE62" s="62">
        <f t="shared" si="65"/>
        <v>0</v>
      </c>
      <c r="CF62" s="117" t="str">
        <f t="shared" si="66"/>
        <v/>
      </c>
      <c r="CG62" s="85">
        <f t="shared" si="67"/>
        <v>0</v>
      </c>
      <c r="CH62" s="85">
        <f t="shared" si="68"/>
        <v>0</v>
      </c>
      <c r="CI62" s="85">
        <f t="shared" si="69"/>
        <v>0</v>
      </c>
      <c r="CJ62" s="85">
        <f t="shared" si="70"/>
        <v>0</v>
      </c>
      <c r="CK62" s="85">
        <f t="shared" si="71"/>
        <v>0</v>
      </c>
      <c r="CL62" s="85">
        <f t="shared" si="72"/>
        <v>0</v>
      </c>
      <c r="CM62" s="85">
        <f t="shared" si="73"/>
        <v>0</v>
      </c>
      <c r="CN62" s="85">
        <f t="shared" si="74"/>
        <v>0</v>
      </c>
      <c r="CO62" s="14">
        <f t="shared" si="75"/>
        <v>0</v>
      </c>
      <c r="CP62" s="85">
        <f t="shared" si="76"/>
        <v>0</v>
      </c>
      <c r="CQ62" s="85">
        <f t="shared" si="77"/>
        <v>0</v>
      </c>
      <c r="CR62" s="85">
        <f t="shared" si="78"/>
        <v>0</v>
      </c>
      <c r="CS62" s="88">
        <f t="shared" si="57"/>
        <v>0</v>
      </c>
      <c r="CV62" s="14">
        <f t="shared" si="79"/>
        <v>0</v>
      </c>
      <c r="CW62" s="14">
        <f t="shared" si="80"/>
        <v>0</v>
      </c>
      <c r="CX62" s="14">
        <f t="shared" si="81"/>
        <v>0</v>
      </c>
      <c r="CY62" s="14">
        <f t="shared" si="82"/>
        <v>0</v>
      </c>
      <c r="CZ62" s="14">
        <f t="shared" si="83"/>
        <v>0</v>
      </c>
      <c r="DA62" s="14">
        <f t="shared" si="84"/>
        <v>0</v>
      </c>
      <c r="DB62" s="14">
        <f t="shared" si="90"/>
        <v>0</v>
      </c>
      <c r="DC62" s="14">
        <f t="shared" si="91"/>
        <v>0</v>
      </c>
      <c r="DD62" s="14">
        <f t="shared" si="85"/>
        <v>0</v>
      </c>
      <c r="DE62" s="14">
        <f t="shared" si="86"/>
        <v>0</v>
      </c>
      <c r="DF62" s="14">
        <f t="shared" si="87"/>
        <v>0</v>
      </c>
      <c r="DG62" s="14">
        <f t="shared" si="88"/>
        <v>0</v>
      </c>
      <c r="DH62" s="198">
        <f t="shared" si="58"/>
        <v>0</v>
      </c>
      <c r="DI62" s="212">
        <f t="shared" si="55"/>
        <v>0</v>
      </c>
      <c r="DK62" s="74">
        <f t="shared" si="43"/>
        <v>0</v>
      </c>
      <c r="DL62" s="74">
        <f t="shared" si="59"/>
        <v>0</v>
      </c>
      <c r="DM62" s="74">
        <f t="shared" si="59"/>
        <v>0</v>
      </c>
      <c r="DN62" s="74">
        <f t="shared" si="59"/>
        <v>0</v>
      </c>
      <c r="DO62" s="74">
        <f t="shared" si="59"/>
        <v>0</v>
      </c>
      <c r="DP62" s="74">
        <f t="shared" si="59"/>
        <v>0</v>
      </c>
      <c r="DQ62" s="74">
        <f t="shared" si="59"/>
        <v>0</v>
      </c>
      <c r="DR62" s="74">
        <f t="shared" si="59"/>
        <v>0</v>
      </c>
      <c r="DS62" s="74">
        <f t="shared" si="59"/>
        <v>0</v>
      </c>
      <c r="DT62" s="74">
        <f t="shared" si="59"/>
        <v>0</v>
      </c>
      <c r="DU62" s="74">
        <f t="shared" si="59"/>
        <v>0</v>
      </c>
      <c r="DV62" s="74">
        <f t="shared" si="59"/>
        <v>0</v>
      </c>
      <c r="DW62" s="481">
        <f t="shared" si="44"/>
        <v>0</v>
      </c>
      <c r="DX62" s="84"/>
      <c r="DY62" s="74">
        <f t="shared" si="92"/>
        <v>0</v>
      </c>
      <c r="DZ62" s="74">
        <f t="shared" si="92"/>
        <v>0</v>
      </c>
      <c r="EA62" s="74">
        <f t="shared" si="92"/>
        <v>0</v>
      </c>
      <c r="EB62" s="74">
        <f t="shared" si="92"/>
        <v>0</v>
      </c>
      <c r="EC62" s="74">
        <f t="shared" si="92"/>
        <v>0</v>
      </c>
      <c r="ED62" s="74">
        <f t="shared" si="92"/>
        <v>0</v>
      </c>
      <c r="EE62" s="74">
        <f t="shared" si="92"/>
        <v>0</v>
      </c>
      <c r="EF62" s="74">
        <f t="shared" si="92"/>
        <v>0</v>
      </c>
      <c r="EG62" s="74">
        <f t="shared" si="92"/>
        <v>0</v>
      </c>
      <c r="EH62" s="74">
        <f t="shared" si="92"/>
        <v>0</v>
      </c>
      <c r="EI62" s="74">
        <f t="shared" si="92"/>
        <v>0</v>
      </c>
      <c r="EJ62" s="74">
        <f t="shared" si="92"/>
        <v>0</v>
      </c>
      <c r="EK62" s="482">
        <f t="shared" si="45"/>
        <v>0</v>
      </c>
      <c r="EO62" s="479">
        <f>SUM($AI62:$AK62)+SUM($AM62:$AO62)+SUM($AQ62:AS62)+SUM($AU62:AW62)+SUM($AY62:BA62)+SUM($BC62:BE62)+SUM($BG62:BI62)+SUM($BK62:BM62)+SUM($BO62:BQ62)+SUM($BS62:BU62)+SUM($BW62:BY62)+SUM($CA62:CC62)</f>
        <v>0</v>
      </c>
      <c r="EP62"/>
      <c r="EQ62">
        <f t="shared" si="89"/>
        <v>12</v>
      </c>
      <c r="ER62"/>
      <c r="ES62"/>
      <c r="ET62"/>
      <c r="EU62"/>
      <c r="EV62"/>
      <c r="EW62"/>
      <c r="EX62"/>
      <c r="EY62"/>
      <c r="EZ62"/>
      <c r="FA62"/>
      <c r="FB62"/>
      <c r="FC62"/>
      <c r="FD62"/>
      <c r="FE62"/>
      <c r="FF62"/>
      <c r="FG62"/>
      <c r="FH62"/>
      <c r="FI62"/>
      <c r="FJ62"/>
      <c r="FK62"/>
      <c r="FL62"/>
      <c r="FM62"/>
      <c r="FN62"/>
      <c r="FO62"/>
    </row>
    <row r="63" spans="1:171" s="2" customFormat="1" hidden="1" x14ac:dyDescent="0.25">
      <c r="A63" s="433" t="str">
        <f t="shared" si="60"/>
        <v>1.1.12</v>
      </c>
      <c r="B63" s="114"/>
      <c r="C63" s="129"/>
      <c r="D63" s="119"/>
      <c r="E63" s="120"/>
      <c r="F63" s="120"/>
      <c r="G63" s="11"/>
      <c r="H63" s="119"/>
      <c r="I63" s="120"/>
      <c r="J63" s="120"/>
      <c r="K63" s="120"/>
      <c r="L63" s="120"/>
      <c r="M63" s="120"/>
      <c r="N63" s="120"/>
      <c r="O63" s="120"/>
      <c r="P63" s="120"/>
      <c r="Q63" s="120"/>
      <c r="R63" s="120"/>
      <c r="S63" s="11"/>
      <c r="T63" s="134"/>
      <c r="U63" s="134"/>
      <c r="V63" s="119"/>
      <c r="W63" s="120"/>
      <c r="X63" s="120"/>
      <c r="Y63" s="120"/>
      <c r="Z63" s="120"/>
      <c r="AA63" s="120"/>
      <c r="AB63" s="11"/>
      <c r="AC63" s="8"/>
      <c r="AD63" s="134">
        <f t="shared" si="61"/>
        <v>0</v>
      </c>
      <c r="AE63" s="9">
        <f t="shared" si="62"/>
        <v>0</v>
      </c>
      <c r="AF63" s="9">
        <f t="shared" si="63"/>
        <v>0</v>
      </c>
      <c r="AG63" s="9">
        <f t="shared" si="64"/>
        <v>0</v>
      </c>
      <c r="AH63" s="9">
        <f t="shared" si="40"/>
        <v>0</v>
      </c>
      <c r="AI63" s="225"/>
      <c r="AJ63" s="225"/>
      <c r="AK63" s="225"/>
      <c r="AL63" s="436">
        <f t="shared" si="5"/>
        <v>0</v>
      </c>
      <c r="AM63" s="225"/>
      <c r="AN63" s="225"/>
      <c r="AO63" s="225"/>
      <c r="AP63" s="436">
        <f t="shared" si="6"/>
        <v>0</v>
      </c>
      <c r="AQ63" s="225"/>
      <c r="AR63" s="225"/>
      <c r="AS63" s="225"/>
      <c r="AT63" s="436">
        <f t="shared" si="7"/>
        <v>0</v>
      </c>
      <c r="AU63" s="225"/>
      <c r="AV63" s="225"/>
      <c r="AW63" s="225"/>
      <c r="AX63" s="436">
        <f t="shared" si="8"/>
        <v>0</v>
      </c>
      <c r="AY63" s="225"/>
      <c r="AZ63" s="225"/>
      <c r="BA63" s="225"/>
      <c r="BB63" s="436">
        <f t="shared" si="49"/>
        <v>0</v>
      </c>
      <c r="BC63" s="225"/>
      <c r="BD63" s="225"/>
      <c r="BE63" s="225"/>
      <c r="BF63" s="436">
        <f t="shared" si="50"/>
        <v>0</v>
      </c>
      <c r="BG63" s="225"/>
      <c r="BH63" s="225"/>
      <c r="BI63" s="225"/>
      <c r="BJ63" s="436">
        <f t="shared" si="51"/>
        <v>0</v>
      </c>
      <c r="BK63" s="225"/>
      <c r="BL63" s="225"/>
      <c r="BM63" s="225"/>
      <c r="BN63" s="436">
        <f t="shared" si="52"/>
        <v>0</v>
      </c>
      <c r="BO63" s="225"/>
      <c r="BP63" s="225"/>
      <c r="BQ63" s="225"/>
      <c r="BR63" s="436">
        <f t="shared" si="9"/>
        <v>0</v>
      </c>
      <c r="BS63" s="225"/>
      <c r="BT63" s="225"/>
      <c r="BU63" s="225"/>
      <c r="BV63" s="436">
        <f t="shared" si="10"/>
        <v>0</v>
      </c>
      <c r="BW63" s="225"/>
      <c r="BX63" s="225"/>
      <c r="BY63" s="225"/>
      <c r="BZ63" s="436">
        <f t="shared" si="11"/>
        <v>0</v>
      </c>
      <c r="CA63" s="225"/>
      <c r="CB63" s="225"/>
      <c r="CC63" s="225"/>
      <c r="CD63" s="436">
        <f t="shared" si="12"/>
        <v>0</v>
      </c>
      <c r="CE63" s="62">
        <f t="shared" si="65"/>
        <v>0</v>
      </c>
      <c r="CF63" s="117" t="str">
        <f t="shared" si="66"/>
        <v/>
      </c>
      <c r="CG63" s="85">
        <f t="shared" si="67"/>
        <v>0</v>
      </c>
      <c r="CH63" s="85">
        <f t="shared" si="68"/>
        <v>0</v>
      </c>
      <c r="CI63" s="85">
        <f t="shared" si="69"/>
        <v>0</v>
      </c>
      <c r="CJ63" s="85">
        <f t="shared" si="70"/>
        <v>0</v>
      </c>
      <c r="CK63" s="85">
        <f t="shared" si="71"/>
        <v>0</v>
      </c>
      <c r="CL63" s="85">
        <f t="shared" si="72"/>
        <v>0</v>
      </c>
      <c r="CM63" s="85">
        <f t="shared" si="73"/>
        <v>0</v>
      </c>
      <c r="CN63" s="85">
        <f t="shared" si="74"/>
        <v>0</v>
      </c>
      <c r="CO63" s="14">
        <f t="shared" si="75"/>
        <v>0</v>
      </c>
      <c r="CP63" s="85">
        <f t="shared" si="76"/>
        <v>0</v>
      </c>
      <c r="CQ63" s="85">
        <f t="shared" si="77"/>
        <v>0</v>
      </c>
      <c r="CR63" s="85">
        <f t="shared" si="78"/>
        <v>0</v>
      </c>
      <c r="CS63" s="88">
        <f t="shared" si="57"/>
        <v>0</v>
      </c>
      <c r="CV63" s="14">
        <f t="shared" si="79"/>
        <v>0</v>
      </c>
      <c r="CW63" s="14">
        <f t="shared" si="80"/>
        <v>0</v>
      </c>
      <c r="CX63" s="14">
        <f t="shared" si="81"/>
        <v>0</v>
      </c>
      <c r="CY63" s="14">
        <f t="shared" si="82"/>
        <v>0</v>
      </c>
      <c r="CZ63" s="14">
        <f t="shared" si="83"/>
        <v>0</v>
      </c>
      <c r="DA63" s="14">
        <f t="shared" si="84"/>
        <v>0</v>
      </c>
      <c r="DB63" s="14">
        <f t="shared" si="90"/>
        <v>0</v>
      </c>
      <c r="DC63" s="14">
        <f t="shared" si="91"/>
        <v>0</v>
      </c>
      <c r="DD63" s="14">
        <f t="shared" si="85"/>
        <v>0</v>
      </c>
      <c r="DE63" s="14">
        <f t="shared" si="86"/>
        <v>0</v>
      </c>
      <c r="DF63" s="14">
        <f t="shared" si="87"/>
        <v>0</v>
      </c>
      <c r="DG63" s="14">
        <f t="shared" si="88"/>
        <v>0</v>
      </c>
      <c r="DH63" s="198">
        <f t="shared" si="58"/>
        <v>0</v>
      </c>
      <c r="DI63" s="212">
        <f t="shared" si="55"/>
        <v>0</v>
      </c>
      <c r="DK63" s="74">
        <f t="shared" si="43"/>
        <v>0</v>
      </c>
      <c r="DL63" s="74">
        <f t="shared" si="59"/>
        <v>0</v>
      </c>
      <c r="DM63" s="74">
        <f t="shared" si="59"/>
        <v>0</v>
      </c>
      <c r="DN63" s="74">
        <f t="shared" si="59"/>
        <v>0</v>
      </c>
      <c r="DO63" s="74">
        <f t="shared" si="59"/>
        <v>0</v>
      </c>
      <c r="DP63" s="74">
        <f t="shared" si="59"/>
        <v>0</v>
      </c>
      <c r="DQ63" s="74">
        <f t="shared" si="59"/>
        <v>0</v>
      </c>
      <c r="DR63" s="74">
        <f t="shared" si="59"/>
        <v>0</v>
      </c>
      <c r="DS63" s="74">
        <f t="shared" si="59"/>
        <v>0</v>
      </c>
      <c r="DT63" s="74">
        <f t="shared" si="59"/>
        <v>0</v>
      </c>
      <c r="DU63" s="74">
        <f t="shared" si="59"/>
        <v>0</v>
      </c>
      <c r="DV63" s="74">
        <f t="shared" si="59"/>
        <v>0</v>
      </c>
      <c r="DW63" s="481">
        <f t="shared" si="44"/>
        <v>0</v>
      </c>
      <c r="DX63" s="84"/>
      <c r="DY63" s="74">
        <f t="shared" si="92"/>
        <v>0</v>
      </c>
      <c r="DZ63" s="74">
        <f t="shared" si="92"/>
        <v>0</v>
      </c>
      <c r="EA63" s="74">
        <f t="shared" si="92"/>
        <v>0</v>
      </c>
      <c r="EB63" s="74">
        <f t="shared" si="92"/>
        <v>0</v>
      </c>
      <c r="EC63" s="74">
        <f t="shared" si="92"/>
        <v>0</v>
      </c>
      <c r="ED63" s="74">
        <f t="shared" si="92"/>
        <v>0</v>
      </c>
      <c r="EE63" s="74">
        <f t="shared" si="92"/>
        <v>0</v>
      </c>
      <c r="EF63" s="74">
        <f t="shared" si="92"/>
        <v>0</v>
      </c>
      <c r="EG63" s="74">
        <f t="shared" si="92"/>
        <v>0</v>
      </c>
      <c r="EH63" s="74">
        <f t="shared" si="92"/>
        <v>0</v>
      </c>
      <c r="EI63" s="74">
        <f t="shared" si="92"/>
        <v>0</v>
      </c>
      <c r="EJ63" s="74">
        <f t="shared" si="92"/>
        <v>0</v>
      </c>
      <c r="EK63" s="482">
        <f t="shared" si="45"/>
        <v>0</v>
      </c>
      <c r="EO63" s="479">
        <f>SUM($AI63:$AK63)+SUM($AM63:$AO63)+SUM($AQ63:AS63)+SUM($AU63:AW63)+SUM($AY63:BA63)+SUM($BC63:BE63)+SUM($BG63:BI63)+SUM($BK63:BM63)+SUM($BO63:BQ63)+SUM($BS63:BU63)+SUM($BW63:BY63)+SUM($CA63:CC63)</f>
        <v>0</v>
      </c>
      <c r="EP63"/>
      <c r="EQ63">
        <f t="shared" si="89"/>
        <v>12</v>
      </c>
      <c r="ER63"/>
      <c r="ES63"/>
      <c r="ET63"/>
      <c r="EU63"/>
      <c r="EV63"/>
      <c r="EW63"/>
      <c r="EX63"/>
      <c r="EY63"/>
      <c r="EZ63"/>
      <c r="FA63"/>
      <c r="FB63"/>
      <c r="FC63"/>
      <c r="FD63"/>
      <c r="FE63"/>
      <c r="FF63"/>
      <c r="FG63"/>
      <c r="FH63"/>
      <c r="FI63"/>
      <c r="FJ63"/>
      <c r="FK63"/>
      <c r="FL63"/>
      <c r="FM63"/>
      <c r="FN63"/>
      <c r="FO63"/>
    </row>
    <row r="64" spans="1:171" s="2" customFormat="1" hidden="1" x14ac:dyDescent="0.25">
      <c r="A64" s="433" t="str">
        <f t="shared" si="60"/>
        <v>1.1.12</v>
      </c>
      <c r="B64" s="495"/>
      <c r="C64" s="129"/>
      <c r="D64" s="278"/>
      <c r="E64" s="156"/>
      <c r="F64" s="156"/>
      <c r="G64" s="279"/>
      <c r="H64" s="278"/>
      <c r="I64" s="156"/>
      <c r="J64" s="156"/>
      <c r="K64" s="156"/>
      <c r="L64" s="156"/>
      <c r="M64" s="156"/>
      <c r="N64" s="156"/>
      <c r="O64" s="156"/>
      <c r="P64" s="156"/>
      <c r="Q64" s="156"/>
      <c r="R64" s="156"/>
      <c r="S64" s="279"/>
      <c r="T64" s="134"/>
      <c r="U64" s="134"/>
      <c r="V64" s="278"/>
      <c r="W64" s="156"/>
      <c r="X64" s="156"/>
      <c r="Y64" s="156"/>
      <c r="Z64" s="156"/>
      <c r="AA64" s="156"/>
      <c r="AB64" s="279"/>
      <c r="AC64" s="280"/>
      <c r="AD64" s="134">
        <f t="shared" si="61"/>
        <v>0</v>
      </c>
      <c r="AE64" s="9">
        <f t="shared" si="62"/>
        <v>0</v>
      </c>
      <c r="AF64" s="9">
        <f t="shared" si="63"/>
        <v>0</v>
      </c>
      <c r="AG64" s="9">
        <f t="shared" si="64"/>
        <v>0</v>
      </c>
      <c r="AH64" s="9">
        <f t="shared" si="40"/>
        <v>0</v>
      </c>
      <c r="AI64" s="276"/>
      <c r="AJ64" s="276"/>
      <c r="AK64" s="276"/>
      <c r="AL64" s="436">
        <f t="shared" si="5"/>
        <v>0</v>
      </c>
      <c r="AM64" s="276"/>
      <c r="AN64" s="276"/>
      <c r="AO64" s="276"/>
      <c r="AP64" s="436">
        <f t="shared" si="6"/>
        <v>0</v>
      </c>
      <c r="AQ64" s="276"/>
      <c r="AR64" s="276"/>
      <c r="AS64" s="276"/>
      <c r="AT64" s="436">
        <f t="shared" si="7"/>
        <v>0</v>
      </c>
      <c r="AU64" s="276"/>
      <c r="AV64" s="276"/>
      <c r="AW64" s="276"/>
      <c r="AX64" s="436">
        <f t="shared" si="8"/>
        <v>0</v>
      </c>
      <c r="AY64" s="225"/>
      <c r="AZ64" s="225"/>
      <c r="BA64" s="225"/>
      <c r="BB64" s="436">
        <f t="shared" si="49"/>
        <v>0</v>
      </c>
      <c r="BC64" s="225"/>
      <c r="BD64" s="225"/>
      <c r="BE64" s="225"/>
      <c r="BF64" s="436">
        <f t="shared" si="50"/>
        <v>0</v>
      </c>
      <c r="BG64" s="225"/>
      <c r="BH64" s="225"/>
      <c r="BI64" s="225"/>
      <c r="BJ64" s="436">
        <f t="shared" si="51"/>
        <v>0</v>
      </c>
      <c r="BK64" s="225"/>
      <c r="BL64" s="225"/>
      <c r="BM64" s="225"/>
      <c r="BN64" s="436">
        <f t="shared" si="52"/>
        <v>0</v>
      </c>
      <c r="BO64" s="276"/>
      <c r="BP64" s="276"/>
      <c r="BQ64" s="276"/>
      <c r="BR64" s="436">
        <f t="shared" si="9"/>
        <v>0</v>
      </c>
      <c r="BS64" s="276"/>
      <c r="BT64" s="276"/>
      <c r="BU64" s="276"/>
      <c r="BV64" s="436">
        <f t="shared" si="10"/>
        <v>0</v>
      </c>
      <c r="BW64" s="276"/>
      <c r="BX64" s="276"/>
      <c r="BY64" s="276"/>
      <c r="BZ64" s="436">
        <f t="shared" si="11"/>
        <v>0</v>
      </c>
      <c r="CA64" s="276"/>
      <c r="CB64" s="276"/>
      <c r="CC64" s="276"/>
      <c r="CD64" s="436">
        <f t="shared" si="12"/>
        <v>0</v>
      </c>
      <c r="CE64" s="62">
        <f t="shared" si="65"/>
        <v>0</v>
      </c>
      <c r="CF64" s="117" t="str">
        <f t="shared" si="66"/>
        <v/>
      </c>
      <c r="CG64" s="85">
        <f t="shared" si="67"/>
        <v>0</v>
      </c>
      <c r="CH64" s="85">
        <f t="shared" si="68"/>
        <v>0</v>
      </c>
      <c r="CI64" s="85">
        <f t="shared" si="69"/>
        <v>0</v>
      </c>
      <c r="CJ64" s="85">
        <f t="shared" si="70"/>
        <v>0</v>
      </c>
      <c r="CK64" s="85">
        <f t="shared" si="71"/>
        <v>0</v>
      </c>
      <c r="CL64" s="85">
        <f t="shared" si="72"/>
        <v>0</v>
      </c>
      <c r="CM64" s="85">
        <f t="shared" si="73"/>
        <v>0</v>
      </c>
      <c r="CN64" s="85">
        <f t="shared" si="74"/>
        <v>0</v>
      </c>
      <c r="CO64" s="14">
        <f t="shared" si="75"/>
        <v>0</v>
      </c>
      <c r="CP64" s="85">
        <f t="shared" si="76"/>
        <v>0</v>
      </c>
      <c r="CQ64" s="85">
        <f t="shared" si="77"/>
        <v>0</v>
      </c>
      <c r="CR64" s="85">
        <f t="shared" si="78"/>
        <v>0</v>
      </c>
      <c r="CS64" s="88">
        <f t="shared" si="41"/>
        <v>0</v>
      </c>
      <c r="CV64" s="14">
        <f t="shared" si="79"/>
        <v>0</v>
      </c>
      <c r="CW64" s="14">
        <f t="shared" si="80"/>
        <v>0</v>
      </c>
      <c r="CX64" s="14">
        <f t="shared" si="81"/>
        <v>0</v>
      </c>
      <c r="CY64" s="14">
        <f t="shared" si="82"/>
        <v>0</v>
      </c>
      <c r="CZ64" s="14">
        <f t="shared" si="83"/>
        <v>0</v>
      </c>
      <c r="DA64" s="14">
        <f t="shared" si="84"/>
        <v>0</v>
      </c>
      <c r="DB64" s="14">
        <f t="shared" si="90"/>
        <v>0</v>
      </c>
      <c r="DC64" s="14">
        <f t="shared" si="91"/>
        <v>0</v>
      </c>
      <c r="DD64" s="14">
        <f t="shared" si="85"/>
        <v>0</v>
      </c>
      <c r="DE64" s="14">
        <f t="shared" si="86"/>
        <v>0</v>
      </c>
      <c r="DF64" s="14">
        <f t="shared" si="87"/>
        <v>0</v>
      </c>
      <c r="DG64" s="14">
        <f t="shared" si="88"/>
        <v>0</v>
      </c>
      <c r="DH64" s="198">
        <f t="shared" ref="DH64" si="93">SUM(CV64:DG64)</f>
        <v>0</v>
      </c>
      <c r="DI64" s="212">
        <f t="shared" ref="DI64" si="94">MAX(CV64:DG64)</f>
        <v>0</v>
      </c>
      <c r="DK64" s="74">
        <f t="shared" si="43"/>
        <v>0</v>
      </c>
      <c r="DL64" s="74">
        <f t="shared" si="59"/>
        <v>0</v>
      </c>
      <c r="DM64" s="74">
        <f t="shared" si="59"/>
        <v>0</v>
      </c>
      <c r="DN64" s="74">
        <f t="shared" si="59"/>
        <v>0</v>
      </c>
      <c r="DO64" s="74">
        <f t="shared" si="59"/>
        <v>0</v>
      </c>
      <c r="DP64" s="74">
        <f t="shared" si="59"/>
        <v>0</v>
      </c>
      <c r="DQ64" s="74">
        <f t="shared" si="59"/>
        <v>0</v>
      </c>
      <c r="DR64" s="74">
        <f t="shared" si="59"/>
        <v>0</v>
      </c>
      <c r="DS64" s="74">
        <f t="shared" si="59"/>
        <v>0</v>
      </c>
      <c r="DT64" s="74">
        <f t="shared" si="59"/>
        <v>0</v>
      </c>
      <c r="DU64" s="74">
        <f t="shared" si="59"/>
        <v>0</v>
      </c>
      <c r="DV64" s="74">
        <f t="shared" si="59"/>
        <v>0</v>
      </c>
      <c r="DW64" s="481">
        <f t="shared" si="44"/>
        <v>0</v>
      </c>
      <c r="DX64" s="84"/>
      <c r="DY64" s="74">
        <f t="shared" si="92"/>
        <v>0</v>
      </c>
      <c r="DZ64" s="74">
        <f t="shared" si="92"/>
        <v>0</v>
      </c>
      <c r="EA64" s="74">
        <f t="shared" si="92"/>
        <v>0</v>
      </c>
      <c r="EB64" s="74">
        <f t="shared" si="92"/>
        <v>0</v>
      </c>
      <c r="EC64" s="74">
        <f t="shared" si="92"/>
        <v>0</v>
      </c>
      <c r="ED64" s="74">
        <f t="shared" si="92"/>
        <v>0</v>
      </c>
      <c r="EE64" s="74">
        <f t="shared" si="92"/>
        <v>0</v>
      </c>
      <c r="EF64" s="74">
        <f t="shared" si="92"/>
        <v>0</v>
      </c>
      <c r="EG64" s="74">
        <f t="shared" si="92"/>
        <v>0</v>
      </c>
      <c r="EH64" s="74">
        <f t="shared" si="92"/>
        <v>0</v>
      </c>
      <c r="EI64" s="74">
        <f t="shared" si="92"/>
        <v>0</v>
      </c>
      <c r="EJ64" s="74">
        <f t="shared" si="92"/>
        <v>0</v>
      </c>
      <c r="EK64" s="482">
        <f t="shared" si="45"/>
        <v>0</v>
      </c>
      <c r="EO64" s="479">
        <f>SUM($AI64:$AK64)+SUM($AM64:$AO64)+SUM($AQ64:AS64)+SUM($AU64:AW64)+SUM($AY64:BA64)+SUM($BC64:BE64)+SUM($BG64:BI64)+SUM($BK64:BM64)+SUM($BO64:BQ64)+SUM($BS64:BU64)+SUM($BW64:BY64)+SUM($CA64:CC64)</f>
        <v>0</v>
      </c>
      <c r="EP64"/>
      <c r="EQ64">
        <f t="shared" si="89"/>
        <v>12</v>
      </c>
      <c r="ER64"/>
      <c r="ES64"/>
      <c r="ET64"/>
      <c r="EU64"/>
      <c r="EV64"/>
      <c r="EW64"/>
      <c r="EX64"/>
      <c r="EY64"/>
      <c r="EZ64"/>
      <c r="FA64"/>
      <c r="FB64"/>
      <c r="FC64"/>
      <c r="FD64"/>
      <c r="FE64"/>
      <c r="FF64"/>
      <c r="FG64"/>
      <c r="FH64"/>
      <c r="FI64"/>
      <c r="FJ64"/>
      <c r="FK64"/>
      <c r="FL64"/>
      <c r="FM64"/>
      <c r="FN64"/>
      <c r="FO64"/>
    </row>
    <row r="65" spans="1:171" s="2" customFormat="1" hidden="1" x14ac:dyDescent="0.25">
      <c r="A65" s="433" t="str">
        <f t="shared" si="60"/>
        <v>1.1.12</v>
      </c>
      <c r="B65" s="114"/>
      <c r="C65" s="129"/>
      <c r="D65" s="119"/>
      <c r="E65" s="120"/>
      <c r="F65" s="120"/>
      <c r="G65" s="11"/>
      <c r="H65" s="119"/>
      <c r="I65" s="120"/>
      <c r="J65" s="120"/>
      <c r="K65" s="120"/>
      <c r="L65" s="120"/>
      <c r="M65" s="120"/>
      <c r="N65" s="120"/>
      <c r="O65" s="120"/>
      <c r="P65" s="120"/>
      <c r="Q65" s="120"/>
      <c r="R65" s="120"/>
      <c r="S65" s="11"/>
      <c r="T65" s="134"/>
      <c r="U65" s="134"/>
      <c r="V65" s="119"/>
      <c r="W65" s="120"/>
      <c r="X65" s="120"/>
      <c r="Y65" s="120"/>
      <c r="Z65" s="120"/>
      <c r="AA65" s="120"/>
      <c r="AB65" s="11"/>
      <c r="AC65" s="280"/>
      <c r="AD65" s="134">
        <f t="shared" si="61"/>
        <v>0</v>
      </c>
      <c r="AE65" s="9">
        <f t="shared" ref="AE65:AG68" si="95">AI65*$CG$5+AM65*$CH$5+AQ65*$CI$5+AU65*$CJ$5+BO65*$CO$5+BS65*$CP$5+BW65*$CQ$5+CA65*$CR$5</f>
        <v>0</v>
      </c>
      <c r="AF65" s="9">
        <f t="shared" si="95"/>
        <v>0</v>
      </c>
      <c r="AG65" s="9">
        <f t="shared" si="95"/>
        <v>0</v>
      </c>
      <c r="AH65" s="9">
        <f>AC65-(AE65+AF65+AG65)</f>
        <v>0</v>
      </c>
      <c r="AI65" s="225"/>
      <c r="AJ65" s="225"/>
      <c r="AK65" s="225"/>
      <c r="AL65" s="436">
        <f t="shared" ref="AL65:AL68" si="96">CG65</f>
        <v>0</v>
      </c>
      <c r="AM65" s="225"/>
      <c r="AN65" s="225"/>
      <c r="AO65" s="225"/>
      <c r="AP65" s="436">
        <f t="shared" ref="AP65:AP68" si="97">CH65</f>
        <v>0</v>
      </c>
      <c r="AQ65" s="225"/>
      <c r="AR65" s="225"/>
      <c r="AS65" s="225"/>
      <c r="AT65" s="436">
        <f t="shared" ref="AT65:AT68" si="98">CI65</f>
        <v>0</v>
      </c>
      <c r="AU65" s="225"/>
      <c r="AV65" s="225"/>
      <c r="AW65" s="225"/>
      <c r="AX65" s="436">
        <f t="shared" ref="AX65:AX68" si="99">CJ65</f>
        <v>0</v>
      </c>
      <c r="AY65" s="225"/>
      <c r="AZ65" s="225"/>
      <c r="BA65" s="225"/>
      <c r="BB65" s="436">
        <f>CK65</f>
        <v>0</v>
      </c>
      <c r="BC65" s="225"/>
      <c r="BD65" s="225"/>
      <c r="BE65" s="225"/>
      <c r="BF65" s="436">
        <f>CL65</f>
        <v>0</v>
      </c>
      <c r="BG65" s="225"/>
      <c r="BH65" s="225"/>
      <c r="BI65" s="225"/>
      <c r="BJ65" s="436">
        <f t="shared" si="51"/>
        <v>0</v>
      </c>
      <c r="BK65" s="225"/>
      <c r="BL65" s="225"/>
      <c r="BM65" s="225"/>
      <c r="BN65" s="436">
        <f>CN65</f>
        <v>0</v>
      </c>
      <c r="BO65" s="225"/>
      <c r="BP65" s="225"/>
      <c r="BQ65" s="225"/>
      <c r="BR65" s="436">
        <f t="shared" ref="BR65:BR68" si="100">CO65</f>
        <v>0</v>
      </c>
      <c r="BS65" s="225"/>
      <c r="BT65" s="225"/>
      <c r="BU65" s="225"/>
      <c r="BV65" s="436">
        <f t="shared" ref="BV65:BV68" si="101">CP65</f>
        <v>0</v>
      </c>
      <c r="BW65" s="225"/>
      <c r="BX65" s="225"/>
      <c r="BY65" s="225"/>
      <c r="BZ65" s="436">
        <f t="shared" si="11"/>
        <v>0</v>
      </c>
      <c r="CA65" s="225"/>
      <c r="CB65" s="225"/>
      <c r="CC65" s="225"/>
      <c r="CD65" s="436">
        <f t="shared" si="12"/>
        <v>0</v>
      </c>
      <c r="CE65" s="62">
        <f t="shared" si="65"/>
        <v>0</v>
      </c>
      <c r="CF65" s="117" t="str">
        <f t="shared" si="66"/>
        <v/>
      </c>
      <c r="CG65" s="85">
        <f t="shared" si="67"/>
        <v>0</v>
      </c>
      <c r="CH65" s="85">
        <f t="shared" si="68"/>
        <v>0</v>
      </c>
      <c r="CI65" s="85">
        <f t="shared" si="69"/>
        <v>0</v>
      </c>
      <c r="CJ65" s="85">
        <f t="shared" si="70"/>
        <v>0</v>
      </c>
      <c r="CK65" s="85">
        <f t="shared" si="71"/>
        <v>0</v>
      </c>
      <c r="CL65" s="85">
        <f t="shared" si="72"/>
        <v>0</v>
      </c>
      <c r="CM65" s="85">
        <f t="shared" si="73"/>
        <v>0</v>
      </c>
      <c r="CN65" s="85">
        <f t="shared" si="74"/>
        <v>0</v>
      </c>
      <c r="CO65" s="14">
        <f t="shared" si="75"/>
        <v>0</v>
      </c>
      <c r="CP65" s="85">
        <f t="shared" si="76"/>
        <v>0</v>
      </c>
      <c r="CQ65" s="85">
        <f t="shared" si="77"/>
        <v>0</v>
      </c>
      <c r="CR65" s="85">
        <f t="shared" si="78"/>
        <v>0</v>
      </c>
      <c r="CS65" s="88">
        <f t="shared" ref="CS65" si="102">SUM(CG65:CR65)</f>
        <v>0</v>
      </c>
      <c r="CV65" s="14">
        <f t="shared" si="79"/>
        <v>0</v>
      </c>
      <c r="CW65" s="14">
        <f t="shared" si="80"/>
        <v>0</v>
      </c>
      <c r="CX65" s="14">
        <f t="shared" si="81"/>
        <v>0</v>
      </c>
      <c r="CY65" s="14">
        <f t="shared" si="82"/>
        <v>0</v>
      </c>
      <c r="CZ65" s="14">
        <f t="shared" si="83"/>
        <v>0</v>
      </c>
      <c r="DA65" s="14">
        <f t="shared" si="84"/>
        <v>0</v>
      </c>
      <c r="DB65" s="14">
        <f t="shared" si="90"/>
        <v>0</v>
      </c>
      <c r="DC65" s="14">
        <f t="shared" si="91"/>
        <v>0</v>
      </c>
      <c r="DD65" s="14">
        <f t="shared" si="85"/>
        <v>0</v>
      </c>
      <c r="DE65" s="14">
        <f t="shared" si="86"/>
        <v>0</v>
      </c>
      <c r="DF65" s="14">
        <f t="shared" si="87"/>
        <v>0</v>
      </c>
      <c r="DG65" s="14">
        <f t="shared" si="88"/>
        <v>0</v>
      </c>
      <c r="DH65" s="198">
        <f t="shared" ref="DH65" si="103">SUM(CV65:DG65)</f>
        <v>0</v>
      </c>
      <c r="DI65" s="212">
        <f t="shared" ref="DI65" si="104">MAX(CV65:DG65)</f>
        <v>0</v>
      </c>
      <c r="DK65" s="74">
        <f t="shared" si="43"/>
        <v>0</v>
      </c>
      <c r="DL65" s="74">
        <f t="shared" si="59"/>
        <v>0</v>
      </c>
      <c r="DM65" s="74">
        <f t="shared" si="59"/>
        <v>0</v>
      </c>
      <c r="DN65" s="74">
        <f t="shared" si="59"/>
        <v>0</v>
      </c>
      <c r="DO65" s="74">
        <f t="shared" si="59"/>
        <v>0</v>
      </c>
      <c r="DP65" s="74">
        <f t="shared" si="59"/>
        <v>0</v>
      </c>
      <c r="DQ65" s="74">
        <f t="shared" si="59"/>
        <v>0</v>
      </c>
      <c r="DR65" s="74">
        <f t="shared" si="59"/>
        <v>0</v>
      </c>
      <c r="DS65" s="74">
        <f t="shared" si="59"/>
        <v>0</v>
      </c>
      <c r="DT65" s="74">
        <f t="shared" si="59"/>
        <v>0</v>
      </c>
      <c r="DU65" s="74">
        <f t="shared" si="59"/>
        <v>0</v>
      </c>
      <c r="DV65" s="74">
        <f t="shared" si="59"/>
        <v>0</v>
      </c>
      <c r="DW65" s="481">
        <f t="shared" ref="DW65" si="105">SUM(DK65:DV65)</f>
        <v>0</v>
      </c>
      <c r="DX65" s="84"/>
      <c r="DY65" s="74">
        <f t="shared" si="92"/>
        <v>0</v>
      </c>
      <c r="DZ65" s="74">
        <f t="shared" si="92"/>
        <v>0</v>
      </c>
      <c r="EA65" s="74">
        <f t="shared" si="92"/>
        <v>0</v>
      </c>
      <c r="EB65" s="74">
        <f t="shared" si="92"/>
        <v>0</v>
      </c>
      <c r="EC65" s="74">
        <f t="shared" si="92"/>
        <v>0</v>
      </c>
      <c r="ED65" s="74">
        <f t="shared" si="92"/>
        <v>0</v>
      </c>
      <c r="EE65" s="74">
        <f t="shared" si="92"/>
        <v>0</v>
      </c>
      <c r="EF65" s="74">
        <f t="shared" si="92"/>
        <v>0</v>
      </c>
      <c r="EG65" s="74">
        <f t="shared" si="92"/>
        <v>0</v>
      </c>
      <c r="EH65" s="74">
        <f t="shared" si="92"/>
        <v>0</v>
      </c>
      <c r="EI65" s="74">
        <f t="shared" si="92"/>
        <v>0</v>
      </c>
      <c r="EJ65" s="74">
        <f t="shared" si="92"/>
        <v>0</v>
      </c>
      <c r="EK65" s="482">
        <f t="shared" ref="EK65" si="106">SUM(DY65:EJ65)</f>
        <v>0</v>
      </c>
      <c r="EO65" s="479">
        <f>SUM($AI65:$AK65)+SUM($AM65:$AO65)+SUM($AQ65:AS65)+SUM($AU65:AW65)+SUM($AY65:BA65)+SUM($BC65:BE65)+SUM($BG65:BI65)+SUM($BK65:BM65)+SUM($BO65:BQ65)+SUM($BS65:BU65)+SUM($BW65:BY65)+SUM($CA65:CC65)</f>
        <v>0</v>
      </c>
      <c r="EP65"/>
      <c r="EQ65">
        <f t="shared" si="89"/>
        <v>12</v>
      </c>
      <c r="ER65"/>
      <c r="ES65"/>
      <c r="ET65"/>
      <c r="EU65"/>
      <c r="EV65"/>
      <c r="EW65"/>
      <c r="EX65"/>
      <c r="EY65"/>
      <c r="EZ65"/>
      <c r="FA65"/>
      <c r="FB65"/>
      <c r="FC65"/>
      <c r="FD65"/>
      <c r="FE65"/>
      <c r="FF65"/>
      <c r="FG65"/>
      <c r="FH65"/>
      <c r="FI65"/>
      <c r="FJ65"/>
      <c r="FK65"/>
      <c r="FL65"/>
      <c r="FM65"/>
      <c r="FN65"/>
      <c r="FO65"/>
    </row>
    <row r="66" spans="1:171" s="2" customFormat="1" hidden="1" x14ac:dyDescent="0.25">
      <c r="A66" s="433" t="str">
        <f t="shared" si="60"/>
        <v>1.1.12</v>
      </c>
      <c r="B66" s="114"/>
      <c r="C66" s="129"/>
      <c r="D66" s="119"/>
      <c r="E66" s="120"/>
      <c r="F66" s="120"/>
      <c r="G66" s="11"/>
      <c r="H66" s="119"/>
      <c r="I66" s="120"/>
      <c r="J66" s="120"/>
      <c r="K66" s="120"/>
      <c r="L66" s="120"/>
      <c r="M66" s="120"/>
      <c r="N66" s="120"/>
      <c r="O66" s="120"/>
      <c r="P66" s="120"/>
      <c r="Q66" s="120"/>
      <c r="R66" s="120"/>
      <c r="S66" s="11"/>
      <c r="T66" s="134"/>
      <c r="U66" s="134"/>
      <c r="V66" s="119"/>
      <c r="W66" s="120"/>
      <c r="X66" s="120"/>
      <c r="Y66" s="120"/>
      <c r="Z66" s="120"/>
      <c r="AA66" s="120"/>
      <c r="AB66" s="11"/>
      <c r="AC66" s="280"/>
      <c r="AD66" s="134">
        <f t="shared" si="61"/>
        <v>0</v>
      </c>
      <c r="AE66" s="9">
        <f t="shared" si="95"/>
        <v>0</v>
      </c>
      <c r="AF66" s="9">
        <f t="shared" si="95"/>
        <v>0</v>
      </c>
      <c r="AG66" s="9">
        <f t="shared" si="95"/>
        <v>0</v>
      </c>
      <c r="AH66" s="9">
        <f>AC66-(AE66+AF66+AG66)</f>
        <v>0</v>
      </c>
      <c r="AI66" s="225"/>
      <c r="AJ66" s="225"/>
      <c r="AK66" s="225"/>
      <c r="AL66" s="436">
        <f t="shared" si="96"/>
        <v>0</v>
      </c>
      <c r="AM66" s="225"/>
      <c r="AN66" s="225"/>
      <c r="AO66" s="225"/>
      <c r="AP66" s="436">
        <f t="shared" si="97"/>
        <v>0</v>
      </c>
      <c r="AQ66" s="225"/>
      <c r="AR66" s="225"/>
      <c r="AS66" s="225"/>
      <c r="AT66" s="436">
        <f t="shared" si="98"/>
        <v>0</v>
      </c>
      <c r="AU66" s="225"/>
      <c r="AV66" s="225"/>
      <c r="AW66" s="225"/>
      <c r="AX66" s="436">
        <f t="shared" si="99"/>
        <v>0</v>
      </c>
      <c r="AY66" s="225"/>
      <c r="AZ66" s="225"/>
      <c r="BA66" s="225"/>
      <c r="BB66" s="436">
        <f>CK66</f>
        <v>0</v>
      </c>
      <c r="BC66" s="225"/>
      <c r="BD66" s="225"/>
      <c r="BE66" s="225"/>
      <c r="BF66" s="436">
        <f>CL66</f>
        <v>0</v>
      </c>
      <c r="BG66" s="225"/>
      <c r="BH66" s="225"/>
      <c r="BI66" s="225"/>
      <c r="BJ66" s="436">
        <f t="shared" si="51"/>
        <v>0</v>
      </c>
      <c r="BK66" s="225"/>
      <c r="BL66" s="225"/>
      <c r="BM66" s="225"/>
      <c r="BN66" s="436">
        <f>CN66</f>
        <v>0</v>
      </c>
      <c r="BO66" s="225"/>
      <c r="BP66" s="225"/>
      <c r="BQ66" s="225"/>
      <c r="BR66" s="436">
        <f t="shared" si="100"/>
        <v>0</v>
      </c>
      <c r="BS66" s="225"/>
      <c r="BT66" s="225"/>
      <c r="BU66" s="225"/>
      <c r="BV66" s="436">
        <f t="shared" si="101"/>
        <v>0</v>
      </c>
      <c r="BW66" s="225"/>
      <c r="BX66" s="225"/>
      <c r="BY66" s="225"/>
      <c r="BZ66" s="436">
        <f t="shared" si="11"/>
        <v>0</v>
      </c>
      <c r="CA66" s="225"/>
      <c r="CB66" s="225"/>
      <c r="CC66" s="225"/>
      <c r="CD66" s="436">
        <f t="shared" si="12"/>
        <v>0</v>
      </c>
      <c r="CE66" s="62">
        <f t="shared" si="65"/>
        <v>0</v>
      </c>
      <c r="CF66" s="117" t="str">
        <f t="shared" si="66"/>
        <v/>
      </c>
      <c r="CG66" s="85">
        <f t="shared" si="67"/>
        <v>0</v>
      </c>
      <c r="CH66" s="85">
        <f t="shared" si="68"/>
        <v>0</v>
      </c>
      <c r="CI66" s="85">
        <f t="shared" si="69"/>
        <v>0</v>
      </c>
      <c r="CJ66" s="85">
        <f t="shared" si="70"/>
        <v>0</v>
      </c>
      <c r="CK66" s="85">
        <f t="shared" si="71"/>
        <v>0</v>
      </c>
      <c r="CL66" s="85">
        <f t="shared" si="72"/>
        <v>0</v>
      </c>
      <c r="CM66" s="85">
        <f t="shared" si="73"/>
        <v>0</v>
      </c>
      <c r="CN66" s="85">
        <f t="shared" si="74"/>
        <v>0</v>
      </c>
      <c r="CO66" s="14">
        <f t="shared" si="75"/>
        <v>0</v>
      </c>
      <c r="CP66" s="85">
        <f t="shared" si="76"/>
        <v>0</v>
      </c>
      <c r="CQ66" s="85">
        <f t="shared" si="77"/>
        <v>0</v>
      </c>
      <c r="CR66" s="85">
        <f t="shared" si="78"/>
        <v>0</v>
      </c>
      <c r="CS66" s="88">
        <f t="shared" ref="CS66" si="107">SUM(CG66:CR66)</f>
        <v>0</v>
      </c>
      <c r="CV66" s="14">
        <f t="shared" si="79"/>
        <v>0</v>
      </c>
      <c r="CW66" s="14">
        <f t="shared" si="80"/>
        <v>0</v>
      </c>
      <c r="CX66" s="14">
        <f t="shared" si="81"/>
        <v>0</v>
      </c>
      <c r="CY66" s="14">
        <f t="shared" si="82"/>
        <v>0</v>
      </c>
      <c r="CZ66" s="14">
        <f t="shared" si="83"/>
        <v>0</v>
      </c>
      <c r="DA66" s="14">
        <f t="shared" si="84"/>
        <v>0</v>
      </c>
      <c r="DB66" s="14">
        <f t="shared" si="90"/>
        <v>0</v>
      </c>
      <c r="DC66" s="14">
        <f t="shared" si="91"/>
        <v>0</v>
      </c>
      <c r="DD66" s="14">
        <f t="shared" si="85"/>
        <v>0</v>
      </c>
      <c r="DE66" s="14">
        <f t="shared" si="86"/>
        <v>0</v>
      </c>
      <c r="DF66" s="14">
        <f t="shared" si="87"/>
        <v>0</v>
      </c>
      <c r="DG66" s="14">
        <f t="shared" si="88"/>
        <v>0</v>
      </c>
      <c r="DH66" s="198">
        <f t="shared" ref="DH66" si="108">SUM(CV66:DG66)</f>
        <v>0</v>
      </c>
      <c r="DI66" s="212">
        <f t="shared" ref="DI66" si="109">MAX(CV66:DG66)</f>
        <v>0</v>
      </c>
      <c r="DK66" s="74">
        <f t="shared" ref="DK66:DV68" si="110">IF(VALUE($D66)=DK$11,1,0)+IF(VALUE($E66)=DK$11,1,0)+IF(VALUE($F66)=DK$11,1,0)+IF(VALUE($G66)=DK$11,1,0)</f>
        <v>0</v>
      </c>
      <c r="DL66" s="74">
        <f t="shared" si="110"/>
        <v>0</v>
      </c>
      <c r="DM66" s="74">
        <f t="shared" si="110"/>
        <v>0</v>
      </c>
      <c r="DN66" s="74">
        <f t="shared" si="110"/>
        <v>0</v>
      </c>
      <c r="DO66" s="74">
        <f t="shared" si="110"/>
        <v>0</v>
      </c>
      <c r="DP66" s="74">
        <f t="shared" si="110"/>
        <v>0</v>
      </c>
      <c r="DQ66" s="74">
        <f t="shared" si="110"/>
        <v>0</v>
      </c>
      <c r="DR66" s="74">
        <f t="shared" si="110"/>
        <v>0</v>
      </c>
      <c r="DS66" s="74">
        <f t="shared" si="110"/>
        <v>0</v>
      </c>
      <c r="DT66" s="74">
        <f t="shared" si="110"/>
        <v>0</v>
      </c>
      <c r="DU66" s="74">
        <f t="shared" si="110"/>
        <v>0</v>
      </c>
      <c r="DV66" s="74">
        <f t="shared" si="110"/>
        <v>0</v>
      </c>
      <c r="DW66" s="481">
        <f t="shared" ref="DW66" si="111">SUM(DK66:DV66)</f>
        <v>0</v>
      </c>
      <c r="DX66" s="84"/>
      <c r="DY66" s="74">
        <f t="shared" ref="DY66:EJ68" si="112">IF(VALUE($H66)=DY$11,1,0)+IF(VALUE($I66)=DY$11,1,0)+IF(VALUE($J66)=DY$11,1,0)+IF(VALUE($K66)=DY$11,1,0)+IF(VALUE($L66)=DY$11,1,0)+IF(VALUE($M66)=DY$11,1,0)+IF(VALUE($N66)=DY$11,1,0)+IF(VALUE($O66)=DY$11,1,0)+IF(VALUE($P66)=DY$11,1,0)+IF(VALUE($Q66)=DY$11,1,0)+IF(VALUE($R66)=DY$11,1,0)+IF(VALUE($S66)=DY$11,1,0)</f>
        <v>0</v>
      </c>
      <c r="DZ66" s="74">
        <f t="shared" si="112"/>
        <v>0</v>
      </c>
      <c r="EA66" s="74">
        <f t="shared" si="112"/>
        <v>0</v>
      </c>
      <c r="EB66" s="74">
        <f t="shared" si="112"/>
        <v>0</v>
      </c>
      <c r="EC66" s="74">
        <f t="shared" si="112"/>
        <v>0</v>
      </c>
      <c r="ED66" s="74">
        <f t="shared" si="112"/>
        <v>0</v>
      </c>
      <c r="EE66" s="74">
        <f t="shared" si="112"/>
        <v>0</v>
      </c>
      <c r="EF66" s="74">
        <f t="shared" si="112"/>
        <v>0</v>
      </c>
      <c r="EG66" s="74">
        <f t="shared" si="112"/>
        <v>0</v>
      </c>
      <c r="EH66" s="74">
        <f t="shared" si="112"/>
        <v>0</v>
      </c>
      <c r="EI66" s="74">
        <f t="shared" si="112"/>
        <v>0</v>
      </c>
      <c r="EJ66" s="74">
        <f t="shared" si="112"/>
        <v>0</v>
      </c>
      <c r="EK66" s="482">
        <f t="shared" ref="EK66" si="113">SUM(DY66:EJ66)</f>
        <v>0</v>
      </c>
      <c r="EO66" s="479">
        <f>SUM($AI66:$AK66)+SUM($AM66:$AO66)+SUM($AQ66:AS66)+SUM($AU66:AW66)+SUM($AY66:BA66)+SUM($BC66:BE66)+SUM($BG66:BI66)+SUM($BK66:BM66)+SUM($BO66:BQ66)+SUM($BS66:BU66)+SUM($BW66:BY66)+SUM($CA66:CC66)</f>
        <v>0</v>
      </c>
      <c r="EP66"/>
      <c r="EQ66">
        <f t="shared" si="89"/>
        <v>12</v>
      </c>
      <c r="ER66"/>
      <c r="ES66"/>
      <c r="ET66"/>
      <c r="EU66"/>
      <c r="EV66"/>
      <c r="EW66"/>
      <c r="EX66"/>
      <c r="EY66"/>
      <c r="EZ66"/>
      <c r="FA66"/>
      <c r="FB66"/>
      <c r="FC66"/>
      <c r="FD66"/>
      <c r="FE66"/>
      <c r="FF66"/>
      <c r="FG66"/>
      <c r="FH66"/>
      <c r="FI66"/>
      <c r="FJ66"/>
      <c r="FK66"/>
      <c r="FL66"/>
      <c r="FM66"/>
      <c r="FN66"/>
      <c r="FO66"/>
    </row>
    <row r="67" spans="1:171" s="2" customFormat="1" hidden="1" x14ac:dyDescent="0.25">
      <c r="A67" s="433" t="str">
        <f t="shared" si="60"/>
        <v>1.1.12</v>
      </c>
      <c r="B67" s="114"/>
      <c r="C67" s="129"/>
      <c r="D67" s="119"/>
      <c r="E67" s="120"/>
      <c r="F67" s="120"/>
      <c r="G67" s="11"/>
      <c r="H67" s="119"/>
      <c r="I67" s="120"/>
      <c r="J67" s="120"/>
      <c r="K67" s="120"/>
      <c r="L67" s="120"/>
      <c r="M67" s="120"/>
      <c r="N67" s="120"/>
      <c r="O67" s="120"/>
      <c r="P67" s="120"/>
      <c r="Q67" s="120"/>
      <c r="R67" s="120"/>
      <c r="S67" s="11"/>
      <c r="T67" s="134"/>
      <c r="U67" s="134"/>
      <c r="V67" s="119"/>
      <c r="W67" s="120"/>
      <c r="X67" s="120"/>
      <c r="Y67" s="120"/>
      <c r="Z67" s="120"/>
      <c r="AA67" s="120"/>
      <c r="AB67" s="11"/>
      <c r="AC67" s="280"/>
      <c r="AD67" s="134">
        <f t="shared" si="61"/>
        <v>0</v>
      </c>
      <c r="AE67" s="9">
        <f t="shared" si="95"/>
        <v>0</v>
      </c>
      <c r="AF67" s="9">
        <f t="shared" si="95"/>
        <v>0</v>
      </c>
      <c r="AG67" s="9">
        <f t="shared" si="95"/>
        <v>0</v>
      </c>
      <c r="AH67" s="9">
        <f>AC67-(AE67+AF67+AG67)</f>
        <v>0</v>
      </c>
      <c r="AI67" s="225"/>
      <c r="AJ67" s="225"/>
      <c r="AK67" s="225"/>
      <c r="AL67" s="436">
        <f t="shared" si="96"/>
        <v>0</v>
      </c>
      <c r="AM67" s="225"/>
      <c r="AN67" s="225"/>
      <c r="AO67" s="225"/>
      <c r="AP67" s="436">
        <f t="shared" si="97"/>
        <v>0</v>
      </c>
      <c r="AQ67" s="225"/>
      <c r="AR67" s="225"/>
      <c r="AS67" s="225"/>
      <c r="AT67" s="436">
        <f t="shared" si="98"/>
        <v>0</v>
      </c>
      <c r="AU67" s="225"/>
      <c r="AV67" s="225"/>
      <c r="AW67" s="225"/>
      <c r="AX67" s="436">
        <f t="shared" si="99"/>
        <v>0</v>
      </c>
      <c r="AY67" s="225"/>
      <c r="AZ67" s="225"/>
      <c r="BA67" s="225"/>
      <c r="BB67" s="436">
        <f>CK67</f>
        <v>0</v>
      </c>
      <c r="BC67" s="225"/>
      <c r="BD67" s="225"/>
      <c r="BE67" s="225"/>
      <c r="BF67" s="436">
        <f>CL67</f>
        <v>0</v>
      </c>
      <c r="BG67" s="225"/>
      <c r="BH67" s="225"/>
      <c r="BI67" s="225"/>
      <c r="BJ67" s="436">
        <f t="shared" si="51"/>
        <v>0</v>
      </c>
      <c r="BK67" s="225"/>
      <c r="BL67" s="225"/>
      <c r="BM67" s="225"/>
      <c r="BN67" s="436">
        <f>CN67</f>
        <v>0</v>
      </c>
      <c r="BO67" s="225"/>
      <c r="BP67" s="225"/>
      <c r="BQ67" s="225"/>
      <c r="BR67" s="436">
        <f t="shared" si="100"/>
        <v>0</v>
      </c>
      <c r="BS67" s="225"/>
      <c r="BT67" s="225"/>
      <c r="BU67" s="225"/>
      <c r="BV67" s="436">
        <f t="shared" si="101"/>
        <v>0</v>
      </c>
      <c r="BW67" s="225"/>
      <c r="BX67" s="225"/>
      <c r="BY67" s="225"/>
      <c r="BZ67" s="436">
        <f t="shared" si="11"/>
        <v>0</v>
      </c>
      <c r="CA67" s="225"/>
      <c r="CB67" s="225"/>
      <c r="CC67" s="225"/>
      <c r="CD67" s="436">
        <f t="shared" si="12"/>
        <v>0</v>
      </c>
      <c r="CE67" s="62">
        <f t="shared" si="65"/>
        <v>0</v>
      </c>
      <c r="CF67" s="117" t="str">
        <f t="shared" si="66"/>
        <v/>
      </c>
      <c r="CG67" s="85">
        <f t="shared" si="67"/>
        <v>0</v>
      </c>
      <c r="CH67" s="85">
        <f t="shared" si="68"/>
        <v>0</v>
      </c>
      <c r="CI67" s="85">
        <f t="shared" si="69"/>
        <v>0</v>
      </c>
      <c r="CJ67" s="85">
        <f t="shared" si="70"/>
        <v>0</v>
      </c>
      <c r="CK67" s="85">
        <f t="shared" si="71"/>
        <v>0</v>
      </c>
      <c r="CL67" s="85">
        <f t="shared" si="72"/>
        <v>0</v>
      </c>
      <c r="CM67" s="85">
        <f t="shared" si="73"/>
        <v>0</v>
      </c>
      <c r="CN67" s="85">
        <f t="shared" si="74"/>
        <v>0</v>
      </c>
      <c r="CO67" s="14">
        <f t="shared" si="75"/>
        <v>0</v>
      </c>
      <c r="CP67" s="85">
        <f t="shared" si="76"/>
        <v>0</v>
      </c>
      <c r="CQ67" s="85">
        <f t="shared" si="77"/>
        <v>0</v>
      </c>
      <c r="CR67" s="85">
        <f t="shared" si="78"/>
        <v>0</v>
      </c>
      <c r="CS67" s="88">
        <f t="shared" ref="CS67" si="114">SUM(CG67:CR67)</f>
        <v>0</v>
      </c>
      <c r="CV67" s="14">
        <f t="shared" si="79"/>
        <v>0</v>
      </c>
      <c r="CW67" s="14">
        <f t="shared" si="80"/>
        <v>0</v>
      </c>
      <c r="CX67" s="14">
        <f t="shared" si="81"/>
        <v>0</v>
      </c>
      <c r="CY67" s="14">
        <f t="shared" si="82"/>
        <v>0</v>
      </c>
      <c r="CZ67" s="14">
        <f t="shared" si="83"/>
        <v>0</v>
      </c>
      <c r="DA67" s="14">
        <f t="shared" si="84"/>
        <v>0</v>
      </c>
      <c r="DB67" s="14">
        <f t="shared" si="90"/>
        <v>0</v>
      </c>
      <c r="DC67" s="14">
        <f t="shared" si="91"/>
        <v>0</v>
      </c>
      <c r="DD67" s="14">
        <f t="shared" si="85"/>
        <v>0</v>
      </c>
      <c r="DE67" s="14">
        <f t="shared" si="86"/>
        <v>0</v>
      </c>
      <c r="DF67" s="14">
        <f t="shared" si="87"/>
        <v>0</v>
      </c>
      <c r="DG67" s="14">
        <f t="shared" si="88"/>
        <v>0</v>
      </c>
      <c r="DH67" s="198">
        <f t="shared" ref="DH67" si="115">SUM(CV67:DG67)</f>
        <v>0</v>
      </c>
      <c r="DI67" s="212">
        <f t="shared" ref="DI67" si="116">MAX(CV67:DG67)</f>
        <v>0</v>
      </c>
      <c r="DK67" s="74">
        <f t="shared" si="110"/>
        <v>0</v>
      </c>
      <c r="DL67" s="74">
        <f t="shared" si="110"/>
        <v>0</v>
      </c>
      <c r="DM67" s="74">
        <f t="shared" si="110"/>
        <v>0</v>
      </c>
      <c r="DN67" s="74">
        <f t="shared" si="110"/>
        <v>0</v>
      </c>
      <c r="DO67" s="74">
        <f t="shared" si="110"/>
        <v>0</v>
      </c>
      <c r="DP67" s="74">
        <f t="shared" si="110"/>
        <v>0</v>
      </c>
      <c r="DQ67" s="74">
        <f t="shared" si="110"/>
        <v>0</v>
      </c>
      <c r="DR67" s="74">
        <f t="shared" si="110"/>
        <v>0</v>
      </c>
      <c r="DS67" s="74">
        <f t="shared" si="110"/>
        <v>0</v>
      </c>
      <c r="DT67" s="74">
        <f t="shared" si="110"/>
        <v>0</v>
      </c>
      <c r="DU67" s="74">
        <f t="shared" si="110"/>
        <v>0</v>
      </c>
      <c r="DV67" s="74">
        <f t="shared" si="110"/>
        <v>0</v>
      </c>
      <c r="DW67" s="481">
        <f t="shared" ref="DW67" si="117">SUM(DK67:DV67)</f>
        <v>0</v>
      </c>
      <c r="DX67" s="84"/>
      <c r="DY67" s="74">
        <f t="shared" si="112"/>
        <v>0</v>
      </c>
      <c r="DZ67" s="74">
        <f t="shared" si="112"/>
        <v>0</v>
      </c>
      <c r="EA67" s="74">
        <f t="shared" si="112"/>
        <v>0</v>
      </c>
      <c r="EB67" s="74">
        <f t="shared" si="112"/>
        <v>0</v>
      </c>
      <c r="EC67" s="74">
        <f t="shared" si="112"/>
        <v>0</v>
      </c>
      <c r="ED67" s="74">
        <f t="shared" si="112"/>
        <v>0</v>
      </c>
      <c r="EE67" s="74">
        <f t="shared" si="112"/>
        <v>0</v>
      </c>
      <c r="EF67" s="74">
        <f t="shared" si="112"/>
        <v>0</v>
      </c>
      <c r="EG67" s="74">
        <f t="shared" si="112"/>
        <v>0</v>
      </c>
      <c r="EH67" s="74">
        <f t="shared" si="112"/>
        <v>0</v>
      </c>
      <c r="EI67" s="74">
        <f t="shared" si="112"/>
        <v>0</v>
      </c>
      <c r="EJ67" s="74">
        <f t="shared" si="112"/>
        <v>0</v>
      </c>
      <c r="EK67" s="482">
        <f t="shared" ref="EK67" si="118">SUM(DY67:EJ67)</f>
        <v>0</v>
      </c>
      <c r="EO67" s="479">
        <f>SUM($AI67:$AK67)+SUM($AM67:$AO67)+SUM($AQ67:AS67)+SUM($AU67:AW67)+SUM($AY67:BA67)+SUM($BC67:BE67)+SUM($BG67:BI67)+SUM($BK67:BM67)+SUM($BO67:BQ67)+SUM($BS67:BU67)+SUM($BW67:BY67)+SUM($CA67:CC67)</f>
        <v>0</v>
      </c>
      <c r="EP67"/>
      <c r="EQ67">
        <f t="shared" si="89"/>
        <v>12</v>
      </c>
      <c r="ER67"/>
      <c r="ES67"/>
      <c r="ET67"/>
      <c r="EU67"/>
      <c r="EV67"/>
      <c r="EW67"/>
      <c r="EX67"/>
      <c r="EY67"/>
      <c r="EZ67"/>
      <c r="FA67"/>
      <c r="FB67"/>
      <c r="FC67"/>
      <c r="FD67"/>
      <c r="FE67"/>
      <c r="FF67"/>
      <c r="FG67"/>
      <c r="FH67"/>
      <c r="FI67"/>
      <c r="FJ67"/>
      <c r="FK67"/>
      <c r="FL67"/>
      <c r="FM67"/>
      <c r="FN67"/>
      <c r="FO67"/>
    </row>
    <row r="68" spans="1:171" s="2" customFormat="1" hidden="1" x14ac:dyDescent="0.25">
      <c r="A68" s="433" t="str">
        <f t="shared" si="60"/>
        <v>1.1.12</v>
      </c>
      <c r="B68" s="495"/>
      <c r="C68" s="129"/>
      <c r="D68" s="119"/>
      <c r="E68" s="120"/>
      <c r="F68" s="120"/>
      <c r="G68" s="11"/>
      <c r="H68" s="119"/>
      <c r="I68" s="120"/>
      <c r="J68" s="120"/>
      <c r="K68" s="120"/>
      <c r="L68" s="120"/>
      <c r="M68" s="120"/>
      <c r="N68" s="120"/>
      <c r="O68" s="120"/>
      <c r="P68" s="120"/>
      <c r="Q68" s="120"/>
      <c r="R68" s="120"/>
      <c r="S68" s="11"/>
      <c r="T68" s="134"/>
      <c r="U68" s="134"/>
      <c r="V68" s="119"/>
      <c r="W68" s="120"/>
      <c r="X68" s="120"/>
      <c r="Y68" s="120"/>
      <c r="Z68" s="120"/>
      <c r="AA68" s="120"/>
      <c r="AB68" s="11"/>
      <c r="AC68" s="280"/>
      <c r="AD68" s="134">
        <f t="shared" si="61"/>
        <v>0</v>
      </c>
      <c r="AE68" s="9">
        <f t="shared" si="95"/>
        <v>0</v>
      </c>
      <c r="AF68" s="9">
        <f t="shared" si="95"/>
        <v>0</v>
      </c>
      <c r="AG68" s="9">
        <f t="shared" si="95"/>
        <v>0</v>
      </c>
      <c r="AH68" s="9">
        <f>AC68-(AE68+AF68+AG68)</f>
        <v>0</v>
      </c>
      <c r="AI68" s="225"/>
      <c r="AJ68" s="225"/>
      <c r="AK68" s="225"/>
      <c r="AL68" s="436">
        <f t="shared" si="96"/>
        <v>0</v>
      </c>
      <c r="AM68" s="225"/>
      <c r="AN68" s="225"/>
      <c r="AO68" s="225"/>
      <c r="AP68" s="436">
        <f t="shared" si="97"/>
        <v>0</v>
      </c>
      <c r="AQ68" s="225"/>
      <c r="AR68" s="225"/>
      <c r="AS68" s="225"/>
      <c r="AT68" s="436">
        <f t="shared" si="98"/>
        <v>0</v>
      </c>
      <c r="AU68" s="225"/>
      <c r="AV68" s="225"/>
      <c r="AW68" s="225"/>
      <c r="AX68" s="436">
        <f t="shared" si="99"/>
        <v>0</v>
      </c>
      <c r="AY68" s="225"/>
      <c r="AZ68" s="225"/>
      <c r="BA68" s="225"/>
      <c r="BB68" s="436">
        <f>CK68</f>
        <v>0</v>
      </c>
      <c r="BC68" s="225"/>
      <c r="BD68" s="225"/>
      <c r="BE68" s="225"/>
      <c r="BF68" s="436">
        <f>CL68</f>
        <v>0</v>
      </c>
      <c r="BG68" s="225"/>
      <c r="BH68" s="225"/>
      <c r="BI68" s="225"/>
      <c r="BJ68" s="436">
        <f t="shared" si="51"/>
        <v>0</v>
      </c>
      <c r="BK68" s="225"/>
      <c r="BL68" s="225"/>
      <c r="BM68" s="225"/>
      <c r="BN68" s="436">
        <f>CN68</f>
        <v>0</v>
      </c>
      <c r="BO68" s="225"/>
      <c r="BP68" s="225"/>
      <c r="BQ68" s="225"/>
      <c r="BR68" s="436">
        <f t="shared" si="100"/>
        <v>0</v>
      </c>
      <c r="BS68" s="225"/>
      <c r="BT68" s="225"/>
      <c r="BU68" s="225"/>
      <c r="BV68" s="436">
        <f t="shared" si="101"/>
        <v>0</v>
      </c>
      <c r="BW68" s="225"/>
      <c r="BX68" s="225"/>
      <c r="BY68" s="225"/>
      <c r="BZ68" s="436">
        <f t="shared" si="11"/>
        <v>0</v>
      </c>
      <c r="CA68" s="225"/>
      <c r="CB68" s="225"/>
      <c r="CC68" s="225"/>
      <c r="CD68" s="436">
        <f t="shared" si="12"/>
        <v>0</v>
      </c>
      <c r="CE68" s="62">
        <f t="shared" si="65"/>
        <v>0</v>
      </c>
      <c r="CF68" s="117" t="str">
        <f t="shared" si="66"/>
        <v/>
      </c>
      <c r="CG68" s="85">
        <f t="shared" si="67"/>
        <v>0</v>
      </c>
      <c r="CH68" s="85">
        <f t="shared" si="68"/>
        <v>0</v>
      </c>
      <c r="CI68" s="85">
        <f t="shared" si="69"/>
        <v>0</v>
      </c>
      <c r="CJ68" s="85">
        <f t="shared" si="70"/>
        <v>0</v>
      </c>
      <c r="CK68" s="85">
        <f t="shared" si="71"/>
        <v>0</v>
      </c>
      <c r="CL68" s="85">
        <f t="shared" si="72"/>
        <v>0</v>
      </c>
      <c r="CM68" s="85">
        <f t="shared" si="73"/>
        <v>0</v>
      </c>
      <c r="CN68" s="85">
        <f t="shared" si="74"/>
        <v>0</v>
      </c>
      <c r="CO68" s="14">
        <f t="shared" si="75"/>
        <v>0</v>
      </c>
      <c r="CP68" s="85">
        <f t="shared" si="76"/>
        <v>0</v>
      </c>
      <c r="CQ68" s="85">
        <f t="shared" si="77"/>
        <v>0</v>
      </c>
      <c r="CR68" s="85">
        <f t="shared" si="78"/>
        <v>0</v>
      </c>
      <c r="CS68" s="88">
        <f t="shared" ref="CS68" si="119">SUM(CG68:CR68)</f>
        <v>0</v>
      </c>
      <c r="CV68" s="14">
        <f t="shared" si="79"/>
        <v>0</v>
      </c>
      <c r="CW68" s="14">
        <f t="shared" si="80"/>
        <v>0</v>
      </c>
      <c r="CX68" s="14">
        <f t="shared" si="81"/>
        <v>0</v>
      </c>
      <c r="CY68" s="14">
        <f t="shared" si="82"/>
        <v>0</v>
      </c>
      <c r="CZ68" s="14">
        <f t="shared" si="83"/>
        <v>0</v>
      </c>
      <c r="DA68" s="14">
        <f t="shared" si="84"/>
        <v>0</v>
      </c>
      <c r="DB68" s="14">
        <f t="shared" si="90"/>
        <v>0</v>
      </c>
      <c r="DC68" s="14">
        <f t="shared" si="91"/>
        <v>0</v>
      </c>
      <c r="DD68" s="14">
        <f t="shared" si="85"/>
        <v>0</v>
      </c>
      <c r="DE68" s="14">
        <f t="shared" si="86"/>
        <v>0</v>
      </c>
      <c r="DF68" s="14">
        <f t="shared" si="87"/>
        <v>0</v>
      </c>
      <c r="DG68" s="14">
        <f t="shared" si="88"/>
        <v>0</v>
      </c>
      <c r="DH68" s="198">
        <f t="shared" ref="DH68" si="120">SUM(CV68:DG68)</f>
        <v>0</v>
      </c>
      <c r="DI68" s="212">
        <f t="shared" ref="DI68" si="121">MAX(CV68:DG68)</f>
        <v>0</v>
      </c>
      <c r="DK68" s="74">
        <f t="shared" si="110"/>
        <v>0</v>
      </c>
      <c r="DL68" s="74">
        <f t="shared" si="110"/>
        <v>0</v>
      </c>
      <c r="DM68" s="74">
        <f t="shared" si="110"/>
        <v>0</v>
      </c>
      <c r="DN68" s="74">
        <f t="shared" si="110"/>
        <v>0</v>
      </c>
      <c r="DO68" s="74">
        <f t="shared" si="110"/>
        <v>0</v>
      </c>
      <c r="DP68" s="74">
        <f t="shared" si="110"/>
        <v>0</v>
      </c>
      <c r="DQ68" s="74">
        <f t="shared" si="110"/>
        <v>0</v>
      </c>
      <c r="DR68" s="74">
        <f t="shared" si="110"/>
        <v>0</v>
      </c>
      <c r="DS68" s="74">
        <f t="shared" si="110"/>
        <v>0</v>
      </c>
      <c r="DT68" s="74">
        <f t="shared" si="110"/>
        <v>0</v>
      </c>
      <c r="DU68" s="74">
        <f t="shared" si="110"/>
        <v>0</v>
      </c>
      <c r="DV68" s="74">
        <f t="shared" si="110"/>
        <v>0</v>
      </c>
      <c r="DW68" s="481">
        <f t="shared" ref="DW68" si="122">SUM(DK68:DV68)</f>
        <v>0</v>
      </c>
      <c r="DX68" s="84"/>
      <c r="DY68" s="74">
        <f t="shared" si="112"/>
        <v>0</v>
      </c>
      <c r="DZ68" s="74">
        <f t="shared" si="112"/>
        <v>0</v>
      </c>
      <c r="EA68" s="74">
        <f t="shared" si="112"/>
        <v>0</v>
      </c>
      <c r="EB68" s="74">
        <f t="shared" si="112"/>
        <v>0</v>
      </c>
      <c r="EC68" s="74">
        <f t="shared" si="112"/>
        <v>0</v>
      </c>
      <c r="ED68" s="74">
        <f t="shared" si="112"/>
        <v>0</v>
      </c>
      <c r="EE68" s="74">
        <f t="shared" si="112"/>
        <v>0</v>
      </c>
      <c r="EF68" s="74">
        <f t="shared" si="112"/>
        <v>0</v>
      </c>
      <c r="EG68" s="74">
        <f t="shared" si="112"/>
        <v>0</v>
      </c>
      <c r="EH68" s="74">
        <f t="shared" si="112"/>
        <v>0</v>
      </c>
      <c r="EI68" s="74">
        <f t="shared" si="112"/>
        <v>0</v>
      </c>
      <c r="EJ68" s="74">
        <f t="shared" si="112"/>
        <v>0</v>
      </c>
      <c r="EK68" s="482">
        <f t="shared" ref="EK68" si="123">SUM(DY68:EJ68)</f>
        <v>0</v>
      </c>
      <c r="EO68" s="479">
        <f>SUM($AI68:$AK68)+SUM($AM68:$AO68)+SUM($AQ68:AS68)+SUM($AU68:AW68)+SUM($AY68:BA68)+SUM($BC68:BE68)+SUM($BG68:BI68)+SUM($BK68:BM68)+SUM($BO68:BQ68)+SUM($BS68:BU68)+SUM($BW68:BY68)+SUM($CA68:CC68)</f>
        <v>0</v>
      </c>
      <c r="EP68"/>
      <c r="EQ68">
        <f t="shared" si="89"/>
        <v>12</v>
      </c>
      <c r="ER68"/>
      <c r="ES68"/>
      <c r="ET68"/>
      <c r="EU68"/>
      <c r="EV68"/>
      <c r="EW68"/>
      <c r="EX68"/>
      <c r="EY68"/>
      <c r="EZ68"/>
      <c r="FA68"/>
      <c r="FB68"/>
      <c r="FC68"/>
      <c r="FD68"/>
      <c r="FE68"/>
      <c r="FF68"/>
      <c r="FG68"/>
      <c r="FH68"/>
      <c r="FI68"/>
      <c r="FJ68"/>
      <c r="FK68"/>
      <c r="FL68"/>
      <c r="FM68"/>
      <c r="FN68"/>
      <c r="FO68"/>
    </row>
    <row r="69" spans="1:171" s="20" customFormat="1" ht="15" x14ac:dyDescent="0.25">
      <c r="A69" s="178" t="s">
        <v>23</v>
      </c>
      <c r="B69" s="283" t="s">
        <v>194</v>
      </c>
      <c r="C69" s="179"/>
      <c r="D69" s="180"/>
      <c r="E69" s="180"/>
      <c r="F69" s="180"/>
      <c r="G69" s="180"/>
      <c r="H69" s="180"/>
      <c r="I69" s="181"/>
      <c r="J69" s="181"/>
      <c r="K69" s="180"/>
      <c r="L69" s="180"/>
      <c r="M69" s="180"/>
      <c r="N69" s="180"/>
      <c r="O69" s="180"/>
      <c r="P69" s="180"/>
      <c r="Q69" s="180"/>
      <c r="R69" s="180"/>
      <c r="S69" s="180"/>
      <c r="T69" s="170"/>
      <c r="U69" s="170"/>
      <c r="V69" s="180"/>
      <c r="W69" s="180"/>
      <c r="X69" s="180"/>
      <c r="Y69" s="181"/>
      <c r="Z69" s="181"/>
      <c r="AA69" s="181"/>
      <c r="AB69" s="187"/>
      <c r="AC69" s="34">
        <f t="shared" ref="AC69:AK69" si="124">SUMIF($A15:$A68,"&gt;'#'",AC15:AC68)</f>
        <v>1374</v>
      </c>
      <c r="AD69" s="34">
        <f t="shared" si="124"/>
        <v>45.8</v>
      </c>
      <c r="AE69" s="34">
        <f t="shared" si="124"/>
        <v>192</v>
      </c>
      <c r="AF69" s="34">
        <f t="shared" si="124"/>
        <v>0</v>
      </c>
      <c r="AG69" s="34">
        <f t="shared" si="124"/>
        <v>178</v>
      </c>
      <c r="AH69" s="34">
        <f t="shared" si="124"/>
        <v>1004</v>
      </c>
      <c r="AI69" s="34">
        <f t="shared" si="124"/>
        <v>130</v>
      </c>
      <c r="AJ69" s="34">
        <f t="shared" si="124"/>
        <v>0</v>
      </c>
      <c r="AK69" s="34">
        <f t="shared" si="124"/>
        <v>104</v>
      </c>
      <c r="AL69" s="217">
        <f>SUM(AL15:AL68)</f>
        <v>29</v>
      </c>
      <c r="AM69" s="219">
        <f t="shared" ref="AM69:CD69" si="125">SUM(AM15:AM64)</f>
        <v>50</v>
      </c>
      <c r="AN69" s="219">
        <f t="shared" si="125"/>
        <v>0</v>
      </c>
      <c r="AO69" s="219">
        <f t="shared" si="125"/>
        <v>62</v>
      </c>
      <c r="AP69" s="217">
        <f t="shared" si="125"/>
        <v>14</v>
      </c>
      <c r="AQ69" s="219">
        <f t="shared" si="125"/>
        <v>12</v>
      </c>
      <c r="AR69" s="219">
        <f t="shared" si="125"/>
        <v>0</v>
      </c>
      <c r="AS69" s="219">
        <f t="shared" si="125"/>
        <v>12</v>
      </c>
      <c r="AT69" s="217">
        <f t="shared" si="125"/>
        <v>2.8</v>
      </c>
      <c r="AU69" s="219">
        <f t="shared" si="125"/>
        <v>0</v>
      </c>
      <c r="AV69" s="219">
        <f t="shared" si="125"/>
        <v>0</v>
      </c>
      <c r="AW69" s="219">
        <f t="shared" si="125"/>
        <v>0</v>
      </c>
      <c r="AX69" s="217">
        <f t="shared" si="125"/>
        <v>0</v>
      </c>
      <c r="AY69" s="219">
        <f t="shared" si="125"/>
        <v>0</v>
      </c>
      <c r="AZ69" s="219">
        <f t="shared" si="125"/>
        <v>0</v>
      </c>
      <c r="BA69" s="219">
        <f t="shared" si="125"/>
        <v>0</v>
      </c>
      <c r="BB69" s="217">
        <f t="shared" si="125"/>
        <v>0</v>
      </c>
      <c r="BC69" s="219">
        <f t="shared" si="125"/>
        <v>0</v>
      </c>
      <c r="BD69" s="219">
        <f t="shared" si="125"/>
        <v>0</v>
      </c>
      <c r="BE69" s="219">
        <f t="shared" si="125"/>
        <v>0</v>
      </c>
      <c r="BF69" s="217">
        <f t="shared" si="125"/>
        <v>0</v>
      </c>
      <c r="BG69" s="219">
        <f t="shared" si="125"/>
        <v>0</v>
      </c>
      <c r="BH69" s="219">
        <f t="shared" si="125"/>
        <v>0</v>
      </c>
      <c r="BI69" s="219">
        <f t="shared" si="125"/>
        <v>0</v>
      </c>
      <c r="BJ69" s="217">
        <f t="shared" si="125"/>
        <v>0</v>
      </c>
      <c r="BK69" s="219">
        <f t="shared" si="125"/>
        <v>0</v>
      </c>
      <c r="BL69" s="219">
        <f t="shared" si="125"/>
        <v>0</v>
      </c>
      <c r="BM69" s="219">
        <f t="shared" si="125"/>
        <v>0</v>
      </c>
      <c r="BN69" s="217">
        <f t="shared" si="125"/>
        <v>0</v>
      </c>
      <c r="BO69" s="219">
        <f t="shared" si="125"/>
        <v>0</v>
      </c>
      <c r="BP69" s="219">
        <f t="shared" si="125"/>
        <v>0</v>
      </c>
      <c r="BQ69" s="219">
        <f t="shared" si="125"/>
        <v>0</v>
      </c>
      <c r="BR69" s="217">
        <f t="shared" si="125"/>
        <v>0</v>
      </c>
      <c r="BS69" s="219">
        <f t="shared" si="125"/>
        <v>0</v>
      </c>
      <c r="BT69" s="219">
        <f t="shared" si="125"/>
        <v>0</v>
      </c>
      <c r="BU69" s="219">
        <f t="shared" si="125"/>
        <v>0</v>
      </c>
      <c r="BV69" s="217">
        <f t="shared" si="125"/>
        <v>0</v>
      </c>
      <c r="BW69" s="219">
        <f t="shared" si="125"/>
        <v>0</v>
      </c>
      <c r="BX69" s="219">
        <f t="shared" si="125"/>
        <v>0</v>
      </c>
      <c r="BY69" s="219">
        <f t="shared" si="125"/>
        <v>0</v>
      </c>
      <c r="BZ69" s="217">
        <f t="shared" si="125"/>
        <v>0</v>
      </c>
      <c r="CA69" s="219">
        <f t="shared" si="125"/>
        <v>0</v>
      </c>
      <c r="CB69" s="219">
        <f t="shared" si="125"/>
        <v>0</v>
      </c>
      <c r="CC69" s="219">
        <f t="shared" si="125"/>
        <v>0</v>
      </c>
      <c r="CD69" s="217">
        <f t="shared" si="125"/>
        <v>0</v>
      </c>
      <c r="CE69" s="63">
        <f t="shared" si="65"/>
        <v>0.73071324599708876</v>
      </c>
      <c r="CF69" s="53"/>
      <c r="CG69" s="82">
        <f t="shared" ref="CG69:CS69" si="126">SUM(CG15:CG68)</f>
        <v>29</v>
      </c>
      <c r="CH69" s="82">
        <f t="shared" si="126"/>
        <v>14</v>
      </c>
      <c r="CI69" s="82">
        <f t="shared" si="126"/>
        <v>2.8</v>
      </c>
      <c r="CJ69" s="82">
        <f t="shared" si="126"/>
        <v>0</v>
      </c>
      <c r="CK69" s="82">
        <f t="shared" si="126"/>
        <v>0</v>
      </c>
      <c r="CL69" s="82">
        <f t="shared" si="126"/>
        <v>0</v>
      </c>
      <c r="CM69" s="82">
        <f t="shared" si="126"/>
        <v>0</v>
      </c>
      <c r="CN69" s="82">
        <f t="shared" si="126"/>
        <v>0</v>
      </c>
      <c r="CO69" s="82">
        <f t="shared" si="126"/>
        <v>0</v>
      </c>
      <c r="CP69" s="82">
        <f t="shared" si="126"/>
        <v>0</v>
      </c>
      <c r="CQ69" s="82">
        <f t="shared" si="126"/>
        <v>0</v>
      </c>
      <c r="CR69" s="82">
        <f t="shared" si="126"/>
        <v>0</v>
      </c>
      <c r="CS69" s="88">
        <f t="shared" si="126"/>
        <v>45.8</v>
      </c>
      <c r="CV69" s="37">
        <f t="shared" ref="CV69:DH69" si="127">SUM(CV15:CV68)</f>
        <v>29</v>
      </c>
      <c r="CW69" s="37">
        <f t="shared" si="127"/>
        <v>14</v>
      </c>
      <c r="CX69" s="37">
        <f t="shared" si="127"/>
        <v>2.75</v>
      </c>
      <c r="CY69" s="37">
        <f t="shared" si="127"/>
        <v>0</v>
      </c>
      <c r="CZ69" s="37">
        <f t="shared" si="127"/>
        <v>0</v>
      </c>
      <c r="DA69" s="37">
        <f t="shared" si="127"/>
        <v>0</v>
      </c>
      <c r="DB69" s="37">
        <f t="shared" si="127"/>
        <v>0</v>
      </c>
      <c r="DC69" s="37">
        <f t="shared" si="127"/>
        <v>0</v>
      </c>
      <c r="DD69" s="37">
        <f t="shared" si="127"/>
        <v>0</v>
      </c>
      <c r="DE69" s="37">
        <f t="shared" si="127"/>
        <v>0</v>
      </c>
      <c r="DF69" s="37">
        <f t="shared" si="127"/>
        <v>0</v>
      </c>
      <c r="DG69" s="37">
        <f t="shared" si="127"/>
        <v>0</v>
      </c>
      <c r="DH69" s="199">
        <f t="shared" si="127"/>
        <v>45.75</v>
      </c>
      <c r="DI69" s="213"/>
      <c r="DJ69" s="23" t="s">
        <v>32</v>
      </c>
      <c r="DK69" s="199">
        <f t="shared" ref="DK69:DV69" si="128">SUM(DK15:DK68)</f>
        <v>5</v>
      </c>
      <c r="DL69" s="199">
        <f t="shared" si="128"/>
        <v>3</v>
      </c>
      <c r="DM69" s="199">
        <f t="shared" si="128"/>
        <v>1</v>
      </c>
      <c r="DN69" s="199">
        <f t="shared" si="128"/>
        <v>0</v>
      </c>
      <c r="DO69" s="199">
        <f t="shared" si="128"/>
        <v>0</v>
      </c>
      <c r="DP69" s="199">
        <f t="shared" si="128"/>
        <v>0</v>
      </c>
      <c r="DQ69" s="199">
        <f t="shared" si="128"/>
        <v>0</v>
      </c>
      <c r="DR69" s="199">
        <f t="shared" si="128"/>
        <v>0</v>
      </c>
      <c r="DS69" s="199">
        <f t="shared" si="128"/>
        <v>0</v>
      </c>
      <c r="DT69" s="199">
        <f t="shared" si="128"/>
        <v>0</v>
      </c>
      <c r="DU69" s="199">
        <f t="shared" si="128"/>
        <v>0</v>
      </c>
      <c r="DV69" s="199">
        <f t="shared" si="128"/>
        <v>0</v>
      </c>
      <c r="DW69" s="481">
        <f t="shared" ref="DW69:DW81" si="129">SUM(DK69:DV69)</f>
        <v>9</v>
      </c>
      <c r="DX69" s="480"/>
      <c r="DY69" s="199">
        <f t="shared" ref="DY69:EJ69" si="130">SUM(DY15:DY68)</f>
        <v>3</v>
      </c>
      <c r="DZ69" s="199">
        <f t="shared" si="130"/>
        <v>2</v>
      </c>
      <c r="EA69" s="199">
        <f t="shared" si="130"/>
        <v>0</v>
      </c>
      <c r="EB69" s="199">
        <f t="shared" si="130"/>
        <v>0</v>
      </c>
      <c r="EC69" s="199">
        <f t="shared" si="130"/>
        <v>0</v>
      </c>
      <c r="ED69" s="199">
        <f t="shared" si="130"/>
        <v>0</v>
      </c>
      <c r="EE69" s="199">
        <f t="shared" si="130"/>
        <v>0</v>
      </c>
      <c r="EF69" s="199">
        <f t="shared" si="130"/>
        <v>0</v>
      </c>
      <c r="EG69" s="199">
        <f t="shared" si="130"/>
        <v>0</v>
      </c>
      <c r="EH69" s="199">
        <f t="shared" si="130"/>
        <v>0</v>
      </c>
      <c r="EI69" s="199">
        <f t="shared" si="130"/>
        <v>0</v>
      </c>
      <c r="EJ69" s="199">
        <f t="shared" si="130"/>
        <v>0</v>
      </c>
      <c r="EK69" s="87">
        <f>SUM(EK15:EK38)</f>
        <v>5</v>
      </c>
      <c r="EP69" s="20">
        <f>COUNTIF(EP15:EP38,"&gt;0")</f>
        <v>0</v>
      </c>
      <c r="EQ69" s="20">
        <f>COUNTIF(EQ15:EQ38,"&gt;0")</f>
        <v>24</v>
      </c>
      <c r="ER69" s="20">
        <f>COUNTIF(ER15:ER38,"&gt;0")</f>
        <v>0</v>
      </c>
      <c r="ES69" s="20">
        <f>COUNTIF(ES15:ES38,"&gt;0")</f>
        <v>0</v>
      </c>
      <c r="EX69" s="20">
        <f t="shared" ref="EX69:FF69" si="131">COUNTIF(EX15:EX38,"&gt;0")</f>
        <v>0</v>
      </c>
      <c r="EY69" s="20">
        <f t="shared" si="131"/>
        <v>0</v>
      </c>
      <c r="EZ69" s="20">
        <f t="shared" si="131"/>
        <v>0</v>
      </c>
      <c r="FA69" s="20">
        <f t="shared" si="131"/>
        <v>0</v>
      </c>
      <c r="FB69" s="126">
        <f t="shared" si="131"/>
        <v>0</v>
      </c>
      <c r="FC69" s="20">
        <f t="shared" si="131"/>
        <v>0</v>
      </c>
      <c r="FD69" s="20">
        <f t="shared" si="131"/>
        <v>0</v>
      </c>
      <c r="FE69" s="20">
        <f t="shared" si="131"/>
        <v>0</v>
      </c>
      <c r="FF69" s="20">
        <f t="shared" si="131"/>
        <v>0</v>
      </c>
      <c r="FK69" s="20">
        <f>COUNTIF(FK15:FK38,"&gt;0")</f>
        <v>0</v>
      </c>
      <c r="FL69" s="20">
        <f>COUNTIF(FL15:FL38,"&gt;0")</f>
        <v>0</v>
      </c>
      <c r="FM69" s="20">
        <f>COUNTIF(FM15:FM38,"&gt;0")</f>
        <v>0</v>
      </c>
      <c r="FN69" s="20">
        <f>COUNTIF(FN15:FN38,"&gt;0")</f>
        <v>0</v>
      </c>
      <c r="FO69" s="126">
        <f>COUNTIF(FO15:FO38,"&gt;0")</f>
        <v>0</v>
      </c>
    </row>
    <row r="70" spans="1:171" s="20" customFormat="1" ht="15" hidden="1" x14ac:dyDescent="0.25">
      <c r="A70" s="531"/>
      <c r="B70" s="532"/>
      <c r="C70" s="533"/>
      <c r="D70" s="239"/>
      <c r="E70" s="239"/>
      <c r="F70" s="239"/>
      <c r="G70" s="239"/>
      <c r="H70" s="239"/>
      <c r="I70" s="239"/>
      <c r="J70" s="239"/>
      <c r="K70" s="239"/>
      <c r="L70" s="239"/>
      <c r="M70" s="239"/>
      <c r="N70" s="239"/>
      <c r="O70" s="239"/>
      <c r="P70" s="239"/>
      <c r="Q70" s="239"/>
      <c r="R70" s="239"/>
      <c r="S70" s="239"/>
      <c r="T70" s="295"/>
      <c r="U70" s="295"/>
      <c r="V70" s="239"/>
      <c r="W70" s="239"/>
      <c r="X70" s="239"/>
      <c r="Y70" s="239"/>
      <c r="Z70" s="239"/>
      <c r="AA70" s="239"/>
      <c r="AB70" s="239"/>
      <c r="AC70" s="534"/>
      <c r="AD70" s="534"/>
      <c r="AE70" s="535"/>
      <c r="AF70" s="535"/>
      <c r="AG70" s="535"/>
      <c r="AH70" s="497"/>
      <c r="AI70" s="497"/>
      <c r="AJ70" s="497"/>
      <c r="AK70" s="497"/>
      <c r="AL70" s="536"/>
      <c r="AM70" s="497"/>
      <c r="AN70" s="497"/>
      <c r="AO70" s="497"/>
      <c r="AP70" s="536"/>
      <c r="AQ70" s="497"/>
      <c r="AR70" s="497"/>
      <c r="AS70" s="497"/>
      <c r="AT70" s="536"/>
      <c r="AU70" s="497"/>
      <c r="AV70" s="497"/>
      <c r="AW70" s="497"/>
      <c r="AX70" s="536"/>
      <c r="AY70" s="497"/>
      <c r="AZ70" s="497"/>
      <c r="BA70" s="497"/>
      <c r="BB70" s="536"/>
      <c r="BC70" s="497"/>
      <c r="BD70" s="497"/>
      <c r="BE70" s="497"/>
      <c r="BF70" s="536"/>
      <c r="BG70" s="497"/>
      <c r="BH70" s="497"/>
      <c r="BI70" s="497"/>
      <c r="BJ70" s="536"/>
      <c r="BK70" s="497"/>
      <c r="BL70" s="497"/>
      <c r="BM70" s="497"/>
      <c r="BN70" s="536"/>
      <c r="BO70" s="497"/>
      <c r="BP70" s="497"/>
      <c r="BQ70" s="497"/>
      <c r="BR70" s="536"/>
      <c r="BS70" s="497"/>
      <c r="BT70" s="497"/>
      <c r="BU70" s="497"/>
      <c r="BV70" s="536"/>
      <c r="BW70" s="497"/>
      <c r="BX70" s="497"/>
      <c r="BY70" s="497"/>
      <c r="BZ70" s="536"/>
      <c r="CA70" s="497"/>
      <c r="CB70" s="497"/>
      <c r="CC70" s="497"/>
      <c r="CD70" s="537"/>
      <c r="CE70" s="63"/>
      <c r="CF70" s="53"/>
      <c r="CG70" s="538"/>
      <c r="CH70" s="538"/>
      <c r="CI70" s="538"/>
      <c r="CJ70" s="538"/>
      <c r="CK70" s="538"/>
      <c r="CL70" s="538"/>
      <c r="CM70" s="538"/>
      <c r="CN70" s="538"/>
      <c r="CO70" s="538"/>
      <c r="CP70" s="538"/>
      <c r="CQ70" s="538"/>
      <c r="CR70" s="538"/>
      <c r="CS70" s="539"/>
      <c r="CV70" s="540"/>
      <c r="CW70" s="540"/>
      <c r="CX70" s="540"/>
      <c r="CY70" s="540"/>
      <c r="CZ70" s="540"/>
      <c r="DA70" s="540"/>
      <c r="DB70" s="540"/>
      <c r="DC70" s="540"/>
      <c r="DD70" s="540"/>
      <c r="DE70" s="540"/>
      <c r="DF70" s="540"/>
      <c r="DG70" s="540"/>
      <c r="DH70" s="541"/>
      <c r="DI70" s="213"/>
      <c r="DJ70" s="542"/>
      <c r="DK70" s="541"/>
      <c r="DL70" s="541"/>
      <c r="DM70" s="541"/>
      <c r="DN70" s="541"/>
      <c r="DO70" s="541"/>
      <c r="DP70" s="541"/>
      <c r="DQ70" s="541"/>
      <c r="DR70" s="541"/>
      <c r="DS70" s="541"/>
      <c r="DT70" s="541"/>
      <c r="DU70" s="541"/>
      <c r="DV70" s="541"/>
      <c r="DW70" s="481"/>
      <c r="DX70" s="480"/>
      <c r="DY70" s="541"/>
      <c r="DZ70" s="541"/>
      <c r="EA70" s="541"/>
      <c r="EB70" s="541"/>
      <c r="EC70" s="541"/>
      <c r="ED70" s="541"/>
      <c r="EE70" s="541"/>
      <c r="EF70" s="541"/>
      <c r="EG70" s="541"/>
      <c r="EH70" s="541"/>
      <c r="EI70" s="541"/>
      <c r="EJ70" s="541"/>
      <c r="EK70" s="87"/>
      <c r="FB70" s="126"/>
      <c r="FO70" s="126"/>
    </row>
    <row r="71" spans="1:171" s="20" customFormat="1" ht="15" hidden="1" x14ac:dyDescent="0.25">
      <c r="A71" s="531"/>
      <c r="B71" s="532"/>
      <c r="C71" s="533"/>
      <c r="D71" s="239"/>
      <c r="E71" s="239"/>
      <c r="F71" s="239"/>
      <c r="G71" s="239"/>
      <c r="H71" s="239"/>
      <c r="I71" s="239"/>
      <c r="J71" s="239"/>
      <c r="K71" s="239"/>
      <c r="L71" s="239"/>
      <c r="M71" s="239"/>
      <c r="N71" s="239"/>
      <c r="O71" s="239"/>
      <c r="P71" s="239"/>
      <c r="Q71" s="239"/>
      <c r="R71" s="239"/>
      <c r="S71" s="239"/>
      <c r="T71" s="295"/>
      <c r="U71" s="295"/>
      <c r="V71" s="239"/>
      <c r="W71" s="239"/>
      <c r="X71" s="239"/>
      <c r="Y71" s="239"/>
      <c r="Z71" s="239"/>
      <c r="AA71" s="239"/>
      <c r="AB71" s="239"/>
      <c r="AC71" s="534"/>
      <c r="AD71" s="534"/>
      <c r="AE71" s="535"/>
      <c r="AF71" s="535"/>
      <c r="AG71" s="535"/>
      <c r="AH71" s="497"/>
      <c r="AI71" s="497"/>
      <c r="AJ71" s="497"/>
      <c r="AK71" s="497"/>
      <c r="AL71" s="536"/>
      <c r="AM71" s="497"/>
      <c r="AN71" s="497"/>
      <c r="AO71" s="497"/>
      <c r="AP71" s="536"/>
      <c r="AQ71" s="497"/>
      <c r="AR71" s="497"/>
      <c r="AS71" s="497"/>
      <c r="AT71" s="536"/>
      <c r="AU71" s="497"/>
      <c r="AV71" s="497"/>
      <c r="AW71" s="497"/>
      <c r="AX71" s="536"/>
      <c r="AY71" s="497"/>
      <c r="AZ71" s="497"/>
      <c r="BA71" s="497"/>
      <c r="BB71" s="536"/>
      <c r="BC71" s="497"/>
      <c r="BD71" s="497"/>
      <c r="BE71" s="497"/>
      <c r="BF71" s="536"/>
      <c r="BG71" s="497"/>
      <c r="BH71" s="497"/>
      <c r="BI71" s="497"/>
      <c r="BJ71" s="536"/>
      <c r="BK71" s="497"/>
      <c r="BL71" s="497"/>
      <c r="BM71" s="497"/>
      <c r="BN71" s="536"/>
      <c r="BO71" s="497"/>
      <c r="BP71" s="497"/>
      <c r="BQ71" s="497"/>
      <c r="BR71" s="536"/>
      <c r="BS71" s="497"/>
      <c r="BT71" s="497"/>
      <c r="BU71" s="497"/>
      <c r="BV71" s="536"/>
      <c r="BW71" s="497"/>
      <c r="BX71" s="497"/>
      <c r="BY71" s="497"/>
      <c r="BZ71" s="536"/>
      <c r="CA71" s="497"/>
      <c r="CB71" s="497"/>
      <c r="CC71" s="497"/>
      <c r="CD71" s="537"/>
      <c r="CE71" s="63"/>
      <c r="CF71" s="53"/>
      <c r="CG71" s="538"/>
      <c r="CH71" s="538"/>
      <c r="CI71" s="538"/>
      <c r="CJ71" s="538"/>
      <c r="CK71" s="538"/>
      <c r="CL71" s="538"/>
      <c r="CM71" s="538"/>
      <c r="CN71" s="538"/>
      <c r="CO71" s="538"/>
      <c r="CP71" s="538"/>
      <c r="CQ71" s="538"/>
      <c r="CR71" s="538"/>
      <c r="CS71" s="539"/>
      <c r="CV71" s="540"/>
      <c r="CW71" s="540"/>
      <c r="CX71" s="540"/>
      <c r="CY71" s="540"/>
      <c r="CZ71" s="540"/>
      <c r="DA71" s="540"/>
      <c r="DB71" s="540"/>
      <c r="DC71" s="540"/>
      <c r="DD71" s="540"/>
      <c r="DE71" s="540"/>
      <c r="DF71" s="540"/>
      <c r="DG71" s="540"/>
      <c r="DH71" s="541"/>
      <c r="DI71" s="213"/>
      <c r="DJ71" s="542"/>
      <c r="DK71" s="541"/>
      <c r="DL71" s="541"/>
      <c r="DM71" s="541"/>
      <c r="DN71" s="541"/>
      <c r="DO71" s="541"/>
      <c r="DP71" s="541"/>
      <c r="DQ71" s="541"/>
      <c r="DR71" s="541"/>
      <c r="DS71" s="541"/>
      <c r="DT71" s="541"/>
      <c r="DU71" s="541"/>
      <c r="DV71" s="541"/>
      <c r="DW71" s="481"/>
      <c r="DX71" s="480"/>
      <c r="DY71" s="541"/>
      <c r="DZ71" s="541"/>
      <c r="EA71" s="541"/>
      <c r="EB71" s="541"/>
      <c r="EC71" s="541"/>
      <c r="ED71" s="541"/>
      <c r="EE71" s="541"/>
      <c r="EF71" s="541"/>
      <c r="EG71" s="541"/>
      <c r="EH71" s="541"/>
      <c r="EI71" s="541"/>
      <c r="EJ71" s="541"/>
      <c r="EK71" s="87"/>
      <c r="FB71" s="126"/>
      <c r="FO71" s="126"/>
    </row>
    <row r="72" spans="1:171" s="2" customFormat="1" x14ac:dyDescent="0.25">
      <c r="A72" s="128"/>
      <c r="B72" s="148"/>
      <c r="C72" s="183"/>
      <c r="D72" s="7"/>
      <c r="E72" s="7"/>
      <c r="F72" s="7"/>
      <c r="G72" s="7"/>
      <c r="H72" s="7"/>
      <c r="I72" s="7"/>
      <c r="J72" s="7"/>
      <c r="K72" s="7"/>
      <c r="L72" s="7"/>
      <c r="M72" s="7"/>
      <c r="N72" s="7"/>
      <c r="O72" s="7"/>
      <c r="P72" s="7"/>
      <c r="Q72" s="7"/>
      <c r="R72" s="7"/>
      <c r="S72" s="7"/>
      <c r="T72" s="7"/>
      <c r="U72" s="173"/>
      <c r="V72" s="7"/>
      <c r="W72" s="7"/>
      <c r="X72" s="7"/>
      <c r="Y72" s="7"/>
      <c r="Z72" s="7"/>
      <c r="AA72" s="7"/>
      <c r="AB72" s="7"/>
      <c r="AC72" s="7"/>
      <c r="AD72" s="7"/>
      <c r="AE72" s="7"/>
      <c r="AF72" s="7"/>
      <c r="AG72" s="7"/>
      <c r="AH72" s="140"/>
      <c r="AI72" s="221"/>
      <c r="AJ72" s="221"/>
      <c r="AK72" s="221"/>
      <c r="AL72" s="140"/>
      <c r="AM72" s="221"/>
      <c r="AN72" s="221"/>
      <c r="AO72" s="221"/>
      <c r="AP72" s="140"/>
      <c r="AQ72" s="221"/>
      <c r="AR72" s="221"/>
      <c r="AS72" s="221"/>
      <c r="AT72" s="140"/>
      <c r="AU72" s="221"/>
      <c r="AV72" s="221"/>
      <c r="AW72" s="221"/>
      <c r="AX72" s="140"/>
      <c r="AY72" s="140"/>
      <c r="AZ72" s="140"/>
      <c r="BA72" s="140"/>
      <c r="BB72" s="140"/>
      <c r="BC72" s="140"/>
      <c r="BD72" s="140"/>
      <c r="BE72" s="140"/>
      <c r="BF72" s="140"/>
      <c r="BG72" s="140"/>
      <c r="BH72" s="140"/>
      <c r="BI72" s="140"/>
      <c r="BJ72" s="140"/>
      <c r="BK72" s="140"/>
      <c r="BL72" s="140"/>
      <c r="BM72" s="140"/>
      <c r="BN72" s="140"/>
      <c r="BO72" s="221"/>
      <c r="BP72" s="221"/>
      <c r="BQ72" s="221"/>
      <c r="BR72" s="140"/>
      <c r="BS72" s="221"/>
      <c r="BT72" s="221"/>
      <c r="BU72" s="221"/>
      <c r="BV72" s="140"/>
      <c r="BW72" s="221"/>
      <c r="BX72" s="221"/>
      <c r="BY72" s="221"/>
      <c r="BZ72" s="140"/>
      <c r="CA72" s="221"/>
      <c r="CB72" s="221"/>
      <c r="CC72" s="221"/>
      <c r="CD72" s="18"/>
      <c r="CE72" s="70"/>
      <c r="CF72" s="24"/>
      <c r="CG72" s="52"/>
      <c r="CH72" s="52"/>
      <c r="CI72" s="52"/>
      <c r="CJ72" s="52"/>
      <c r="CK72" s="52"/>
      <c r="CL72" s="52"/>
      <c r="CM72" s="52"/>
      <c r="CN72" s="52"/>
      <c r="CO72" s="52"/>
      <c r="CP72" s="52"/>
      <c r="CQ72" s="52"/>
      <c r="CR72" s="52"/>
      <c r="CS72" s="52"/>
      <c r="DH72" s="194"/>
      <c r="DI72" s="207"/>
      <c r="DK72" s="74"/>
      <c r="DL72" s="74"/>
      <c r="DM72" s="74"/>
      <c r="DN72" s="74"/>
      <c r="DO72" s="74"/>
      <c r="DP72" s="74"/>
      <c r="DQ72" s="74"/>
      <c r="DR72" s="74"/>
      <c r="DS72" s="74"/>
      <c r="DT72" s="74"/>
      <c r="DU72" s="74"/>
      <c r="DV72" s="74"/>
      <c r="DW72" s="481"/>
      <c r="EP72" s="839" t="s">
        <v>128</v>
      </c>
      <c r="EQ72" s="840"/>
      <c r="ER72" s="840"/>
      <c r="ES72" s="840"/>
      <c r="ET72" s="840"/>
      <c r="EU72" s="840"/>
      <c r="EV72" s="840"/>
      <c r="EW72" s="840"/>
      <c r="EX72" s="840"/>
      <c r="EY72" s="840"/>
      <c r="EZ72" s="840"/>
      <c r="FA72" s="841"/>
      <c r="FB72" s="123" t="s">
        <v>32</v>
      </c>
      <c r="FC72" s="839" t="s">
        <v>129</v>
      </c>
      <c r="FD72" s="840"/>
      <c r="FE72" s="840"/>
      <c r="FF72" s="840"/>
      <c r="FG72" s="840"/>
      <c r="FH72" s="840"/>
      <c r="FI72" s="840"/>
      <c r="FJ72" s="840"/>
      <c r="FK72" s="840"/>
      <c r="FL72" s="840"/>
      <c r="FM72" s="840"/>
      <c r="FN72" s="841"/>
      <c r="FO72" s="123" t="s">
        <v>32</v>
      </c>
    </row>
    <row r="73" spans="1:171" s="2" customFormat="1" x14ac:dyDescent="0.25">
      <c r="A73" s="265" t="s">
        <v>173</v>
      </c>
      <c r="B73" s="290" t="s">
        <v>278</v>
      </c>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40"/>
      <c r="AD73" s="140"/>
      <c r="AE73" s="140"/>
      <c r="AF73" s="140"/>
      <c r="AG73" s="140"/>
      <c r="AH73" s="140"/>
      <c r="AI73" s="221"/>
      <c r="AJ73" s="221"/>
      <c r="AK73" s="221"/>
      <c r="AL73" s="140"/>
      <c r="AM73" s="221"/>
      <c r="AN73" s="221"/>
      <c r="AO73" s="221"/>
      <c r="AP73" s="140"/>
      <c r="AQ73" s="221"/>
      <c r="AR73" s="221"/>
      <c r="AS73" s="221"/>
      <c r="AT73" s="140"/>
      <c r="AU73" s="221"/>
      <c r="AV73" s="221"/>
      <c r="AW73" s="221"/>
      <c r="AX73" s="140"/>
      <c r="AY73" s="140"/>
      <c r="AZ73" s="140"/>
      <c r="BA73" s="140"/>
      <c r="BB73" s="140"/>
      <c r="BC73" s="140"/>
      <c r="BD73" s="140"/>
      <c r="BE73" s="140"/>
      <c r="BF73" s="140"/>
      <c r="BG73" s="140"/>
      <c r="BH73" s="140"/>
      <c r="BI73" s="140"/>
      <c r="BJ73" s="140"/>
      <c r="BK73" s="140"/>
      <c r="BL73" s="140"/>
      <c r="BM73" s="140"/>
      <c r="BN73" s="140"/>
      <c r="BO73" s="221"/>
      <c r="BP73" s="221"/>
      <c r="BQ73" s="221"/>
      <c r="BR73" s="140"/>
      <c r="BS73" s="221"/>
      <c r="BT73" s="221"/>
      <c r="BU73" s="221"/>
      <c r="BV73" s="140"/>
      <c r="BW73" s="221"/>
      <c r="BX73" s="221"/>
      <c r="BY73" s="221"/>
      <c r="BZ73" s="140"/>
      <c r="CA73" s="221"/>
      <c r="CB73" s="221"/>
      <c r="CC73" s="221"/>
      <c r="CD73" s="139"/>
      <c r="CE73" s="70"/>
      <c r="CF73" s="24"/>
      <c r="CG73" s="52"/>
      <c r="CH73" s="52"/>
      <c r="CI73" s="52"/>
      <c r="CJ73" s="52"/>
      <c r="CK73" s="52"/>
      <c r="CL73" s="52"/>
      <c r="CM73" s="52"/>
      <c r="CN73" s="52"/>
      <c r="CO73" s="52"/>
      <c r="CP73" s="52"/>
      <c r="CQ73" s="52"/>
      <c r="CR73" s="52"/>
      <c r="CS73" s="52"/>
      <c r="DH73" s="194"/>
      <c r="DI73" s="207"/>
      <c r="DK73" s="74"/>
      <c r="DL73" s="74"/>
      <c r="DM73" s="74"/>
      <c r="DN73" s="74"/>
      <c r="DO73" s="74"/>
      <c r="DP73" s="74"/>
      <c r="DQ73" s="74"/>
      <c r="DR73" s="74"/>
      <c r="DS73" s="74"/>
      <c r="DT73" s="74"/>
      <c r="DU73" s="74"/>
      <c r="DV73" s="74"/>
      <c r="DW73" s="481"/>
      <c r="EP73" s="31">
        <v>1</v>
      </c>
      <c r="EQ73" s="31">
        <v>2</v>
      </c>
      <c r="ER73" s="31">
        <v>3</v>
      </c>
      <c r="ES73" s="31">
        <v>4</v>
      </c>
      <c r="ET73" s="31">
        <v>5</v>
      </c>
      <c r="EU73" s="31">
        <v>6</v>
      </c>
      <c r="EV73" s="31">
        <v>7</v>
      </c>
      <c r="EW73" s="31">
        <v>8</v>
      </c>
      <c r="EX73" s="31">
        <v>9</v>
      </c>
      <c r="EY73" s="31">
        <v>10</v>
      </c>
      <c r="EZ73" s="31">
        <v>11</v>
      </c>
      <c r="FA73" s="31">
        <v>12</v>
      </c>
      <c r="FB73" s="124" t="s">
        <v>97</v>
      </c>
      <c r="FC73" s="31">
        <v>1</v>
      </c>
      <c r="FD73" s="31">
        <v>2</v>
      </c>
      <c r="FE73" s="31">
        <v>3</v>
      </c>
      <c r="FF73" s="31">
        <v>4</v>
      </c>
      <c r="FG73" s="31">
        <v>5</v>
      </c>
      <c r="FH73" s="31">
        <v>6</v>
      </c>
      <c r="FI73" s="31">
        <v>7</v>
      </c>
      <c r="FJ73" s="31">
        <v>8</v>
      </c>
      <c r="FK73" s="31">
        <v>9</v>
      </c>
      <c r="FL73" s="31">
        <v>10</v>
      </c>
      <c r="FM73" s="31">
        <v>11</v>
      </c>
      <c r="FN73" s="31">
        <v>12</v>
      </c>
      <c r="FO73" s="124" t="s">
        <v>72</v>
      </c>
    </row>
    <row r="74" spans="1:171" s="2" customFormat="1" x14ac:dyDescent="0.25">
      <c r="A74" s="297" t="s">
        <v>174</v>
      </c>
      <c r="B74" s="695" t="s">
        <v>309</v>
      </c>
      <c r="C74" s="129" t="s">
        <v>114</v>
      </c>
      <c r="D74" s="134"/>
      <c r="E74" s="134"/>
      <c r="F74" s="134"/>
      <c r="G74" s="134"/>
      <c r="H74" s="134"/>
      <c r="I74" s="134"/>
      <c r="J74" s="134"/>
      <c r="K74" s="134"/>
      <c r="L74" s="134"/>
      <c r="M74" s="134"/>
      <c r="N74" s="134"/>
      <c r="O74" s="134"/>
      <c r="P74" s="134"/>
      <c r="Q74" s="134"/>
      <c r="R74" s="134"/>
      <c r="S74" s="134"/>
      <c r="T74" s="8"/>
      <c r="U74" s="8">
        <v>1</v>
      </c>
      <c r="V74" s="134"/>
      <c r="W74" s="134"/>
      <c r="X74" s="134"/>
      <c r="Y74" s="134"/>
      <c r="Z74" s="134"/>
      <c r="AA74" s="134"/>
      <c r="AB74" s="134"/>
      <c r="AC74" s="134">
        <f t="shared" ref="AC74:AC81" si="132">AD74*$CI$7</f>
        <v>30</v>
      </c>
      <c r="AD74" s="134">
        <f t="shared" ref="AD74:AD81" si="133">AL74+AP74+AT74+AX74+BR74+BV74+BZ74+CD74+BB74+BF74+BJ74+BN74</f>
        <v>1</v>
      </c>
      <c r="AE74" s="9">
        <f t="shared" ref="AE74:AG81" si="134">AI74*$CG$5+AM74*$CH$5+AQ74*$CI$5+AU74*$CJ$5+BO74*$CO$5+BS74*$CP$5+BW74*$CQ$5+CA74*$CR$5+AY74*$CK$5+BC74*$CL$5+BG74*$CM$5+BK74*$CN$5</f>
        <v>0</v>
      </c>
      <c r="AF74" s="9">
        <f t="shared" si="134"/>
        <v>0</v>
      </c>
      <c r="AG74" s="9">
        <f t="shared" si="134"/>
        <v>0</v>
      </c>
      <c r="AH74" s="9">
        <f>AC74-(AE74+AF74+AG74)</f>
        <v>30</v>
      </c>
      <c r="AI74" s="614"/>
      <c r="AJ74" s="615"/>
      <c r="AK74" s="615"/>
      <c r="AL74" s="518">
        <f>EP74+FC74</f>
        <v>1</v>
      </c>
      <c r="AM74" s="615"/>
      <c r="AN74" s="615"/>
      <c r="AO74" s="615"/>
      <c r="AP74" s="518">
        <f>EQ74+FD74</f>
        <v>0</v>
      </c>
      <c r="AQ74" s="615"/>
      <c r="AR74" s="615"/>
      <c r="AS74" s="615"/>
      <c r="AT74" s="518">
        <f>ER74+FE74</f>
        <v>0</v>
      </c>
      <c r="AU74" s="615"/>
      <c r="AV74" s="615"/>
      <c r="AW74" s="615"/>
      <c r="AX74" s="518">
        <f>ES74+FF74</f>
        <v>0</v>
      </c>
      <c r="AY74" s="615"/>
      <c r="AZ74" s="615"/>
      <c r="BA74" s="615"/>
      <c r="BB74" s="518">
        <f>ET74+FG74</f>
        <v>0</v>
      </c>
      <c r="BC74" s="615"/>
      <c r="BD74" s="615"/>
      <c r="BE74" s="615"/>
      <c r="BF74" s="518">
        <f>EU74+FH74</f>
        <v>0</v>
      </c>
      <c r="BG74" s="615"/>
      <c r="BH74" s="615"/>
      <c r="BI74" s="615"/>
      <c r="BJ74" s="518">
        <f>EV74+FI74</f>
        <v>0</v>
      </c>
      <c r="BK74" s="615"/>
      <c r="BL74" s="615"/>
      <c r="BM74" s="615"/>
      <c r="BN74" s="518">
        <f>EW74+FJ74</f>
        <v>0</v>
      </c>
      <c r="BO74" s="615"/>
      <c r="BP74" s="615"/>
      <c r="BQ74" s="615"/>
      <c r="BR74" s="518">
        <f>EX74+FK74</f>
        <v>0</v>
      </c>
      <c r="BS74" s="615"/>
      <c r="BT74" s="615"/>
      <c r="BU74" s="615"/>
      <c r="BV74" s="518">
        <f>EY74+FL74</f>
        <v>0</v>
      </c>
      <c r="BW74" s="615"/>
      <c r="BX74" s="615"/>
      <c r="BY74" s="615"/>
      <c r="BZ74" s="518">
        <f>EZ74+FM74</f>
        <v>0</v>
      </c>
      <c r="CA74" s="615"/>
      <c r="CB74" s="615"/>
      <c r="CC74" s="615"/>
      <c r="CD74" s="519">
        <f>FA74+FN74</f>
        <v>0</v>
      </c>
      <c r="CE74" s="62">
        <f t="shared" ref="CE74:CE81" si="135">IF(ISERROR(AH74/AC74),0,AH74/AC74)</f>
        <v>1</v>
      </c>
      <c r="CF74" s="117" t="str">
        <f t="shared" ref="CF74:CF81" si="136">IF(ISERROR(SEARCH("в",A74)),"",1)</f>
        <v/>
      </c>
      <c r="CG74" s="85">
        <f t="shared" ref="CG74:CN81" si="137">IF(AND(CF74&lt;$DI74,$DH74&lt;&gt;$AD74,CV74=$DI74),CV74+$AD74-$DH74,CV74)</f>
        <v>0</v>
      </c>
      <c r="CH74" s="85">
        <f t="shared" si="137"/>
        <v>0</v>
      </c>
      <c r="CI74" s="85">
        <f t="shared" si="137"/>
        <v>0</v>
      </c>
      <c r="CJ74" s="85">
        <f t="shared" si="137"/>
        <v>0</v>
      </c>
      <c r="CK74" s="85">
        <f t="shared" si="137"/>
        <v>0</v>
      </c>
      <c r="CL74" s="85">
        <f t="shared" si="137"/>
        <v>0</v>
      </c>
      <c r="CM74" s="85">
        <f t="shared" si="137"/>
        <v>0</v>
      </c>
      <c r="CN74" s="85">
        <f t="shared" si="137"/>
        <v>0</v>
      </c>
      <c r="CO74" s="14">
        <f t="shared" ref="CO74:CO81" si="138">IF(AND(CJ74&lt;$DI74,$DH74&lt;&gt;$AD74,DD74=$DI74),DD74+$AD74-$DH74,DD74)</f>
        <v>0</v>
      </c>
      <c r="CP74" s="85">
        <f t="shared" ref="CP74:CR81" si="139">IF(AND(CO74&lt;$DI74,$DH74&lt;&gt;$AD74,DE74=$DI74),DE74+$AD74-$DH74,DE74)</f>
        <v>0</v>
      </c>
      <c r="CQ74" s="85">
        <f t="shared" si="139"/>
        <v>0</v>
      </c>
      <c r="CR74" s="85">
        <f t="shared" si="139"/>
        <v>0</v>
      </c>
      <c r="CS74" s="88">
        <f>SUM(CG74:CR74)</f>
        <v>0</v>
      </c>
      <c r="CV74"/>
      <c r="CW74"/>
      <c r="CX74"/>
      <c r="CY74"/>
      <c r="CZ74"/>
      <c r="DA74"/>
      <c r="DB74"/>
      <c r="DC74"/>
      <c r="DD74"/>
      <c r="DE74"/>
      <c r="DF74"/>
      <c r="DG74"/>
      <c r="DH74" s="202"/>
      <c r="DI74" s="215"/>
      <c r="DJ74"/>
      <c r="DK74" s="74">
        <f t="shared" ref="DK74:DV132" si="140">IF(VALUE($D74)=DK$11,1,0)+IF(VALUE($E74)=DK$11,1,0)+IF(VALUE($F74)=DK$11,1,0)+IF(VALUE($G74)=DK$11,1,0)</f>
        <v>0</v>
      </c>
      <c r="DL74" s="74">
        <f t="shared" ref="DL74:DV96" si="141">IF(VALUE($D74)=DL$11,1,0)+IF(VALUE($E74)=DL$11,1,0)+IF(VALUE($F74)=DL$11,1,0)+IF(VALUE($G74)=DL$11,1,0)</f>
        <v>0</v>
      </c>
      <c r="DM74" s="74">
        <f t="shared" si="141"/>
        <v>0</v>
      </c>
      <c r="DN74" s="74">
        <f t="shared" si="141"/>
        <v>0</v>
      </c>
      <c r="DO74" s="74">
        <f t="shared" si="141"/>
        <v>0</v>
      </c>
      <c r="DP74" s="74">
        <f t="shared" si="141"/>
        <v>0</v>
      </c>
      <c r="DQ74" s="74">
        <f t="shared" si="141"/>
        <v>0</v>
      </c>
      <c r="DR74" s="74">
        <f t="shared" si="141"/>
        <v>0</v>
      </c>
      <c r="DS74" s="74">
        <f t="shared" si="141"/>
        <v>0</v>
      </c>
      <c r="DT74" s="74">
        <f t="shared" si="141"/>
        <v>0</v>
      </c>
      <c r="DU74" s="74">
        <f t="shared" si="141"/>
        <v>0</v>
      </c>
      <c r="DV74" s="74">
        <f t="shared" si="141"/>
        <v>0</v>
      </c>
      <c r="DW74" s="481">
        <f t="shared" si="129"/>
        <v>0</v>
      </c>
      <c r="DX74"/>
      <c r="DY74"/>
      <c r="DZ74"/>
      <c r="EA74"/>
      <c r="EB74"/>
      <c r="EC74"/>
      <c r="ED74"/>
      <c r="EE74"/>
      <c r="EF74"/>
      <c r="EG74"/>
      <c r="EH74"/>
      <c r="EI74"/>
      <c r="EJ74"/>
      <c r="EK74"/>
      <c r="EL74"/>
      <c r="EO74" s="65">
        <f t="shared" ref="EO74:EO81" si="142">SUM($AI74:$AI74)+SUM($AM74:$AM74)+SUM($AQ74:$AQ74)+SUM($AU74:$AU74)+SUM($BO74:$BO74)+SUM($BS74:$BS74)+SUM($BW74:$BW74)+SUM($CA74:$CA74)</f>
        <v>0</v>
      </c>
      <c r="EP74" s="90">
        <f t="shared" ref="EP74:EP81" si="143">IF(VALUE($T74)=EP$73,CO$6,0)</f>
        <v>0</v>
      </c>
      <c r="EQ74" s="90">
        <f t="shared" ref="EQ74:EQ81" si="144">IF(VALUE($T74)=EQ$73,CO$6,0)</f>
        <v>0</v>
      </c>
      <c r="ER74" s="90">
        <f t="shared" ref="ER74:ER81" si="145">IF(VALUE($T74)=ER$73,CO$6,0)</f>
        <v>0</v>
      </c>
      <c r="ES74" s="90">
        <f t="shared" ref="ES74:ES81" si="146">IF(VALUE($T74)=ES$73,CO$6,0)</f>
        <v>0</v>
      </c>
      <c r="ET74" s="90">
        <f t="shared" ref="ET74:ET81" si="147">IF(VALUE($T74)=ET$73,CO$6,0)</f>
        <v>0</v>
      </c>
      <c r="EU74" s="90">
        <f t="shared" ref="EU74:EU81" si="148">IF(VALUE($T74)=EU$73,CO$6,0)</f>
        <v>0</v>
      </c>
      <c r="EV74" s="90">
        <f t="shared" ref="EV74:EV81" si="149">IF(VALUE($T74)=EV$73,CO$6,0)</f>
        <v>0</v>
      </c>
      <c r="EW74" s="90">
        <f t="shared" ref="EW74:EW81" si="150">IF(VALUE($T74)=EW$73,CO$6,0)</f>
        <v>0</v>
      </c>
      <c r="EX74" s="90">
        <f t="shared" ref="EX74:EX81" si="151">IF(VALUE($T74)=EX$73,CO$6,0)</f>
        <v>0</v>
      </c>
      <c r="EY74" s="90">
        <f t="shared" ref="EY74:EY81" si="152">IF(VALUE($T74)=EY$73,CO$6,0)</f>
        <v>0</v>
      </c>
      <c r="EZ74" s="90">
        <f t="shared" ref="EZ74:EZ81" si="153">IF(VALUE($T74)=EZ$73,CO$6,0)</f>
        <v>0</v>
      </c>
      <c r="FA74" s="90">
        <f t="shared" ref="FA74:FA81" si="154">IF(VALUE($T74)=FA$73,CO$6,0)</f>
        <v>0</v>
      </c>
      <c r="FB74" s="66">
        <f t="shared" ref="FB74:FB81" si="155">SUM(EP74:FA74)+FO74</f>
        <v>1</v>
      </c>
      <c r="FC74" s="90">
        <f t="shared" ref="FC74:FN81" si="156">IF(VALUE($U74)=FC$73,$CG$6,0)</f>
        <v>1</v>
      </c>
      <c r="FD74" s="90">
        <f t="shared" si="156"/>
        <v>0</v>
      </c>
      <c r="FE74" s="90">
        <f t="shared" si="156"/>
        <v>0</v>
      </c>
      <c r="FF74" s="90">
        <f t="shared" si="156"/>
        <v>0</v>
      </c>
      <c r="FG74" s="90">
        <f t="shared" si="156"/>
        <v>0</v>
      </c>
      <c r="FH74" s="90">
        <f t="shared" si="156"/>
        <v>0</v>
      </c>
      <c r="FI74" s="90">
        <f t="shared" si="156"/>
        <v>0</v>
      </c>
      <c r="FJ74" s="90">
        <f t="shared" si="156"/>
        <v>0</v>
      </c>
      <c r="FK74" s="90">
        <f t="shared" si="156"/>
        <v>0</v>
      </c>
      <c r="FL74" s="90">
        <f t="shared" si="156"/>
        <v>0</v>
      </c>
      <c r="FM74" s="90">
        <f t="shared" si="156"/>
        <v>0</v>
      </c>
      <c r="FN74" s="90">
        <f t="shared" si="156"/>
        <v>0</v>
      </c>
      <c r="FO74" s="66">
        <f t="shared" ref="FO74:FO81" si="157">SUM(FC74:FN74)</f>
        <v>1</v>
      </c>
    </row>
    <row r="75" spans="1:171" s="2" customFormat="1" x14ac:dyDescent="0.25">
      <c r="A75" s="297" t="s">
        <v>175</v>
      </c>
      <c r="B75" s="695" t="s">
        <v>312</v>
      </c>
      <c r="C75" s="129" t="s">
        <v>114</v>
      </c>
      <c r="D75" s="134"/>
      <c r="E75" s="134"/>
      <c r="F75" s="134"/>
      <c r="G75" s="134"/>
      <c r="H75" s="134"/>
      <c r="I75" s="134"/>
      <c r="J75" s="134"/>
      <c r="K75" s="134"/>
      <c r="L75" s="134"/>
      <c r="M75" s="134"/>
      <c r="N75" s="134"/>
      <c r="O75" s="134"/>
      <c r="P75" s="134"/>
      <c r="Q75" s="134"/>
      <c r="R75" s="134"/>
      <c r="S75" s="134"/>
      <c r="T75" s="8"/>
      <c r="U75" s="8">
        <v>2</v>
      </c>
      <c r="V75" s="134"/>
      <c r="W75" s="134"/>
      <c r="X75" s="134"/>
      <c r="Y75" s="134"/>
      <c r="Z75" s="134"/>
      <c r="AA75" s="134"/>
      <c r="AB75" s="134"/>
      <c r="AC75" s="134">
        <f t="shared" si="132"/>
        <v>30</v>
      </c>
      <c r="AD75" s="134">
        <f t="shared" si="133"/>
        <v>1</v>
      </c>
      <c r="AE75" s="9">
        <f t="shared" si="134"/>
        <v>0</v>
      </c>
      <c r="AF75" s="9">
        <f t="shared" si="134"/>
        <v>0</v>
      </c>
      <c r="AG75" s="9">
        <f t="shared" si="134"/>
        <v>0</v>
      </c>
      <c r="AH75" s="9">
        <f t="shared" ref="AH75:AH81" si="158">AC75-(AE75+AF75+AG75)</f>
        <v>30</v>
      </c>
      <c r="AI75" s="614"/>
      <c r="AJ75" s="615"/>
      <c r="AK75" s="615"/>
      <c r="AL75" s="518">
        <f t="shared" ref="AL75:AL81" si="159">EP75+FC75</f>
        <v>0</v>
      </c>
      <c r="AM75" s="615"/>
      <c r="AN75" s="615"/>
      <c r="AO75" s="615"/>
      <c r="AP75" s="518">
        <f t="shared" ref="AP75:AP81" si="160">EQ75+FD75</f>
        <v>1</v>
      </c>
      <c r="AQ75" s="615"/>
      <c r="AR75" s="615"/>
      <c r="AS75" s="615"/>
      <c r="AT75" s="518">
        <f t="shared" ref="AT75:AT81" si="161">ER75+FE75</f>
        <v>0</v>
      </c>
      <c r="AU75" s="615"/>
      <c r="AV75" s="615"/>
      <c r="AW75" s="615"/>
      <c r="AX75" s="518">
        <f t="shared" ref="AX75:AX81" si="162">ES75+FF75</f>
        <v>0</v>
      </c>
      <c r="AY75" s="615"/>
      <c r="AZ75" s="615"/>
      <c r="BA75" s="615"/>
      <c r="BB75" s="518">
        <f t="shared" ref="BB75:BB81" si="163">ET75+FG75</f>
        <v>0</v>
      </c>
      <c r="BC75" s="615"/>
      <c r="BD75" s="615"/>
      <c r="BE75" s="615"/>
      <c r="BF75" s="518">
        <f t="shared" ref="BF75:BF81" si="164">EU75+FH75</f>
        <v>0</v>
      </c>
      <c r="BG75" s="615"/>
      <c r="BH75" s="615"/>
      <c r="BI75" s="615"/>
      <c r="BJ75" s="518">
        <f t="shared" ref="BJ75:BJ81" si="165">EV75+FI75</f>
        <v>0</v>
      </c>
      <c r="BK75" s="615"/>
      <c r="BL75" s="615"/>
      <c r="BM75" s="615"/>
      <c r="BN75" s="518">
        <f t="shared" ref="BN75:BN81" si="166">EW75+FJ75</f>
        <v>0</v>
      </c>
      <c r="BO75" s="615"/>
      <c r="BP75" s="615"/>
      <c r="BQ75" s="615"/>
      <c r="BR75" s="518">
        <f t="shared" ref="BR75:BR81" si="167">EX75+FK75</f>
        <v>0</v>
      </c>
      <c r="BS75" s="615"/>
      <c r="BT75" s="615"/>
      <c r="BU75" s="615"/>
      <c r="BV75" s="518">
        <f t="shared" ref="BV75:BV81" si="168">EY75+FL75</f>
        <v>0</v>
      </c>
      <c r="BW75" s="615"/>
      <c r="BX75" s="615"/>
      <c r="BY75" s="615"/>
      <c r="BZ75" s="518">
        <f t="shared" ref="BZ75:BZ81" si="169">EZ75+FM75</f>
        <v>0</v>
      </c>
      <c r="CA75" s="615"/>
      <c r="CB75" s="615"/>
      <c r="CC75" s="615"/>
      <c r="CD75" s="519">
        <f t="shared" ref="CD75:CD81" si="170">FA75+FN75</f>
        <v>0</v>
      </c>
      <c r="CE75" s="62">
        <f t="shared" si="135"/>
        <v>1</v>
      </c>
      <c r="CF75" s="117" t="str">
        <f t="shared" si="136"/>
        <v/>
      </c>
      <c r="CG75" s="85">
        <f t="shared" si="137"/>
        <v>0</v>
      </c>
      <c r="CH75" s="85">
        <f t="shared" si="137"/>
        <v>0</v>
      </c>
      <c r="CI75" s="85">
        <f t="shared" si="137"/>
        <v>0</v>
      </c>
      <c r="CJ75" s="85">
        <f t="shared" si="137"/>
        <v>0</v>
      </c>
      <c r="CK75" s="85">
        <f t="shared" si="137"/>
        <v>0</v>
      </c>
      <c r="CL75" s="85">
        <f t="shared" si="137"/>
        <v>0</v>
      </c>
      <c r="CM75" s="85">
        <f t="shared" si="137"/>
        <v>0</v>
      </c>
      <c r="CN75" s="85">
        <f t="shared" si="137"/>
        <v>0</v>
      </c>
      <c r="CO75" s="14">
        <f t="shared" si="138"/>
        <v>0</v>
      </c>
      <c r="CP75" s="85">
        <f t="shared" si="139"/>
        <v>0</v>
      </c>
      <c r="CQ75" s="85">
        <f t="shared" si="139"/>
        <v>0</v>
      </c>
      <c r="CR75" s="85">
        <f t="shared" si="139"/>
        <v>0</v>
      </c>
      <c r="CS75" s="88">
        <f t="shared" ref="CS75:CS81" si="171">SUM(CG75:CR75)</f>
        <v>0</v>
      </c>
      <c r="CV75"/>
      <c r="CW75"/>
      <c r="CX75"/>
      <c r="CY75"/>
      <c r="CZ75"/>
      <c r="DA75"/>
      <c r="DB75"/>
      <c r="DC75"/>
      <c r="DD75"/>
      <c r="DE75"/>
      <c r="DF75"/>
      <c r="DG75"/>
      <c r="DH75" s="202"/>
      <c r="DI75" s="215"/>
      <c r="DJ75"/>
      <c r="DK75" s="74">
        <f t="shared" si="140"/>
        <v>0</v>
      </c>
      <c r="DL75" s="74">
        <f t="shared" si="141"/>
        <v>0</v>
      </c>
      <c r="DM75" s="74">
        <f t="shared" si="141"/>
        <v>0</v>
      </c>
      <c r="DN75" s="74">
        <f t="shared" si="141"/>
        <v>0</v>
      </c>
      <c r="DO75" s="74">
        <f t="shared" si="141"/>
        <v>0</v>
      </c>
      <c r="DP75" s="74">
        <f t="shared" si="141"/>
        <v>0</v>
      </c>
      <c r="DQ75" s="74">
        <f t="shared" si="141"/>
        <v>0</v>
      </c>
      <c r="DR75" s="74">
        <f t="shared" si="141"/>
        <v>0</v>
      </c>
      <c r="DS75" s="74">
        <f t="shared" si="141"/>
        <v>0</v>
      </c>
      <c r="DT75" s="74">
        <f t="shared" si="141"/>
        <v>0</v>
      </c>
      <c r="DU75" s="74">
        <f t="shared" si="141"/>
        <v>0</v>
      </c>
      <c r="DV75" s="74">
        <f t="shared" si="141"/>
        <v>0</v>
      </c>
      <c r="DW75" s="481">
        <f t="shared" si="129"/>
        <v>0</v>
      </c>
      <c r="DX75"/>
      <c r="DY75"/>
      <c r="DZ75"/>
      <c r="EA75"/>
      <c r="EB75"/>
      <c r="EC75"/>
      <c r="ED75"/>
      <c r="EE75"/>
      <c r="EF75"/>
      <c r="EG75"/>
      <c r="EH75"/>
      <c r="EI75"/>
      <c r="EJ75"/>
      <c r="EK75"/>
      <c r="EL75"/>
      <c r="EO75" s="65">
        <f t="shared" si="142"/>
        <v>0</v>
      </c>
      <c r="EP75" s="90">
        <f t="shared" si="143"/>
        <v>0</v>
      </c>
      <c r="EQ75" s="90">
        <f t="shared" si="144"/>
        <v>0</v>
      </c>
      <c r="ER75" s="90">
        <f t="shared" si="145"/>
        <v>0</v>
      </c>
      <c r="ES75" s="90">
        <f t="shared" si="146"/>
        <v>0</v>
      </c>
      <c r="ET75" s="90">
        <f t="shared" si="147"/>
        <v>0</v>
      </c>
      <c r="EU75" s="90">
        <f t="shared" si="148"/>
        <v>0</v>
      </c>
      <c r="EV75" s="90">
        <f t="shared" si="149"/>
        <v>0</v>
      </c>
      <c r="EW75" s="90">
        <f t="shared" si="150"/>
        <v>0</v>
      </c>
      <c r="EX75" s="90">
        <f t="shared" si="151"/>
        <v>0</v>
      </c>
      <c r="EY75" s="90">
        <f t="shared" si="152"/>
        <v>0</v>
      </c>
      <c r="EZ75" s="90">
        <f t="shared" si="153"/>
        <v>0</v>
      </c>
      <c r="FA75" s="90">
        <f t="shared" si="154"/>
        <v>0</v>
      </c>
      <c r="FB75" s="66">
        <f t="shared" si="155"/>
        <v>1</v>
      </c>
      <c r="FC75" s="90">
        <f t="shared" si="156"/>
        <v>0</v>
      </c>
      <c r="FD75" s="90">
        <f t="shared" si="156"/>
        <v>1</v>
      </c>
      <c r="FE75" s="90">
        <f t="shared" si="156"/>
        <v>0</v>
      </c>
      <c r="FF75" s="90">
        <f t="shared" si="156"/>
        <v>0</v>
      </c>
      <c r="FG75" s="90">
        <f t="shared" si="156"/>
        <v>0</v>
      </c>
      <c r="FH75" s="90">
        <f t="shared" si="156"/>
        <v>0</v>
      </c>
      <c r="FI75" s="90">
        <f t="shared" si="156"/>
        <v>0</v>
      </c>
      <c r="FJ75" s="90">
        <f t="shared" si="156"/>
        <v>0</v>
      </c>
      <c r="FK75" s="90">
        <f t="shared" si="156"/>
        <v>0</v>
      </c>
      <c r="FL75" s="90">
        <f t="shared" si="156"/>
        <v>0</v>
      </c>
      <c r="FM75" s="90">
        <f t="shared" si="156"/>
        <v>0</v>
      </c>
      <c r="FN75" s="90">
        <f t="shared" si="156"/>
        <v>0</v>
      </c>
      <c r="FO75" s="66">
        <f t="shared" si="157"/>
        <v>1</v>
      </c>
    </row>
    <row r="76" spans="1:171" s="2" customFormat="1" hidden="1" x14ac:dyDescent="0.25">
      <c r="A76" s="297" t="s">
        <v>176</v>
      </c>
      <c r="B76" s="114"/>
      <c r="C76" s="129"/>
      <c r="D76" s="134"/>
      <c r="E76" s="134"/>
      <c r="F76" s="134"/>
      <c r="G76" s="134"/>
      <c r="H76" s="134"/>
      <c r="I76" s="134"/>
      <c r="J76" s="134"/>
      <c r="K76" s="134"/>
      <c r="L76" s="134"/>
      <c r="M76" s="134"/>
      <c r="N76" s="134"/>
      <c r="O76" s="134"/>
      <c r="P76" s="134"/>
      <c r="Q76" s="134"/>
      <c r="R76" s="134"/>
      <c r="S76" s="134"/>
      <c r="T76" s="8"/>
      <c r="U76" s="8"/>
      <c r="V76" s="134"/>
      <c r="W76" s="134"/>
      <c r="X76" s="134"/>
      <c r="Y76" s="134"/>
      <c r="Z76" s="134"/>
      <c r="AA76" s="134"/>
      <c r="AB76" s="134"/>
      <c r="AC76" s="134">
        <f t="shared" si="132"/>
        <v>0</v>
      </c>
      <c r="AD76" s="134">
        <f t="shared" si="133"/>
        <v>0</v>
      </c>
      <c r="AE76" s="9">
        <f t="shared" si="134"/>
        <v>0</v>
      </c>
      <c r="AF76" s="9">
        <f t="shared" si="134"/>
        <v>0</v>
      </c>
      <c r="AG76" s="9">
        <f t="shared" si="134"/>
        <v>0</v>
      </c>
      <c r="AH76" s="9">
        <f t="shared" si="158"/>
        <v>0</v>
      </c>
      <c r="AI76" s="614"/>
      <c r="AJ76" s="615"/>
      <c r="AK76" s="615"/>
      <c r="AL76" s="518">
        <f t="shared" si="159"/>
        <v>0</v>
      </c>
      <c r="AM76" s="615"/>
      <c r="AN76" s="615"/>
      <c r="AO76" s="615"/>
      <c r="AP76" s="518">
        <f t="shared" si="160"/>
        <v>0</v>
      </c>
      <c r="AQ76" s="615"/>
      <c r="AR76" s="615"/>
      <c r="AS76" s="615"/>
      <c r="AT76" s="518">
        <f t="shared" si="161"/>
        <v>0</v>
      </c>
      <c r="AU76" s="615"/>
      <c r="AV76" s="615"/>
      <c r="AW76" s="615"/>
      <c r="AX76" s="518">
        <f t="shared" si="162"/>
        <v>0</v>
      </c>
      <c r="AY76" s="615"/>
      <c r="AZ76" s="615"/>
      <c r="BA76" s="615"/>
      <c r="BB76" s="518">
        <f t="shared" si="163"/>
        <v>0</v>
      </c>
      <c r="BC76" s="615"/>
      <c r="BD76" s="615"/>
      <c r="BE76" s="615"/>
      <c r="BF76" s="518">
        <f t="shared" si="164"/>
        <v>0</v>
      </c>
      <c r="BG76" s="615"/>
      <c r="BH76" s="615"/>
      <c r="BI76" s="615"/>
      <c r="BJ76" s="518">
        <f t="shared" si="165"/>
        <v>0</v>
      </c>
      <c r="BK76" s="615"/>
      <c r="BL76" s="615"/>
      <c r="BM76" s="615"/>
      <c r="BN76" s="518">
        <f t="shared" si="166"/>
        <v>0</v>
      </c>
      <c r="BO76" s="615"/>
      <c r="BP76" s="615"/>
      <c r="BQ76" s="615"/>
      <c r="BR76" s="518">
        <f t="shared" si="167"/>
        <v>0</v>
      </c>
      <c r="BS76" s="615"/>
      <c r="BT76" s="615"/>
      <c r="BU76" s="615"/>
      <c r="BV76" s="518">
        <f t="shared" si="168"/>
        <v>0</v>
      </c>
      <c r="BW76" s="615"/>
      <c r="BX76" s="615"/>
      <c r="BY76" s="615"/>
      <c r="BZ76" s="518">
        <f t="shared" si="169"/>
        <v>0</v>
      </c>
      <c r="CA76" s="615"/>
      <c r="CB76" s="615"/>
      <c r="CC76" s="615"/>
      <c r="CD76" s="519">
        <f t="shared" si="170"/>
        <v>0</v>
      </c>
      <c r="CE76" s="62">
        <f t="shared" si="135"/>
        <v>0</v>
      </c>
      <c r="CF76" s="117" t="str">
        <f t="shared" si="136"/>
        <v/>
      </c>
      <c r="CG76" s="85">
        <f t="shared" si="137"/>
        <v>0</v>
      </c>
      <c r="CH76" s="85">
        <f t="shared" si="137"/>
        <v>0</v>
      </c>
      <c r="CI76" s="85">
        <f t="shared" si="137"/>
        <v>0</v>
      </c>
      <c r="CJ76" s="85">
        <f t="shared" si="137"/>
        <v>0</v>
      </c>
      <c r="CK76" s="85">
        <f t="shared" si="137"/>
        <v>0</v>
      </c>
      <c r="CL76" s="85">
        <f t="shared" si="137"/>
        <v>0</v>
      </c>
      <c r="CM76" s="85">
        <f t="shared" si="137"/>
        <v>0</v>
      </c>
      <c r="CN76" s="85">
        <f t="shared" si="137"/>
        <v>0</v>
      </c>
      <c r="CO76" s="14">
        <f t="shared" si="138"/>
        <v>0</v>
      </c>
      <c r="CP76" s="85">
        <f t="shared" si="139"/>
        <v>0</v>
      </c>
      <c r="CQ76" s="85">
        <f t="shared" si="139"/>
        <v>0</v>
      </c>
      <c r="CR76" s="85">
        <f t="shared" si="139"/>
        <v>0</v>
      </c>
      <c r="CS76" s="88">
        <f t="shared" si="171"/>
        <v>0</v>
      </c>
      <c r="CV76"/>
      <c r="CW76"/>
      <c r="CX76"/>
      <c r="CY76"/>
      <c r="CZ76"/>
      <c r="DA76"/>
      <c r="DB76"/>
      <c r="DC76"/>
      <c r="DD76"/>
      <c r="DE76"/>
      <c r="DF76"/>
      <c r="DG76"/>
      <c r="DH76" s="202"/>
      <c r="DI76" s="215"/>
      <c r="DJ76"/>
      <c r="DK76" s="74">
        <f t="shared" si="140"/>
        <v>0</v>
      </c>
      <c r="DL76" s="74">
        <f t="shared" si="141"/>
        <v>0</v>
      </c>
      <c r="DM76" s="74">
        <f t="shared" si="141"/>
        <v>0</v>
      </c>
      <c r="DN76" s="74">
        <f t="shared" si="141"/>
        <v>0</v>
      </c>
      <c r="DO76" s="74">
        <f t="shared" si="141"/>
        <v>0</v>
      </c>
      <c r="DP76" s="74">
        <f t="shared" si="141"/>
        <v>0</v>
      </c>
      <c r="DQ76" s="74">
        <f t="shared" si="141"/>
        <v>0</v>
      </c>
      <c r="DR76" s="74">
        <f t="shared" si="141"/>
        <v>0</v>
      </c>
      <c r="DS76" s="74">
        <f t="shared" si="141"/>
        <v>0</v>
      </c>
      <c r="DT76" s="74">
        <f t="shared" si="141"/>
        <v>0</v>
      </c>
      <c r="DU76" s="74">
        <f t="shared" si="141"/>
        <v>0</v>
      </c>
      <c r="DV76" s="74">
        <f t="shared" si="141"/>
        <v>0</v>
      </c>
      <c r="DW76" s="481">
        <f t="shared" si="129"/>
        <v>0</v>
      </c>
      <c r="DX76"/>
      <c r="DY76"/>
      <c r="DZ76"/>
      <c r="EA76"/>
      <c r="EB76"/>
      <c r="EC76"/>
      <c r="ED76"/>
      <c r="EE76"/>
      <c r="EF76"/>
      <c r="EG76"/>
      <c r="EH76"/>
      <c r="EI76"/>
      <c r="EJ76"/>
      <c r="EK76"/>
      <c r="EL76"/>
      <c r="EO76" s="65">
        <f t="shared" si="142"/>
        <v>0</v>
      </c>
      <c r="EP76" s="90">
        <f t="shared" si="143"/>
        <v>0</v>
      </c>
      <c r="EQ76" s="90">
        <f t="shared" si="144"/>
        <v>0</v>
      </c>
      <c r="ER76" s="90">
        <f t="shared" si="145"/>
        <v>0</v>
      </c>
      <c r="ES76" s="90">
        <f t="shared" si="146"/>
        <v>0</v>
      </c>
      <c r="ET76" s="90">
        <f t="shared" si="147"/>
        <v>0</v>
      </c>
      <c r="EU76" s="90">
        <f t="shared" si="148"/>
        <v>0</v>
      </c>
      <c r="EV76" s="90">
        <f t="shared" si="149"/>
        <v>0</v>
      </c>
      <c r="EW76" s="90">
        <f t="shared" si="150"/>
        <v>0</v>
      </c>
      <c r="EX76" s="90">
        <f t="shared" si="151"/>
        <v>0</v>
      </c>
      <c r="EY76" s="90">
        <f t="shared" si="152"/>
        <v>0</v>
      </c>
      <c r="EZ76" s="90">
        <f t="shared" si="153"/>
        <v>0</v>
      </c>
      <c r="FA76" s="90">
        <f t="shared" si="154"/>
        <v>0</v>
      </c>
      <c r="FB76" s="66">
        <f t="shared" si="155"/>
        <v>0</v>
      </c>
      <c r="FC76" s="90">
        <f t="shared" si="156"/>
        <v>0</v>
      </c>
      <c r="FD76" s="90">
        <f t="shared" si="156"/>
        <v>0</v>
      </c>
      <c r="FE76" s="90">
        <f t="shared" si="156"/>
        <v>0</v>
      </c>
      <c r="FF76" s="90">
        <f t="shared" si="156"/>
        <v>0</v>
      </c>
      <c r="FG76" s="90">
        <f t="shared" si="156"/>
        <v>0</v>
      </c>
      <c r="FH76" s="90">
        <f t="shared" si="156"/>
        <v>0</v>
      </c>
      <c r="FI76" s="90">
        <f t="shared" si="156"/>
        <v>0</v>
      </c>
      <c r="FJ76" s="90">
        <f t="shared" si="156"/>
        <v>0</v>
      </c>
      <c r="FK76" s="90">
        <f t="shared" si="156"/>
        <v>0</v>
      </c>
      <c r="FL76" s="90">
        <f t="shared" si="156"/>
        <v>0</v>
      </c>
      <c r="FM76" s="90">
        <f t="shared" si="156"/>
        <v>0</v>
      </c>
      <c r="FN76" s="90">
        <f t="shared" si="156"/>
        <v>0</v>
      </c>
      <c r="FO76" s="66">
        <f t="shared" si="157"/>
        <v>0</v>
      </c>
    </row>
    <row r="77" spans="1:171" s="2" customFormat="1" hidden="1" x14ac:dyDescent="0.25">
      <c r="A77" s="297" t="s">
        <v>177</v>
      </c>
      <c r="B77" s="114"/>
      <c r="C77" s="129"/>
      <c r="D77" s="134"/>
      <c r="E77" s="134"/>
      <c r="F77" s="134"/>
      <c r="G77" s="134"/>
      <c r="H77" s="134"/>
      <c r="I77" s="134"/>
      <c r="J77" s="134"/>
      <c r="K77" s="134"/>
      <c r="L77" s="134"/>
      <c r="M77" s="134"/>
      <c r="N77" s="134"/>
      <c r="O77" s="134"/>
      <c r="P77" s="134"/>
      <c r="Q77" s="134"/>
      <c r="R77" s="134"/>
      <c r="S77" s="134"/>
      <c r="T77" s="8"/>
      <c r="U77" s="8"/>
      <c r="V77" s="134"/>
      <c r="W77" s="134"/>
      <c r="X77" s="134"/>
      <c r="Y77" s="134"/>
      <c r="Z77" s="134"/>
      <c r="AA77" s="134"/>
      <c r="AB77" s="134"/>
      <c r="AC77" s="134">
        <f t="shared" si="132"/>
        <v>0</v>
      </c>
      <c r="AD77" s="134">
        <f t="shared" si="133"/>
        <v>0</v>
      </c>
      <c r="AE77" s="9">
        <f t="shared" si="134"/>
        <v>0</v>
      </c>
      <c r="AF77" s="9">
        <f t="shared" si="134"/>
        <v>0</v>
      </c>
      <c r="AG77" s="9">
        <f t="shared" si="134"/>
        <v>0</v>
      </c>
      <c r="AH77" s="9">
        <f t="shared" si="158"/>
        <v>0</v>
      </c>
      <c r="AI77" s="614"/>
      <c r="AJ77" s="615"/>
      <c r="AK77" s="615"/>
      <c r="AL77" s="518">
        <f t="shared" si="159"/>
        <v>0</v>
      </c>
      <c r="AM77" s="615"/>
      <c r="AN77" s="615"/>
      <c r="AO77" s="615"/>
      <c r="AP77" s="518">
        <f t="shared" si="160"/>
        <v>0</v>
      </c>
      <c r="AQ77" s="615"/>
      <c r="AR77" s="615"/>
      <c r="AS77" s="615"/>
      <c r="AT77" s="518">
        <f t="shared" si="161"/>
        <v>0</v>
      </c>
      <c r="AU77" s="615"/>
      <c r="AV77" s="615"/>
      <c r="AW77" s="615"/>
      <c r="AX77" s="518">
        <f t="shared" si="162"/>
        <v>0</v>
      </c>
      <c r="AY77" s="615"/>
      <c r="AZ77" s="615"/>
      <c r="BA77" s="615"/>
      <c r="BB77" s="518">
        <f t="shared" si="163"/>
        <v>0</v>
      </c>
      <c r="BC77" s="615"/>
      <c r="BD77" s="615"/>
      <c r="BE77" s="615"/>
      <c r="BF77" s="518">
        <f t="shared" si="164"/>
        <v>0</v>
      </c>
      <c r="BG77" s="615"/>
      <c r="BH77" s="615"/>
      <c r="BI77" s="615"/>
      <c r="BJ77" s="518">
        <f t="shared" si="165"/>
        <v>0</v>
      </c>
      <c r="BK77" s="615"/>
      <c r="BL77" s="615"/>
      <c r="BM77" s="615"/>
      <c r="BN77" s="518">
        <f t="shared" si="166"/>
        <v>0</v>
      </c>
      <c r="BO77" s="615"/>
      <c r="BP77" s="615"/>
      <c r="BQ77" s="615"/>
      <c r="BR77" s="518">
        <f t="shared" si="167"/>
        <v>0</v>
      </c>
      <c r="BS77" s="615"/>
      <c r="BT77" s="615"/>
      <c r="BU77" s="615"/>
      <c r="BV77" s="518">
        <f t="shared" si="168"/>
        <v>0</v>
      </c>
      <c r="BW77" s="615"/>
      <c r="BX77" s="615"/>
      <c r="BY77" s="615"/>
      <c r="BZ77" s="518">
        <f t="shared" si="169"/>
        <v>0</v>
      </c>
      <c r="CA77" s="615"/>
      <c r="CB77" s="615"/>
      <c r="CC77" s="615"/>
      <c r="CD77" s="519">
        <f t="shared" si="170"/>
        <v>0</v>
      </c>
      <c r="CE77" s="62">
        <f t="shared" si="135"/>
        <v>0</v>
      </c>
      <c r="CF77" s="117" t="str">
        <f t="shared" si="136"/>
        <v/>
      </c>
      <c r="CG77" s="85">
        <f t="shared" si="137"/>
        <v>0</v>
      </c>
      <c r="CH77" s="85">
        <f t="shared" si="137"/>
        <v>0</v>
      </c>
      <c r="CI77" s="85">
        <f t="shared" si="137"/>
        <v>0</v>
      </c>
      <c r="CJ77" s="85">
        <f t="shared" si="137"/>
        <v>0</v>
      </c>
      <c r="CK77" s="85">
        <f t="shared" si="137"/>
        <v>0</v>
      </c>
      <c r="CL77" s="85">
        <f t="shared" si="137"/>
        <v>0</v>
      </c>
      <c r="CM77" s="85">
        <f t="shared" si="137"/>
        <v>0</v>
      </c>
      <c r="CN77" s="85">
        <f t="shared" si="137"/>
        <v>0</v>
      </c>
      <c r="CO77" s="14">
        <f t="shared" si="138"/>
        <v>0</v>
      </c>
      <c r="CP77" s="85">
        <f t="shared" si="139"/>
        <v>0</v>
      </c>
      <c r="CQ77" s="85">
        <f t="shared" si="139"/>
        <v>0</v>
      </c>
      <c r="CR77" s="85">
        <f t="shared" si="139"/>
        <v>0</v>
      </c>
      <c r="CS77" s="88">
        <f t="shared" si="171"/>
        <v>0</v>
      </c>
      <c r="CV77"/>
      <c r="CW77"/>
      <c r="CX77"/>
      <c r="CY77"/>
      <c r="CZ77"/>
      <c r="DA77"/>
      <c r="DB77"/>
      <c r="DC77"/>
      <c r="DD77"/>
      <c r="DE77"/>
      <c r="DF77"/>
      <c r="DG77"/>
      <c r="DH77" s="202"/>
      <c r="DI77" s="215"/>
      <c r="DJ77"/>
      <c r="DK77" s="74">
        <f t="shared" si="140"/>
        <v>0</v>
      </c>
      <c r="DL77" s="74">
        <f t="shared" si="141"/>
        <v>0</v>
      </c>
      <c r="DM77" s="74">
        <f t="shared" si="141"/>
        <v>0</v>
      </c>
      <c r="DN77" s="74">
        <f t="shared" si="141"/>
        <v>0</v>
      </c>
      <c r="DO77" s="74">
        <f t="shared" si="141"/>
        <v>0</v>
      </c>
      <c r="DP77" s="74">
        <f t="shared" si="141"/>
        <v>0</v>
      </c>
      <c r="DQ77" s="74">
        <f t="shared" si="141"/>
        <v>0</v>
      </c>
      <c r="DR77" s="74">
        <f t="shared" si="141"/>
        <v>0</v>
      </c>
      <c r="DS77" s="74">
        <f t="shared" si="141"/>
        <v>0</v>
      </c>
      <c r="DT77" s="74">
        <f t="shared" si="141"/>
        <v>0</v>
      </c>
      <c r="DU77" s="74">
        <f t="shared" si="141"/>
        <v>0</v>
      </c>
      <c r="DV77" s="74">
        <f t="shared" si="141"/>
        <v>0</v>
      </c>
      <c r="DW77" s="481">
        <f t="shared" si="129"/>
        <v>0</v>
      </c>
      <c r="DX77"/>
      <c r="DY77"/>
      <c r="DZ77"/>
      <c r="EA77"/>
      <c r="EB77"/>
      <c r="EC77"/>
      <c r="ED77"/>
      <c r="EE77"/>
      <c r="EF77"/>
      <c r="EG77"/>
      <c r="EH77"/>
      <c r="EI77"/>
      <c r="EJ77"/>
      <c r="EK77"/>
      <c r="EL77"/>
      <c r="EO77" s="65">
        <f t="shared" si="142"/>
        <v>0</v>
      </c>
      <c r="EP77" s="90">
        <f t="shared" si="143"/>
        <v>0</v>
      </c>
      <c r="EQ77" s="90">
        <f t="shared" si="144"/>
        <v>0</v>
      </c>
      <c r="ER77" s="90">
        <f t="shared" si="145"/>
        <v>0</v>
      </c>
      <c r="ES77" s="90">
        <f t="shared" si="146"/>
        <v>0</v>
      </c>
      <c r="ET77" s="90">
        <f t="shared" si="147"/>
        <v>0</v>
      </c>
      <c r="EU77" s="90">
        <f t="shared" si="148"/>
        <v>0</v>
      </c>
      <c r="EV77" s="90">
        <f t="shared" si="149"/>
        <v>0</v>
      </c>
      <c r="EW77" s="90">
        <f t="shared" si="150"/>
        <v>0</v>
      </c>
      <c r="EX77" s="90">
        <f t="shared" si="151"/>
        <v>0</v>
      </c>
      <c r="EY77" s="90">
        <f t="shared" si="152"/>
        <v>0</v>
      </c>
      <c r="EZ77" s="90">
        <f t="shared" si="153"/>
        <v>0</v>
      </c>
      <c r="FA77" s="90">
        <f t="shared" si="154"/>
        <v>0</v>
      </c>
      <c r="FB77" s="66">
        <f t="shared" si="155"/>
        <v>0</v>
      </c>
      <c r="FC77" s="90">
        <f t="shared" si="156"/>
        <v>0</v>
      </c>
      <c r="FD77" s="90">
        <f t="shared" si="156"/>
        <v>0</v>
      </c>
      <c r="FE77" s="90">
        <f t="shared" si="156"/>
        <v>0</v>
      </c>
      <c r="FF77" s="90">
        <f t="shared" si="156"/>
        <v>0</v>
      </c>
      <c r="FG77" s="90">
        <f t="shared" si="156"/>
        <v>0</v>
      </c>
      <c r="FH77" s="90">
        <f t="shared" si="156"/>
        <v>0</v>
      </c>
      <c r="FI77" s="90">
        <f t="shared" si="156"/>
        <v>0</v>
      </c>
      <c r="FJ77" s="90">
        <f t="shared" si="156"/>
        <v>0</v>
      </c>
      <c r="FK77" s="90">
        <f t="shared" si="156"/>
        <v>0</v>
      </c>
      <c r="FL77" s="90">
        <f t="shared" si="156"/>
        <v>0</v>
      </c>
      <c r="FM77" s="90">
        <f t="shared" si="156"/>
        <v>0</v>
      </c>
      <c r="FN77" s="90">
        <f t="shared" si="156"/>
        <v>0</v>
      </c>
      <c r="FO77" s="66">
        <f t="shared" si="157"/>
        <v>0</v>
      </c>
    </row>
    <row r="78" spans="1:171" s="2" customFormat="1" hidden="1" x14ac:dyDescent="0.25">
      <c r="A78" s="297" t="s">
        <v>178</v>
      </c>
      <c r="B78" s="114"/>
      <c r="C78" s="129"/>
      <c r="D78" s="134"/>
      <c r="E78" s="134"/>
      <c r="F78" s="134"/>
      <c r="G78" s="134"/>
      <c r="H78" s="134"/>
      <c r="I78" s="134"/>
      <c r="J78" s="134"/>
      <c r="K78" s="134"/>
      <c r="L78" s="134"/>
      <c r="M78" s="134"/>
      <c r="N78" s="134"/>
      <c r="O78" s="134"/>
      <c r="P78" s="134"/>
      <c r="Q78" s="134"/>
      <c r="R78" s="134"/>
      <c r="S78" s="134"/>
      <c r="T78" s="8"/>
      <c r="U78" s="8"/>
      <c r="V78" s="134"/>
      <c r="W78" s="134"/>
      <c r="X78" s="134"/>
      <c r="Y78" s="134"/>
      <c r="Z78" s="134"/>
      <c r="AA78" s="134"/>
      <c r="AB78" s="134"/>
      <c r="AC78" s="134">
        <f t="shared" si="132"/>
        <v>0</v>
      </c>
      <c r="AD78" s="134">
        <f t="shared" si="133"/>
        <v>0</v>
      </c>
      <c r="AE78" s="9">
        <f t="shared" si="134"/>
        <v>0</v>
      </c>
      <c r="AF78" s="9">
        <f t="shared" si="134"/>
        <v>0</v>
      </c>
      <c r="AG78" s="9">
        <f t="shared" si="134"/>
        <v>0</v>
      </c>
      <c r="AH78" s="9">
        <f t="shared" si="158"/>
        <v>0</v>
      </c>
      <c r="AI78" s="614"/>
      <c r="AJ78" s="615"/>
      <c r="AK78" s="615"/>
      <c r="AL78" s="518">
        <f t="shared" si="159"/>
        <v>0</v>
      </c>
      <c r="AM78" s="615"/>
      <c r="AN78" s="615"/>
      <c r="AO78" s="615"/>
      <c r="AP78" s="518">
        <f t="shared" si="160"/>
        <v>0</v>
      </c>
      <c r="AQ78" s="615"/>
      <c r="AR78" s="615"/>
      <c r="AS78" s="615"/>
      <c r="AT78" s="518">
        <f t="shared" si="161"/>
        <v>0</v>
      </c>
      <c r="AU78" s="615"/>
      <c r="AV78" s="615"/>
      <c r="AW78" s="615"/>
      <c r="AX78" s="518">
        <f t="shared" si="162"/>
        <v>0</v>
      </c>
      <c r="AY78" s="615"/>
      <c r="AZ78" s="615"/>
      <c r="BA78" s="615"/>
      <c r="BB78" s="518">
        <f t="shared" si="163"/>
        <v>0</v>
      </c>
      <c r="BC78" s="615"/>
      <c r="BD78" s="615"/>
      <c r="BE78" s="615"/>
      <c r="BF78" s="518">
        <f t="shared" si="164"/>
        <v>0</v>
      </c>
      <c r="BG78" s="615"/>
      <c r="BH78" s="615"/>
      <c r="BI78" s="615"/>
      <c r="BJ78" s="518">
        <f t="shared" si="165"/>
        <v>0</v>
      </c>
      <c r="BK78" s="615"/>
      <c r="BL78" s="615"/>
      <c r="BM78" s="615"/>
      <c r="BN78" s="518">
        <f t="shared" si="166"/>
        <v>0</v>
      </c>
      <c r="BO78" s="615"/>
      <c r="BP78" s="615"/>
      <c r="BQ78" s="615"/>
      <c r="BR78" s="518">
        <f t="shared" si="167"/>
        <v>0</v>
      </c>
      <c r="BS78" s="615"/>
      <c r="BT78" s="615"/>
      <c r="BU78" s="615"/>
      <c r="BV78" s="518">
        <f t="shared" si="168"/>
        <v>0</v>
      </c>
      <c r="BW78" s="615"/>
      <c r="BX78" s="615"/>
      <c r="BY78" s="615"/>
      <c r="BZ78" s="518">
        <f t="shared" si="169"/>
        <v>0</v>
      </c>
      <c r="CA78" s="615"/>
      <c r="CB78" s="615"/>
      <c r="CC78" s="615"/>
      <c r="CD78" s="519">
        <f t="shared" si="170"/>
        <v>0</v>
      </c>
      <c r="CE78" s="62">
        <f t="shared" si="135"/>
        <v>0</v>
      </c>
      <c r="CF78" s="117" t="str">
        <f t="shared" si="136"/>
        <v/>
      </c>
      <c r="CG78" s="85">
        <f t="shared" si="137"/>
        <v>0</v>
      </c>
      <c r="CH78" s="85">
        <f t="shared" si="137"/>
        <v>0</v>
      </c>
      <c r="CI78" s="85">
        <f t="shared" si="137"/>
        <v>0</v>
      </c>
      <c r="CJ78" s="85">
        <f t="shared" si="137"/>
        <v>0</v>
      </c>
      <c r="CK78" s="85">
        <f t="shared" si="137"/>
        <v>0</v>
      </c>
      <c r="CL78" s="85">
        <f t="shared" si="137"/>
        <v>0</v>
      </c>
      <c r="CM78" s="85">
        <f t="shared" si="137"/>
        <v>0</v>
      </c>
      <c r="CN78" s="85">
        <f t="shared" si="137"/>
        <v>0</v>
      </c>
      <c r="CO78" s="14">
        <f t="shared" si="138"/>
        <v>0</v>
      </c>
      <c r="CP78" s="85">
        <f t="shared" si="139"/>
        <v>0</v>
      </c>
      <c r="CQ78" s="85">
        <f t="shared" si="139"/>
        <v>0</v>
      </c>
      <c r="CR78" s="85">
        <f t="shared" si="139"/>
        <v>0</v>
      </c>
      <c r="CS78" s="88">
        <f t="shared" si="171"/>
        <v>0</v>
      </c>
      <c r="CV78"/>
      <c r="CW78"/>
      <c r="CX78"/>
      <c r="CY78"/>
      <c r="CZ78"/>
      <c r="DA78"/>
      <c r="DB78"/>
      <c r="DC78"/>
      <c r="DD78"/>
      <c r="DE78"/>
      <c r="DF78"/>
      <c r="DG78"/>
      <c r="DH78" s="202"/>
      <c r="DI78" s="215"/>
      <c r="DJ78"/>
      <c r="DK78" s="74">
        <f t="shared" si="140"/>
        <v>0</v>
      </c>
      <c r="DL78" s="74">
        <f t="shared" si="141"/>
        <v>0</v>
      </c>
      <c r="DM78" s="74">
        <f t="shared" si="141"/>
        <v>0</v>
      </c>
      <c r="DN78" s="74">
        <f t="shared" si="141"/>
        <v>0</v>
      </c>
      <c r="DO78" s="74">
        <f t="shared" si="141"/>
        <v>0</v>
      </c>
      <c r="DP78" s="74">
        <f t="shared" si="141"/>
        <v>0</v>
      </c>
      <c r="DQ78" s="74">
        <f t="shared" si="141"/>
        <v>0</v>
      </c>
      <c r="DR78" s="74">
        <f t="shared" si="141"/>
        <v>0</v>
      </c>
      <c r="DS78" s="74">
        <f t="shared" si="141"/>
        <v>0</v>
      </c>
      <c r="DT78" s="74">
        <f t="shared" si="141"/>
        <v>0</v>
      </c>
      <c r="DU78" s="74">
        <f t="shared" si="141"/>
        <v>0</v>
      </c>
      <c r="DV78" s="74">
        <f t="shared" si="141"/>
        <v>0</v>
      </c>
      <c r="DW78" s="481">
        <f t="shared" si="129"/>
        <v>0</v>
      </c>
      <c r="DX78"/>
      <c r="DY78"/>
      <c r="DZ78"/>
      <c r="EA78"/>
      <c r="EB78"/>
      <c r="EC78"/>
      <c r="ED78"/>
      <c r="EE78"/>
      <c r="EF78"/>
      <c r="EG78"/>
      <c r="EH78"/>
      <c r="EI78"/>
      <c r="EJ78"/>
      <c r="EK78"/>
      <c r="EL78"/>
      <c r="EO78" s="65">
        <f t="shared" si="142"/>
        <v>0</v>
      </c>
      <c r="EP78" s="90">
        <f t="shared" si="143"/>
        <v>0</v>
      </c>
      <c r="EQ78" s="90">
        <f t="shared" si="144"/>
        <v>0</v>
      </c>
      <c r="ER78" s="90">
        <f t="shared" si="145"/>
        <v>0</v>
      </c>
      <c r="ES78" s="90">
        <f t="shared" si="146"/>
        <v>0</v>
      </c>
      <c r="ET78" s="90">
        <f t="shared" si="147"/>
        <v>0</v>
      </c>
      <c r="EU78" s="90">
        <f t="shared" si="148"/>
        <v>0</v>
      </c>
      <c r="EV78" s="90">
        <f t="shared" si="149"/>
        <v>0</v>
      </c>
      <c r="EW78" s="90">
        <f t="shared" si="150"/>
        <v>0</v>
      </c>
      <c r="EX78" s="90">
        <f t="shared" si="151"/>
        <v>0</v>
      </c>
      <c r="EY78" s="90">
        <f t="shared" si="152"/>
        <v>0</v>
      </c>
      <c r="EZ78" s="90">
        <f t="shared" si="153"/>
        <v>0</v>
      </c>
      <c r="FA78" s="90">
        <f t="shared" si="154"/>
        <v>0</v>
      </c>
      <c r="FB78" s="66">
        <f t="shared" si="155"/>
        <v>0</v>
      </c>
      <c r="FC78" s="90">
        <f t="shared" si="156"/>
        <v>0</v>
      </c>
      <c r="FD78" s="90">
        <f t="shared" si="156"/>
        <v>0</v>
      </c>
      <c r="FE78" s="90">
        <f t="shared" si="156"/>
        <v>0</v>
      </c>
      <c r="FF78" s="90">
        <f t="shared" si="156"/>
        <v>0</v>
      </c>
      <c r="FG78" s="90">
        <f t="shared" si="156"/>
        <v>0</v>
      </c>
      <c r="FH78" s="90">
        <f t="shared" si="156"/>
        <v>0</v>
      </c>
      <c r="FI78" s="90">
        <f t="shared" si="156"/>
        <v>0</v>
      </c>
      <c r="FJ78" s="90">
        <f t="shared" si="156"/>
        <v>0</v>
      </c>
      <c r="FK78" s="90">
        <f t="shared" si="156"/>
        <v>0</v>
      </c>
      <c r="FL78" s="90">
        <f t="shared" si="156"/>
        <v>0</v>
      </c>
      <c r="FM78" s="90">
        <f t="shared" si="156"/>
        <v>0</v>
      </c>
      <c r="FN78" s="90">
        <f t="shared" si="156"/>
        <v>0</v>
      </c>
      <c r="FO78" s="66">
        <f t="shared" si="157"/>
        <v>0</v>
      </c>
    </row>
    <row r="79" spans="1:171" s="2" customFormat="1" hidden="1" x14ac:dyDescent="0.25">
      <c r="A79" s="297" t="s">
        <v>179</v>
      </c>
      <c r="B79" s="114"/>
      <c r="C79" s="129"/>
      <c r="D79" s="134"/>
      <c r="E79" s="134"/>
      <c r="F79" s="134"/>
      <c r="G79" s="134"/>
      <c r="H79" s="134"/>
      <c r="I79" s="134"/>
      <c r="J79" s="134"/>
      <c r="K79" s="134"/>
      <c r="L79" s="134"/>
      <c r="M79" s="134"/>
      <c r="N79" s="134"/>
      <c r="O79" s="134"/>
      <c r="P79" s="134"/>
      <c r="Q79" s="134"/>
      <c r="R79" s="134"/>
      <c r="S79" s="134"/>
      <c r="T79" s="8"/>
      <c r="U79" s="8"/>
      <c r="V79" s="134"/>
      <c r="W79" s="134"/>
      <c r="X79" s="134"/>
      <c r="Y79" s="134"/>
      <c r="Z79" s="134"/>
      <c r="AA79" s="134"/>
      <c r="AB79" s="134"/>
      <c r="AC79" s="134">
        <f t="shared" si="132"/>
        <v>0</v>
      </c>
      <c r="AD79" s="134">
        <f t="shared" si="133"/>
        <v>0</v>
      </c>
      <c r="AE79" s="9">
        <f t="shared" si="134"/>
        <v>0</v>
      </c>
      <c r="AF79" s="9">
        <f t="shared" si="134"/>
        <v>0</v>
      </c>
      <c r="AG79" s="9">
        <f t="shared" si="134"/>
        <v>0</v>
      </c>
      <c r="AH79" s="9">
        <f t="shared" si="158"/>
        <v>0</v>
      </c>
      <c r="AI79" s="614"/>
      <c r="AJ79" s="615"/>
      <c r="AK79" s="615"/>
      <c r="AL79" s="518">
        <f t="shared" si="159"/>
        <v>0</v>
      </c>
      <c r="AM79" s="615"/>
      <c r="AN79" s="615"/>
      <c r="AO79" s="615"/>
      <c r="AP79" s="518">
        <f t="shared" si="160"/>
        <v>0</v>
      </c>
      <c r="AQ79" s="615"/>
      <c r="AR79" s="615"/>
      <c r="AS79" s="615"/>
      <c r="AT79" s="518">
        <f t="shared" si="161"/>
        <v>0</v>
      </c>
      <c r="AU79" s="615"/>
      <c r="AV79" s="615"/>
      <c r="AW79" s="615"/>
      <c r="AX79" s="518">
        <f t="shared" si="162"/>
        <v>0</v>
      </c>
      <c r="AY79" s="615"/>
      <c r="AZ79" s="615"/>
      <c r="BA79" s="615"/>
      <c r="BB79" s="518">
        <f t="shared" si="163"/>
        <v>0</v>
      </c>
      <c r="BC79" s="615"/>
      <c r="BD79" s="615"/>
      <c r="BE79" s="615"/>
      <c r="BF79" s="518">
        <f t="shared" si="164"/>
        <v>0</v>
      </c>
      <c r="BG79" s="615"/>
      <c r="BH79" s="615"/>
      <c r="BI79" s="615"/>
      <c r="BJ79" s="518">
        <f t="shared" si="165"/>
        <v>0</v>
      </c>
      <c r="BK79" s="615"/>
      <c r="BL79" s="615"/>
      <c r="BM79" s="615"/>
      <c r="BN79" s="518">
        <f t="shared" si="166"/>
        <v>0</v>
      </c>
      <c r="BO79" s="615"/>
      <c r="BP79" s="615"/>
      <c r="BQ79" s="615"/>
      <c r="BR79" s="518">
        <f t="shared" si="167"/>
        <v>0</v>
      </c>
      <c r="BS79" s="615"/>
      <c r="BT79" s="615"/>
      <c r="BU79" s="615"/>
      <c r="BV79" s="518">
        <f t="shared" si="168"/>
        <v>0</v>
      </c>
      <c r="BW79" s="615"/>
      <c r="BX79" s="615"/>
      <c r="BY79" s="615"/>
      <c r="BZ79" s="518">
        <f t="shared" si="169"/>
        <v>0</v>
      </c>
      <c r="CA79" s="615"/>
      <c r="CB79" s="615"/>
      <c r="CC79" s="615"/>
      <c r="CD79" s="519">
        <f t="shared" si="170"/>
        <v>0</v>
      </c>
      <c r="CE79" s="62">
        <f t="shared" si="135"/>
        <v>0</v>
      </c>
      <c r="CF79" s="117" t="str">
        <f t="shared" si="136"/>
        <v/>
      </c>
      <c r="CG79" s="85">
        <f t="shared" si="137"/>
        <v>0</v>
      </c>
      <c r="CH79" s="85">
        <f t="shared" si="137"/>
        <v>0</v>
      </c>
      <c r="CI79" s="85">
        <f t="shared" si="137"/>
        <v>0</v>
      </c>
      <c r="CJ79" s="85">
        <f t="shared" si="137"/>
        <v>0</v>
      </c>
      <c r="CK79" s="85">
        <f t="shared" si="137"/>
        <v>0</v>
      </c>
      <c r="CL79" s="85">
        <f t="shared" si="137"/>
        <v>0</v>
      </c>
      <c r="CM79" s="85">
        <f t="shared" si="137"/>
        <v>0</v>
      </c>
      <c r="CN79" s="85">
        <f t="shared" si="137"/>
        <v>0</v>
      </c>
      <c r="CO79" s="14">
        <f t="shared" si="138"/>
        <v>0</v>
      </c>
      <c r="CP79" s="85">
        <f t="shared" si="139"/>
        <v>0</v>
      </c>
      <c r="CQ79" s="85">
        <f t="shared" si="139"/>
        <v>0</v>
      </c>
      <c r="CR79" s="85">
        <f t="shared" si="139"/>
        <v>0</v>
      </c>
      <c r="CS79" s="88">
        <f t="shared" si="171"/>
        <v>0</v>
      </c>
      <c r="CV79"/>
      <c r="CW79"/>
      <c r="CX79"/>
      <c r="CY79"/>
      <c r="CZ79"/>
      <c r="DA79"/>
      <c r="DB79"/>
      <c r="DC79"/>
      <c r="DD79"/>
      <c r="DE79"/>
      <c r="DF79"/>
      <c r="DG79"/>
      <c r="DH79" s="202"/>
      <c r="DI79" s="215"/>
      <c r="DJ79"/>
      <c r="DK79" s="74">
        <f t="shared" si="140"/>
        <v>0</v>
      </c>
      <c r="DL79" s="74">
        <f t="shared" si="141"/>
        <v>0</v>
      </c>
      <c r="DM79" s="74">
        <f t="shared" si="141"/>
        <v>0</v>
      </c>
      <c r="DN79" s="74">
        <f t="shared" si="141"/>
        <v>0</v>
      </c>
      <c r="DO79" s="74">
        <f t="shared" si="141"/>
        <v>0</v>
      </c>
      <c r="DP79" s="74">
        <f t="shared" si="141"/>
        <v>0</v>
      </c>
      <c r="DQ79" s="74">
        <f t="shared" si="141"/>
        <v>0</v>
      </c>
      <c r="DR79" s="74">
        <f t="shared" si="141"/>
        <v>0</v>
      </c>
      <c r="DS79" s="74">
        <f t="shared" si="141"/>
        <v>0</v>
      </c>
      <c r="DT79" s="74">
        <f t="shared" si="141"/>
        <v>0</v>
      </c>
      <c r="DU79" s="74">
        <f t="shared" si="141"/>
        <v>0</v>
      </c>
      <c r="DV79" s="74">
        <f t="shared" si="141"/>
        <v>0</v>
      </c>
      <c r="DW79" s="481">
        <f t="shared" si="129"/>
        <v>0</v>
      </c>
      <c r="DX79"/>
      <c r="DY79"/>
      <c r="DZ79"/>
      <c r="EA79"/>
      <c r="EB79"/>
      <c r="EC79"/>
      <c r="ED79"/>
      <c r="EE79"/>
      <c r="EF79"/>
      <c r="EG79"/>
      <c r="EH79"/>
      <c r="EI79"/>
      <c r="EJ79"/>
      <c r="EK79"/>
      <c r="EL79"/>
      <c r="EO79" s="65">
        <f t="shared" si="142"/>
        <v>0</v>
      </c>
      <c r="EP79" s="90">
        <f t="shared" si="143"/>
        <v>0</v>
      </c>
      <c r="EQ79" s="90">
        <f t="shared" si="144"/>
        <v>0</v>
      </c>
      <c r="ER79" s="90">
        <f t="shared" si="145"/>
        <v>0</v>
      </c>
      <c r="ES79" s="90">
        <f t="shared" si="146"/>
        <v>0</v>
      </c>
      <c r="ET79" s="90">
        <f t="shared" si="147"/>
        <v>0</v>
      </c>
      <c r="EU79" s="90">
        <f t="shared" si="148"/>
        <v>0</v>
      </c>
      <c r="EV79" s="90">
        <f t="shared" si="149"/>
        <v>0</v>
      </c>
      <c r="EW79" s="90">
        <f t="shared" si="150"/>
        <v>0</v>
      </c>
      <c r="EX79" s="90">
        <f t="shared" si="151"/>
        <v>0</v>
      </c>
      <c r="EY79" s="90">
        <f t="shared" si="152"/>
        <v>0</v>
      </c>
      <c r="EZ79" s="90">
        <f t="shared" si="153"/>
        <v>0</v>
      </c>
      <c r="FA79" s="90">
        <f t="shared" si="154"/>
        <v>0</v>
      </c>
      <c r="FB79" s="66">
        <f t="shared" si="155"/>
        <v>0</v>
      </c>
      <c r="FC79" s="90">
        <f t="shared" si="156"/>
        <v>0</v>
      </c>
      <c r="FD79" s="90">
        <f t="shared" si="156"/>
        <v>0</v>
      </c>
      <c r="FE79" s="90">
        <f t="shared" si="156"/>
        <v>0</v>
      </c>
      <c r="FF79" s="90">
        <f t="shared" si="156"/>
        <v>0</v>
      </c>
      <c r="FG79" s="90">
        <f t="shared" si="156"/>
        <v>0</v>
      </c>
      <c r="FH79" s="90">
        <f t="shared" si="156"/>
        <v>0</v>
      </c>
      <c r="FI79" s="90">
        <f t="shared" si="156"/>
        <v>0</v>
      </c>
      <c r="FJ79" s="90">
        <f t="shared" si="156"/>
        <v>0</v>
      </c>
      <c r="FK79" s="90">
        <f t="shared" si="156"/>
        <v>0</v>
      </c>
      <c r="FL79" s="90">
        <f t="shared" si="156"/>
        <v>0</v>
      </c>
      <c r="FM79" s="90">
        <f t="shared" si="156"/>
        <v>0</v>
      </c>
      <c r="FN79" s="90">
        <f t="shared" si="156"/>
        <v>0</v>
      </c>
      <c r="FO79" s="66">
        <f t="shared" si="157"/>
        <v>0</v>
      </c>
    </row>
    <row r="80" spans="1:171" s="2" customFormat="1" hidden="1" x14ac:dyDescent="0.25">
      <c r="A80" s="297" t="s">
        <v>180</v>
      </c>
      <c r="B80" s="114"/>
      <c r="C80" s="129"/>
      <c r="D80" s="134"/>
      <c r="E80" s="134"/>
      <c r="F80" s="134"/>
      <c r="G80" s="134"/>
      <c r="H80" s="134"/>
      <c r="I80" s="134"/>
      <c r="J80" s="134"/>
      <c r="K80" s="134"/>
      <c r="L80" s="134"/>
      <c r="M80" s="134"/>
      <c r="N80" s="134"/>
      <c r="O80" s="134"/>
      <c r="P80" s="134"/>
      <c r="Q80" s="134"/>
      <c r="R80" s="134"/>
      <c r="S80" s="134"/>
      <c r="T80" s="8"/>
      <c r="U80" s="8"/>
      <c r="V80" s="134"/>
      <c r="W80" s="134"/>
      <c r="X80" s="134"/>
      <c r="Y80" s="134"/>
      <c r="Z80" s="134"/>
      <c r="AA80" s="134"/>
      <c r="AB80" s="134"/>
      <c r="AC80" s="134">
        <f t="shared" si="132"/>
        <v>0</v>
      </c>
      <c r="AD80" s="134">
        <f t="shared" si="133"/>
        <v>0</v>
      </c>
      <c r="AE80" s="9">
        <f t="shared" si="134"/>
        <v>0</v>
      </c>
      <c r="AF80" s="9">
        <f t="shared" si="134"/>
        <v>0</v>
      </c>
      <c r="AG80" s="9">
        <f t="shared" si="134"/>
        <v>0</v>
      </c>
      <c r="AH80" s="9">
        <f t="shared" si="158"/>
        <v>0</v>
      </c>
      <c r="AI80" s="614"/>
      <c r="AJ80" s="615"/>
      <c r="AK80" s="615"/>
      <c r="AL80" s="518">
        <f t="shared" si="159"/>
        <v>0</v>
      </c>
      <c r="AM80" s="615"/>
      <c r="AN80" s="615"/>
      <c r="AO80" s="615"/>
      <c r="AP80" s="518">
        <f t="shared" si="160"/>
        <v>0</v>
      </c>
      <c r="AQ80" s="615"/>
      <c r="AR80" s="615"/>
      <c r="AS80" s="615"/>
      <c r="AT80" s="518">
        <f t="shared" si="161"/>
        <v>0</v>
      </c>
      <c r="AU80" s="615"/>
      <c r="AV80" s="615"/>
      <c r="AW80" s="615"/>
      <c r="AX80" s="518">
        <f t="shared" si="162"/>
        <v>0</v>
      </c>
      <c r="AY80" s="615"/>
      <c r="AZ80" s="615"/>
      <c r="BA80" s="615"/>
      <c r="BB80" s="518">
        <f t="shared" si="163"/>
        <v>0</v>
      </c>
      <c r="BC80" s="615"/>
      <c r="BD80" s="615"/>
      <c r="BE80" s="615"/>
      <c r="BF80" s="518">
        <f t="shared" si="164"/>
        <v>0</v>
      </c>
      <c r="BG80" s="615"/>
      <c r="BH80" s="615"/>
      <c r="BI80" s="615"/>
      <c r="BJ80" s="518">
        <f t="shared" si="165"/>
        <v>0</v>
      </c>
      <c r="BK80" s="615"/>
      <c r="BL80" s="615"/>
      <c r="BM80" s="615"/>
      <c r="BN80" s="518">
        <f t="shared" si="166"/>
        <v>0</v>
      </c>
      <c r="BO80" s="615"/>
      <c r="BP80" s="615"/>
      <c r="BQ80" s="615"/>
      <c r="BR80" s="518">
        <f t="shared" si="167"/>
        <v>0</v>
      </c>
      <c r="BS80" s="615"/>
      <c r="BT80" s="615"/>
      <c r="BU80" s="615"/>
      <c r="BV80" s="518">
        <f t="shared" si="168"/>
        <v>0</v>
      </c>
      <c r="BW80" s="615"/>
      <c r="BX80" s="615"/>
      <c r="BY80" s="615"/>
      <c r="BZ80" s="518">
        <f t="shared" si="169"/>
        <v>0</v>
      </c>
      <c r="CA80" s="615"/>
      <c r="CB80" s="615"/>
      <c r="CC80" s="615"/>
      <c r="CD80" s="519">
        <f t="shared" si="170"/>
        <v>0</v>
      </c>
      <c r="CE80" s="62">
        <f t="shared" si="135"/>
        <v>0</v>
      </c>
      <c r="CF80" s="117" t="str">
        <f t="shared" si="136"/>
        <v/>
      </c>
      <c r="CG80" s="85">
        <f t="shared" si="137"/>
        <v>0</v>
      </c>
      <c r="CH80" s="85">
        <f t="shared" si="137"/>
        <v>0</v>
      </c>
      <c r="CI80" s="85">
        <f t="shared" si="137"/>
        <v>0</v>
      </c>
      <c r="CJ80" s="85">
        <f t="shared" si="137"/>
        <v>0</v>
      </c>
      <c r="CK80" s="85">
        <f t="shared" si="137"/>
        <v>0</v>
      </c>
      <c r="CL80" s="85">
        <f t="shared" si="137"/>
        <v>0</v>
      </c>
      <c r="CM80" s="85">
        <f t="shared" si="137"/>
        <v>0</v>
      </c>
      <c r="CN80" s="85">
        <f t="shared" si="137"/>
        <v>0</v>
      </c>
      <c r="CO80" s="14">
        <f t="shared" si="138"/>
        <v>0</v>
      </c>
      <c r="CP80" s="85">
        <f t="shared" si="139"/>
        <v>0</v>
      </c>
      <c r="CQ80" s="85">
        <f t="shared" si="139"/>
        <v>0</v>
      </c>
      <c r="CR80" s="85">
        <f t="shared" si="139"/>
        <v>0</v>
      </c>
      <c r="CS80" s="88">
        <f t="shared" si="171"/>
        <v>0</v>
      </c>
      <c r="CV80"/>
      <c r="CW80"/>
      <c r="CX80"/>
      <c r="CY80"/>
      <c r="CZ80"/>
      <c r="DA80"/>
      <c r="DB80"/>
      <c r="DC80"/>
      <c r="DD80"/>
      <c r="DE80"/>
      <c r="DF80"/>
      <c r="DG80"/>
      <c r="DH80" s="202"/>
      <c r="DI80" s="215"/>
      <c r="DJ80"/>
      <c r="DK80" s="74">
        <f t="shared" si="140"/>
        <v>0</v>
      </c>
      <c r="DL80" s="74">
        <f t="shared" si="141"/>
        <v>0</v>
      </c>
      <c r="DM80" s="74">
        <f t="shared" si="141"/>
        <v>0</v>
      </c>
      <c r="DN80" s="74">
        <f t="shared" si="141"/>
        <v>0</v>
      </c>
      <c r="DO80" s="74">
        <f t="shared" si="141"/>
        <v>0</v>
      </c>
      <c r="DP80" s="74">
        <f t="shared" si="141"/>
        <v>0</v>
      </c>
      <c r="DQ80" s="74">
        <f t="shared" si="141"/>
        <v>0</v>
      </c>
      <c r="DR80" s="74">
        <f t="shared" si="141"/>
        <v>0</v>
      </c>
      <c r="DS80" s="74">
        <f t="shared" si="141"/>
        <v>0</v>
      </c>
      <c r="DT80" s="74">
        <f t="shared" si="141"/>
        <v>0</v>
      </c>
      <c r="DU80" s="74">
        <f t="shared" si="141"/>
        <v>0</v>
      </c>
      <c r="DV80" s="74">
        <f t="shared" si="141"/>
        <v>0</v>
      </c>
      <c r="DW80" s="481">
        <f t="shared" si="129"/>
        <v>0</v>
      </c>
      <c r="DX80"/>
      <c r="DY80"/>
      <c r="DZ80"/>
      <c r="EA80"/>
      <c r="EB80"/>
      <c r="EC80"/>
      <c r="ED80"/>
      <c r="EE80"/>
      <c r="EF80"/>
      <c r="EG80"/>
      <c r="EH80"/>
      <c r="EI80"/>
      <c r="EJ80"/>
      <c r="EK80"/>
      <c r="EL80"/>
      <c r="EO80" s="65">
        <f t="shared" si="142"/>
        <v>0</v>
      </c>
      <c r="EP80" s="90">
        <f t="shared" si="143"/>
        <v>0</v>
      </c>
      <c r="EQ80" s="90">
        <f t="shared" si="144"/>
        <v>0</v>
      </c>
      <c r="ER80" s="90">
        <f t="shared" si="145"/>
        <v>0</v>
      </c>
      <c r="ES80" s="90">
        <f t="shared" si="146"/>
        <v>0</v>
      </c>
      <c r="ET80" s="90">
        <f t="shared" si="147"/>
        <v>0</v>
      </c>
      <c r="EU80" s="90">
        <f t="shared" si="148"/>
        <v>0</v>
      </c>
      <c r="EV80" s="90">
        <f t="shared" si="149"/>
        <v>0</v>
      </c>
      <c r="EW80" s="90">
        <f t="shared" si="150"/>
        <v>0</v>
      </c>
      <c r="EX80" s="90">
        <f t="shared" si="151"/>
        <v>0</v>
      </c>
      <c r="EY80" s="90">
        <f t="shared" si="152"/>
        <v>0</v>
      </c>
      <c r="EZ80" s="90">
        <f t="shared" si="153"/>
        <v>0</v>
      </c>
      <c r="FA80" s="90">
        <f t="shared" si="154"/>
        <v>0</v>
      </c>
      <c r="FB80" s="66">
        <f t="shared" si="155"/>
        <v>0</v>
      </c>
      <c r="FC80" s="90">
        <f t="shared" si="156"/>
        <v>0</v>
      </c>
      <c r="FD80" s="90">
        <f t="shared" si="156"/>
        <v>0</v>
      </c>
      <c r="FE80" s="90">
        <f t="shared" si="156"/>
        <v>0</v>
      </c>
      <c r="FF80" s="90">
        <f t="shared" si="156"/>
        <v>0</v>
      </c>
      <c r="FG80" s="90">
        <f t="shared" si="156"/>
        <v>0</v>
      </c>
      <c r="FH80" s="90">
        <f t="shared" si="156"/>
        <v>0</v>
      </c>
      <c r="FI80" s="90">
        <f t="shared" si="156"/>
        <v>0</v>
      </c>
      <c r="FJ80" s="90">
        <f t="shared" si="156"/>
        <v>0</v>
      </c>
      <c r="FK80" s="90">
        <f t="shared" si="156"/>
        <v>0</v>
      </c>
      <c r="FL80" s="90">
        <f t="shared" si="156"/>
        <v>0</v>
      </c>
      <c r="FM80" s="90">
        <f t="shared" si="156"/>
        <v>0</v>
      </c>
      <c r="FN80" s="90">
        <f t="shared" si="156"/>
        <v>0</v>
      </c>
      <c r="FO80" s="66">
        <f t="shared" si="157"/>
        <v>0</v>
      </c>
    </row>
    <row r="81" spans="1:171" s="2" customFormat="1" hidden="1" x14ac:dyDescent="0.25">
      <c r="A81" s="297" t="s">
        <v>181</v>
      </c>
      <c r="B81" s="114"/>
      <c r="C81" s="129"/>
      <c r="D81" s="134"/>
      <c r="E81" s="134"/>
      <c r="F81" s="134"/>
      <c r="G81" s="134"/>
      <c r="H81" s="134"/>
      <c r="I81" s="134"/>
      <c r="J81" s="134"/>
      <c r="K81" s="134"/>
      <c r="L81" s="134"/>
      <c r="M81" s="134"/>
      <c r="N81" s="134"/>
      <c r="O81" s="134"/>
      <c r="P81" s="134"/>
      <c r="Q81" s="134"/>
      <c r="R81" s="134"/>
      <c r="S81" s="134"/>
      <c r="T81" s="8"/>
      <c r="U81" s="8"/>
      <c r="V81" s="134"/>
      <c r="W81" s="134"/>
      <c r="X81" s="134"/>
      <c r="Y81" s="134"/>
      <c r="Z81" s="134"/>
      <c r="AA81" s="134"/>
      <c r="AB81" s="134"/>
      <c r="AC81" s="134">
        <f t="shared" si="132"/>
        <v>0</v>
      </c>
      <c r="AD81" s="134">
        <f t="shared" si="133"/>
        <v>0</v>
      </c>
      <c r="AE81" s="9">
        <f t="shared" si="134"/>
        <v>0</v>
      </c>
      <c r="AF81" s="9">
        <f t="shared" si="134"/>
        <v>0</v>
      </c>
      <c r="AG81" s="9">
        <f t="shared" si="134"/>
        <v>0</v>
      </c>
      <c r="AH81" s="9">
        <f t="shared" si="158"/>
        <v>0</v>
      </c>
      <c r="AI81" s="614"/>
      <c r="AJ81" s="615"/>
      <c r="AK81" s="615"/>
      <c r="AL81" s="518">
        <f t="shared" si="159"/>
        <v>0</v>
      </c>
      <c r="AM81" s="615"/>
      <c r="AN81" s="615"/>
      <c r="AO81" s="615"/>
      <c r="AP81" s="518">
        <f t="shared" si="160"/>
        <v>0</v>
      </c>
      <c r="AQ81" s="615"/>
      <c r="AR81" s="615"/>
      <c r="AS81" s="615"/>
      <c r="AT81" s="518">
        <f t="shared" si="161"/>
        <v>0</v>
      </c>
      <c r="AU81" s="615"/>
      <c r="AV81" s="615"/>
      <c r="AW81" s="615"/>
      <c r="AX81" s="518">
        <f t="shared" si="162"/>
        <v>0</v>
      </c>
      <c r="AY81" s="615"/>
      <c r="AZ81" s="615"/>
      <c r="BA81" s="615"/>
      <c r="BB81" s="518">
        <f t="shared" si="163"/>
        <v>0</v>
      </c>
      <c r="BC81" s="615"/>
      <c r="BD81" s="615"/>
      <c r="BE81" s="615"/>
      <c r="BF81" s="518">
        <f t="shared" si="164"/>
        <v>0</v>
      </c>
      <c r="BG81" s="615"/>
      <c r="BH81" s="615"/>
      <c r="BI81" s="615"/>
      <c r="BJ81" s="518">
        <f t="shared" si="165"/>
        <v>0</v>
      </c>
      <c r="BK81" s="615"/>
      <c r="BL81" s="615"/>
      <c r="BM81" s="615"/>
      <c r="BN81" s="518">
        <f t="shared" si="166"/>
        <v>0</v>
      </c>
      <c r="BO81" s="615"/>
      <c r="BP81" s="615"/>
      <c r="BQ81" s="615"/>
      <c r="BR81" s="518">
        <f t="shared" si="167"/>
        <v>0</v>
      </c>
      <c r="BS81" s="615"/>
      <c r="BT81" s="615"/>
      <c r="BU81" s="615"/>
      <c r="BV81" s="518">
        <f t="shared" si="168"/>
        <v>0</v>
      </c>
      <c r="BW81" s="615"/>
      <c r="BX81" s="615"/>
      <c r="BY81" s="615"/>
      <c r="BZ81" s="518">
        <f t="shared" si="169"/>
        <v>0</v>
      </c>
      <c r="CA81" s="615"/>
      <c r="CB81" s="615"/>
      <c r="CC81" s="615"/>
      <c r="CD81" s="519">
        <f t="shared" si="170"/>
        <v>0</v>
      </c>
      <c r="CE81" s="62">
        <f t="shared" si="135"/>
        <v>0</v>
      </c>
      <c r="CF81" s="117" t="str">
        <f t="shared" si="136"/>
        <v/>
      </c>
      <c r="CG81" s="85">
        <f t="shared" si="137"/>
        <v>0</v>
      </c>
      <c r="CH81" s="85">
        <f t="shared" si="137"/>
        <v>0</v>
      </c>
      <c r="CI81" s="85">
        <f t="shared" si="137"/>
        <v>0</v>
      </c>
      <c r="CJ81" s="85">
        <f t="shared" si="137"/>
        <v>0</v>
      </c>
      <c r="CK81" s="85">
        <f t="shared" si="137"/>
        <v>0</v>
      </c>
      <c r="CL81" s="85">
        <f t="shared" si="137"/>
        <v>0</v>
      </c>
      <c r="CM81" s="85">
        <f t="shared" si="137"/>
        <v>0</v>
      </c>
      <c r="CN81" s="85">
        <f t="shared" si="137"/>
        <v>0</v>
      </c>
      <c r="CO81" s="14">
        <f t="shared" si="138"/>
        <v>0</v>
      </c>
      <c r="CP81" s="85">
        <f t="shared" si="139"/>
        <v>0</v>
      </c>
      <c r="CQ81" s="85">
        <f t="shared" si="139"/>
        <v>0</v>
      </c>
      <c r="CR81" s="85">
        <f t="shared" si="139"/>
        <v>0</v>
      </c>
      <c r="CS81" s="88">
        <f t="shared" si="171"/>
        <v>0</v>
      </c>
      <c r="CV81"/>
      <c r="CW81"/>
      <c r="CX81"/>
      <c r="CY81"/>
      <c r="CZ81"/>
      <c r="DA81"/>
      <c r="DB81"/>
      <c r="DC81"/>
      <c r="DD81"/>
      <c r="DE81"/>
      <c r="DF81"/>
      <c r="DG81"/>
      <c r="DH81" s="202"/>
      <c r="DI81" s="215"/>
      <c r="DJ81"/>
      <c r="DK81" s="74">
        <f t="shared" si="140"/>
        <v>0</v>
      </c>
      <c r="DL81" s="74">
        <f t="shared" si="141"/>
        <v>0</v>
      </c>
      <c r="DM81" s="74">
        <f t="shared" si="141"/>
        <v>0</v>
      </c>
      <c r="DN81" s="74">
        <f t="shared" si="141"/>
        <v>0</v>
      </c>
      <c r="DO81" s="74">
        <f t="shared" si="141"/>
        <v>0</v>
      </c>
      <c r="DP81" s="74">
        <f t="shared" si="141"/>
        <v>0</v>
      </c>
      <c r="DQ81" s="74">
        <f t="shared" si="141"/>
        <v>0</v>
      </c>
      <c r="DR81" s="74">
        <f t="shared" si="141"/>
        <v>0</v>
      </c>
      <c r="DS81" s="74">
        <f t="shared" si="141"/>
        <v>0</v>
      </c>
      <c r="DT81" s="74">
        <f t="shared" si="141"/>
        <v>0</v>
      </c>
      <c r="DU81" s="74">
        <f t="shared" si="141"/>
        <v>0</v>
      </c>
      <c r="DV81" s="74">
        <f t="shared" si="141"/>
        <v>0</v>
      </c>
      <c r="DW81" s="481">
        <f t="shared" si="129"/>
        <v>0</v>
      </c>
      <c r="DX81"/>
      <c r="DY81"/>
      <c r="DZ81"/>
      <c r="EA81"/>
      <c r="EB81"/>
      <c r="EC81"/>
      <c r="ED81"/>
      <c r="EE81"/>
      <c r="EF81"/>
      <c r="EG81"/>
      <c r="EH81"/>
      <c r="EI81"/>
      <c r="EJ81"/>
      <c r="EK81"/>
      <c r="EL81"/>
      <c r="EO81" s="65">
        <f t="shared" si="142"/>
        <v>0</v>
      </c>
      <c r="EP81" s="90">
        <f t="shared" si="143"/>
        <v>0</v>
      </c>
      <c r="EQ81" s="90">
        <f t="shared" si="144"/>
        <v>0</v>
      </c>
      <c r="ER81" s="90">
        <f t="shared" si="145"/>
        <v>0</v>
      </c>
      <c r="ES81" s="90">
        <f t="shared" si="146"/>
        <v>0</v>
      </c>
      <c r="ET81" s="90">
        <f t="shared" si="147"/>
        <v>0</v>
      </c>
      <c r="EU81" s="90">
        <f t="shared" si="148"/>
        <v>0</v>
      </c>
      <c r="EV81" s="90">
        <f t="shared" si="149"/>
        <v>0</v>
      </c>
      <c r="EW81" s="90">
        <f t="shared" si="150"/>
        <v>0</v>
      </c>
      <c r="EX81" s="90">
        <f t="shared" si="151"/>
        <v>0</v>
      </c>
      <c r="EY81" s="90">
        <f t="shared" si="152"/>
        <v>0</v>
      </c>
      <c r="EZ81" s="90">
        <f t="shared" si="153"/>
        <v>0</v>
      </c>
      <c r="FA81" s="90">
        <f t="shared" si="154"/>
        <v>0</v>
      </c>
      <c r="FB81" s="66">
        <f t="shared" si="155"/>
        <v>0</v>
      </c>
      <c r="FC81" s="90">
        <f t="shared" si="156"/>
        <v>0</v>
      </c>
      <c r="FD81" s="90">
        <f t="shared" si="156"/>
        <v>0</v>
      </c>
      <c r="FE81" s="90">
        <f t="shared" si="156"/>
        <v>0</v>
      </c>
      <c r="FF81" s="90">
        <f t="shared" si="156"/>
        <v>0</v>
      </c>
      <c r="FG81" s="90">
        <f t="shared" si="156"/>
        <v>0</v>
      </c>
      <c r="FH81" s="90">
        <f t="shared" si="156"/>
        <v>0</v>
      </c>
      <c r="FI81" s="90">
        <f t="shared" si="156"/>
        <v>0</v>
      </c>
      <c r="FJ81" s="90">
        <f t="shared" si="156"/>
        <v>0</v>
      </c>
      <c r="FK81" s="90">
        <f t="shared" si="156"/>
        <v>0</v>
      </c>
      <c r="FL81" s="90">
        <f t="shared" si="156"/>
        <v>0</v>
      </c>
      <c r="FM81" s="90">
        <f t="shared" si="156"/>
        <v>0</v>
      </c>
      <c r="FN81" s="90">
        <f t="shared" si="156"/>
        <v>0</v>
      </c>
      <c r="FO81" s="66">
        <f t="shared" si="157"/>
        <v>0</v>
      </c>
    </row>
    <row r="82" spans="1:171" s="2" customFormat="1" x14ac:dyDescent="0.25">
      <c r="A82" s="128"/>
      <c r="B82" s="283" t="s">
        <v>277</v>
      </c>
      <c r="C82" s="184"/>
      <c r="D82" s="180"/>
      <c r="E82" s="180"/>
      <c r="F82" s="180"/>
      <c r="G82" s="180"/>
      <c r="H82" s="180"/>
      <c r="I82" s="180"/>
      <c r="J82" s="180"/>
      <c r="K82" s="180"/>
      <c r="L82" s="180"/>
      <c r="M82" s="180"/>
      <c r="N82" s="180"/>
      <c r="O82" s="180"/>
      <c r="P82" s="180"/>
      <c r="Q82" s="180"/>
      <c r="R82" s="180"/>
      <c r="S82" s="180"/>
      <c r="T82" s="170"/>
      <c r="U82" s="170"/>
      <c r="V82" s="180"/>
      <c r="W82" s="180"/>
      <c r="X82" s="180"/>
      <c r="Y82" s="180"/>
      <c r="Z82" s="180"/>
      <c r="AA82" s="180"/>
      <c r="AB82" s="187"/>
      <c r="AC82" s="134">
        <f t="shared" ref="AC82:AH82" si="172">SUM(AC74:AC81)</f>
        <v>60</v>
      </c>
      <c r="AD82" s="134">
        <f t="shared" si="172"/>
        <v>2</v>
      </c>
      <c r="AE82" s="134">
        <f t="shared" si="172"/>
        <v>0</v>
      </c>
      <c r="AF82" s="134">
        <f t="shared" si="172"/>
        <v>0</v>
      </c>
      <c r="AG82" s="134">
        <f t="shared" si="172"/>
        <v>0</v>
      </c>
      <c r="AH82" s="134">
        <f t="shared" si="172"/>
        <v>60</v>
      </c>
      <c r="AI82" s="616"/>
      <c r="AJ82" s="617"/>
      <c r="AK82" s="617"/>
      <c r="AL82" s="518">
        <f>SUM(AL74:AL81)</f>
        <v>1</v>
      </c>
      <c r="AM82" s="617"/>
      <c r="AN82" s="617"/>
      <c r="AO82" s="617"/>
      <c r="AP82" s="518">
        <f>SUM(AP74:AP81)</f>
        <v>1</v>
      </c>
      <c r="AQ82" s="617"/>
      <c r="AR82" s="617"/>
      <c r="AS82" s="617"/>
      <c r="AT82" s="518">
        <f>SUM(AT74:AT81)</f>
        <v>0</v>
      </c>
      <c r="AU82" s="617"/>
      <c r="AV82" s="617"/>
      <c r="AW82" s="617"/>
      <c r="AX82" s="518">
        <f>SUM(AX74:AX81)</f>
        <v>0</v>
      </c>
      <c r="AY82" s="617"/>
      <c r="AZ82" s="617"/>
      <c r="BA82" s="617"/>
      <c r="BB82" s="518">
        <f>SUM(BB74:BB81)</f>
        <v>0</v>
      </c>
      <c r="BC82" s="617"/>
      <c r="BD82" s="617"/>
      <c r="BE82" s="617"/>
      <c r="BF82" s="518">
        <f>SUM(BF74:BF81)</f>
        <v>0</v>
      </c>
      <c r="BG82" s="617"/>
      <c r="BH82" s="617"/>
      <c r="BI82" s="617"/>
      <c r="BJ82" s="518">
        <f>SUM(BJ74:BJ81)</f>
        <v>0</v>
      </c>
      <c r="BK82" s="617"/>
      <c r="BL82" s="617"/>
      <c r="BM82" s="617"/>
      <c r="BN82" s="518">
        <f>SUM(BN74:BN81)</f>
        <v>0</v>
      </c>
      <c r="BO82" s="617"/>
      <c r="BP82" s="617"/>
      <c r="BQ82" s="617"/>
      <c r="BR82" s="518">
        <f>SUM(BR74:BR81)</f>
        <v>0</v>
      </c>
      <c r="BS82" s="617"/>
      <c r="BT82" s="617"/>
      <c r="BU82" s="617"/>
      <c r="BV82" s="518">
        <f>SUM(BV74:BV81)</f>
        <v>0</v>
      </c>
      <c r="BW82" s="617"/>
      <c r="BX82" s="617"/>
      <c r="BY82" s="617"/>
      <c r="BZ82" s="518">
        <f>SUM(BZ74:BZ81)</f>
        <v>0</v>
      </c>
      <c r="CA82" s="617"/>
      <c r="CB82" s="617"/>
      <c r="CC82" s="617"/>
      <c r="CD82" s="519">
        <f>SUM(CD74:CD81)</f>
        <v>0</v>
      </c>
      <c r="CE82" s="70"/>
      <c r="CF82" s="24"/>
      <c r="CG82" s="484">
        <f t="shared" ref="CG82:CS82" si="173">SUM(CG74:CG81)</f>
        <v>0</v>
      </c>
      <c r="CH82" s="484">
        <f t="shared" si="173"/>
        <v>0</v>
      </c>
      <c r="CI82" s="484">
        <f t="shared" si="173"/>
        <v>0</v>
      </c>
      <c r="CJ82" s="484">
        <f t="shared" si="173"/>
        <v>0</v>
      </c>
      <c r="CK82" s="484">
        <f t="shared" si="173"/>
        <v>0</v>
      </c>
      <c r="CL82" s="484">
        <f t="shared" si="173"/>
        <v>0</v>
      </c>
      <c r="CM82" s="484">
        <f t="shared" si="173"/>
        <v>0</v>
      </c>
      <c r="CN82" s="484">
        <f t="shared" si="173"/>
        <v>0</v>
      </c>
      <c r="CO82" s="484">
        <f t="shared" si="173"/>
        <v>0</v>
      </c>
      <c r="CP82" s="484">
        <f t="shared" si="173"/>
        <v>0</v>
      </c>
      <c r="CQ82" s="484">
        <f t="shared" si="173"/>
        <v>0</v>
      </c>
      <c r="CR82" s="484">
        <f t="shared" si="173"/>
        <v>0</v>
      </c>
      <c r="CS82" s="484">
        <f t="shared" si="173"/>
        <v>0</v>
      </c>
      <c r="DH82" s="194"/>
      <c r="DI82" s="215"/>
      <c r="DJ82"/>
      <c r="DK82" s="484">
        <f t="shared" ref="DK82:DV82" si="174">SUM(DK74:DK81)</f>
        <v>0</v>
      </c>
      <c r="DL82" s="484">
        <f t="shared" si="174"/>
        <v>0</v>
      </c>
      <c r="DM82" s="484">
        <f t="shared" si="174"/>
        <v>0</v>
      </c>
      <c r="DN82" s="484">
        <f t="shared" si="174"/>
        <v>0</v>
      </c>
      <c r="DO82" s="484">
        <f t="shared" si="174"/>
        <v>0</v>
      </c>
      <c r="DP82" s="484">
        <f t="shared" si="174"/>
        <v>0</v>
      </c>
      <c r="DQ82" s="484">
        <f t="shared" si="174"/>
        <v>0</v>
      </c>
      <c r="DR82" s="484">
        <f t="shared" si="174"/>
        <v>0</v>
      </c>
      <c r="DS82" s="484">
        <f t="shared" si="174"/>
        <v>0</v>
      </c>
      <c r="DT82" s="484">
        <f t="shared" si="174"/>
        <v>0</v>
      </c>
      <c r="DU82" s="484">
        <f t="shared" si="174"/>
        <v>0</v>
      </c>
      <c r="DV82" s="484">
        <f t="shared" si="174"/>
        <v>0</v>
      </c>
      <c r="DW82" s="481">
        <f t="shared" ref="DW82:DW132" si="175">SUM(DK82:DV82)</f>
        <v>0</v>
      </c>
      <c r="DX82"/>
      <c r="DY82"/>
      <c r="DZ82"/>
      <c r="EA82"/>
      <c r="EB82"/>
      <c r="EC82"/>
      <c r="ED82"/>
      <c r="EE82"/>
      <c r="EF82"/>
      <c r="EG82"/>
      <c r="EH82"/>
      <c r="EI82"/>
      <c r="EJ82"/>
      <c r="EK82"/>
      <c r="EL82"/>
      <c r="EO82" s="2">
        <f>SUM(EP82:FA82)</f>
        <v>0</v>
      </c>
      <c r="EP82" s="127">
        <f t="shared" ref="EP82:FA82" si="176">COUNTIF(EP74:EP81,"&gt;0")</f>
        <v>0</v>
      </c>
      <c r="EQ82" s="127">
        <f t="shared" si="176"/>
        <v>0</v>
      </c>
      <c r="ER82" s="127">
        <f t="shared" si="176"/>
        <v>0</v>
      </c>
      <c r="ES82" s="127">
        <f t="shared" si="176"/>
        <v>0</v>
      </c>
      <c r="ET82" s="127">
        <f t="shared" si="176"/>
        <v>0</v>
      </c>
      <c r="EU82" s="127">
        <f t="shared" si="176"/>
        <v>0</v>
      </c>
      <c r="EV82" s="127">
        <f t="shared" si="176"/>
        <v>0</v>
      </c>
      <c r="EW82" s="127">
        <f t="shared" si="176"/>
        <v>0</v>
      </c>
      <c r="EX82" s="127">
        <f t="shared" si="176"/>
        <v>0</v>
      </c>
      <c r="EY82" s="127">
        <f t="shared" si="176"/>
        <v>0</v>
      </c>
      <c r="EZ82" s="127">
        <f t="shared" si="176"/>
        <v>0</v>
      </c>
      <c r="FA82" s="127">
        <f t="shared" si="176"/>
        <v>0</v>
      </c>
      <c r="FB82" s="2">
        <f>SUM(FC82:FN82)</f>
        <v>2</v>
      </c>
      <c r="FC82" s="127">
        <f t="shared" ref="FC82:FN82" si="177">COUNTIF(FC74:FC81,"&gt;0")</f>
        <v>1</v>
      </c>
      <c r="FD82" s="127">
        <f t="shared" si="177"/>
        <v>1</v>
      </c>
      <c r="FE82" s="127">
        <f t="shared" si="177"/>
        <v>0</v>
      </c>
      <c r="FF82" s="127">
        <f t="shared" si="177"/>
        <v>0</v>
      </c>
      <c r="FG82" s="127">
        <f t="shared" si="177"/>
        <v>0</v>
      </c>
      <c r="FH82" s="127">
        <f t="shared" si="177"/>
        <v>0</v>
      </c>
      <c r="FI82" s="127">
        <f t="shared" si="177"/>
        <v>0</v>
      </c>
      <c r="FJ82" s="127">
        <f t="shared" si="177"/>
        <v>0</v>
      </c>
      <c r="FK82" s="127">
        <f t="shared" si="177"/>
        <v>0</v>
      </c>
      <c r="FL82" s="127">
        <f t="shared" si="177"/>
        <v>0</v>
      </c>
      <c r="FM82" s="127">
        <f t="shared" si="177"/>
        <v>0</v>
      </c>
      <c r="FN82" s="127">
        <f t="shared" si="177"/>
        <v>0</v>
      </c>
      <c r="FO82" s="2">
        <f>SUM(FO74:FO81)</f>
        <v>2</v>
      </c>
    </row>
    <row r="83" spans="1:171" s="2" customFormat="1" hidden="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0"/>
      <c r="CF83" s="24"/>
      <c r="CG83" s="52"/>
      <c r="CH83" s="52"/>
      <c r="CI83" s="52"/>
      <c r="CJ83" s="52"/>
      <c r="CK83" s="52"/>
      <c r="CL83" s="52"/>
      <c r="CM83" s="52"/>
      <c r="CN83" s="52"/>
      <c r="CO83" s="52"/>
      <c r="CP83" s="52"/>
      <c r="CQ83" s="52"/>
      <c r="CR83" s="52"/>
      <c r="CS83" s="52"/>
      <c r="DH83" s="194"/>
      <c r="DI83" s="207"/>
      <c r="DK83" s="74"/>
      <c r="DL83" s="74"/>
      <c r="DM83" s="74"/>
      <c r="DN83" s="74"/>
      <c r="DO83" s="74"/>
      <c r="DP83" s="74"/>
      <c r="DQ83" s="74"/>
      <c r="DR83" s="74"/>
      <c r="DS83" s="74"/>
      <c r="DT83" s="74"/>
      <c r="DU83" s="74"/>
      <c r="DV83" s="74"/>
      <c r="DW83" s="481"/>
    </row>
    <row r="84" spans="1:171" s="2" customFormat="1" hidden="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0"/>
      <c r="CF84" s="24"/>
      <c r="CG84" s="52"/>
      <c r="CH84" s="52"/>
      <c r="CI84" s="52"/>
      <c r="CJ84" s="52"/>
      <c r="CK84" s="52"/>
      <c r="CL84" s="52"/>
      <c r="CM84" s="52"/>
      <c r="CN84" s="52"/>
      <c r="CO84" s="52"/>
      <c r="CP84" s="52"/>
      <c r="CQ84" s="52"/>
      <c r="CR84" s="52"/>
      <c r="CS84" s="52"/>
      <c r="DH84" s="194"/>
      <c r="DI84" s="207"/>
      <c r="DK84" s="74"/>
      <c r="DL84" s="74"/>
      <c r="DM84" s="74"/>
      <c r="DN84" s="74"/>
      <c r="DO84" s="74"/>
      <c r="DP84" s="74"/>
      <c r="DQ84" s="74"/>
      <c r="DR84" s="74"/>
      <c r="DS84" s="74"/>
      <c r="DT84" s="74"/>
      <c r="DU84" s="74"/>
      <c r="DV84" s="74"/>
      <c r="DW84" s="481"/>
    </row>
    <row r="85" spans="1:171" s="2" customForma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0"/>
      <c r="CF85" s="24"/>
      <c r="CG85" s="52"/>
      <c r="CH85" s="52"/>
      <c r="CI85" s="52"/>
      <c r="CJ85" s="52"/>
      <c r="CK85" s="52"/>
      <c r="CL85" s="52"/>
      <c r="CM85" s="52"/>
      <c r="CN85" s="52"/>
      <c r="CO85" s="52"/>
      <c r="CP85" s="52"/>
      <c r="CQ85" s="52"/>
      <c r="CR85" s="52"/>
      <c r="CS85" s="52"/>
      <c r="DH85" s="194"/>
      <c r="DI85" s="207"/>
      <c r="DK85" s="74"/>
      <c r="DL85" s="74"/>
      <c r="DM85" s="74"/>
      <c r="DN85" s="74"/>
      <c r="DO85" s="74"/>
      <c r="DP85" s="74"/>
      <c r="DQ85" s="74"/>
      <c r="DR85" s="74"/>
      <c r="DS85" s="74"/>
      <c r="DT85" s="74"/>
      <c r="DU85" s="74"/>
      <c r="DV85" s="74"/>
      <c r="DW85" s="481"/>
    </row>
    <row r="86" spans="1:171" s="2" customFormat="1" x14ac:dyDescent="0.25">
      <c r="A86" s="265" t="str">
        <f>IF(SUM(T74:U81)=0,"1.2","1.3")</f>
        <v>1.3</v>
      </c>
      <c r="B86" s="290" t="s">
        <v>104</v>
      </c>
      <c r="C86" s="184"/>
      <c r="D86" s="185"/>
      <c r="E86" s="185"/>
      <c r="F86" s="185"/>
      <c r="G86" s="185"/>
      <c r="H86" s="185"/>
      <c r="I86" s="185"/>
      <c r="J86" s="185"/>
      <c r="K86" s="185"/>
      <c r="L86" s="185"/>
      <c r="M86" s="185"/>
      <c r="N86" s="185"/>
      <c r="O86" s="185"/>
      <c r="P86" s="185"/>
      <c r="Q86" s="185"/>
      <c r="R86" s="185"/>
      <c r="S86" s="185"/>
      <c r="T86" s="140"/>
      <c r="U86" s="140"/>
      <c r="V86" s="185"/>
      <c r="W86" s="185"/>
      <c r="X86" s="185"/>
      <c r="Y86" s="185"/>
      <c r="Z86" s="185"/>
      <c r="AA86" s="185"/>
      <c r="AB86" s="185"/>
      <c r="AC86" s="140"/>
      <c r="AD86" s="140"/>
      <c r="AE86" s="140"/>
      <c r="AF86" s="140"/>
      <c r="AG86" s="140"/>
      <c r="AH86" s="140"/>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222"/>
      <c r="BW86" s="222"/>
      <c r="BX86" s="222"/>
      <c r="BY86" s="222"/>
      <c r="BZ86" s="222"/>
      <c r="CA86" s="222"/>
      <c r="CB86" s="222"/>
      <c r="CC86" s="222"/>
      <c r="CD86" s="222"/>
      <c r="CE86" s="70"/>
      <c r="CF86" s="24"/>
      <c r="CG86" s="52">
        <v>1</v>
      </c>
      <c r="CH86" s="52">
        <v>2</v>
      </c>
      <c r="CI86" s="52">
        <v>3</v>
      </c>
      <c r="CJ86" s="52">
        <v>4</v>
      </c>
      <c r="CK86" s="52">
        <v>5</v>
      </c>
      <c r="CL86" s="52">
        <v>6</v>
      </c>
      <c r="CM86" s="52">
        <v>7</v>
      </c>
      <c r="CN86" s="52">
        <v>8</v>
      </c>
      <c r="CO86" s="52">
        <v>9</v>
      </c>
      <c r="CP86" s="52">
        <v>10</v>
      </c>
      <c r="CQ86" s="52">
        <v>11</v>
      </c>
      <c r="CR86" s="52">
        <v>12</v>
      </c>
      <c r="CS86" s="52"/>
      <c r="DH86" s="194"/>
      <c r="DI86" s="207"/>
      <c r="DK86" s="74"/>
      <c r="DL86" s="74"/>
      <c r="DM86" s="74"/>
      <c r="DN86" s="74"/>
      <c r="DO86" s="74"/>
      <c r="DP86" s="74"/>
      <c r="DQ86" s="74"/>
      <c r="DR86" s="74"/>
      <c r="DS86" s="74"/>
      <c r="DT86" s="74"/>
      <c r="DU86" s="74"/>
      <c r="DV86" s="74"/>
      <c r="DW86" s="481"/>
      <c r="DY86" s="485">
        <v>1</v>
      </c>
      <c r="DZ86" s="485">
        <v>2</v>
      </c>
      <c r="EA86" s="485">
        <v>3</v>
      </c>
      <c r="EB86" s="485">
        <v>4</v>
      </c>
      <c r="EC86" s="485">
        <v>5</v>
      </c>
      <c r="ED86" s="485">
        <v>6</v>
      </c>
      <c r="EE86" s="485">
        <v>7</v>
      </c>
      <c r="EF86" s="485">
        <v>8</v>
      </c>
      <c r="EG86" s="485">
        <v>9</v>
      </c>
      <c r="EH86" s="485">
        <v>10</v>
      </c>
      <c r="EI86" s="485">
        <v>11</v>
      </c>
      <c r="EJ86" s="485">
        <v>12</v>
      </c>
    </row>
    <row r="87" spans="1:171" s="2" customFormat="1" x14ac:dyDescent="0.25">
      <c r="A87" s="297" t="str">
        <f>CONCATENATE($A$86,".01")</f>
        <v>1.3.01</v>
      </c>
      <c r="B87" s="114" t="s">
        <v>300</v>
      </c>
      <c r="C87" s="129"/>
      <c r="D87" s="278"/>
      <c r="E87" s="156"/>
      <c r="F87" s="156"/>
      <c r="G87" s="279"/>
      <c r="H87" s="174">
        <v>3</v>
      </c>
      <c r="I87" s="156"/>
      <c r="J87" s="156"/>
      <c r="K87" s="156"/>
      <c r="L87" s="156"/>
      <c r="M87" s="156"/>
      <c r="N87" s="156"/>
      <c r="O87" s="156"/>
      <c r="P87" s="156"/>
      <c r="Q87" s="156"/>
      <c r="R87" s="156"/>
      <c r="S87" s="279"/>
      <c r="T87" s="134"/>
      <c r="U87" s="134"/>
      <c r="V87" s="278"/>
      <c r="W87" s="156"/>
      <c r="X87" s="156"/>
      <c r="Y87" s="156"/>
      <c r="Z87" s="156"/>
      <c r="AA87" s="156"/>
      <c r="AB87" s="279"/>
      <c r="AC87" s="8">
        <v>216</v>
      </c>
      <c r="AD87" s="134">
        <f t="shared" ref="AD87:AD94" si="178">AC87/$CI$7</f>
        <v>7.2</v>
      </c>
      <c r="AE87" s="9">
        <f t="shared" ref="AE87:AG94" si="179">AI87*$CG$5+AM87*$CH$5+AQ87*$CI$5+AU87*$CJ$5+BO87*$CO$5+BS87*$CP$5+BW87*$CQ$5+CA87*$CR$5+AY87*$CK$5+BC87*$CL$5+BG87*$CM$5+BK87*$CN$5</f>
        <v>0</v>
      </c>
      <c r="AF87" s="9">
        <f t="shared" si="179"/>
        <v>0</v>
      </c>
      <c r="AG87" s="9">
        <f t="shared" si="179"/>
        <v>0</v>
      </c>
      <c r="AH87" s="9">
        <f t="shared" ref="AH87" si="180">AC87-(AE87+AF87+AG87)</f>
        <v>216</v>
      </c>
      <c r="AI87" s="134">
        <v>0</v>
      </c>
      <c r="AJ87" s="134">
        <v>0</v>
      </c>
      <c r="AK87" s="134">
        <v>0</v>
      </c>
      <c r="AL87" s="69">
        <f t="shared" ref="AL87:AL89" si="181">CG87</f>
        <v>0</v>
      </c>
      <c r="AM87" s="134">
        <v>0</v>
      </c>
      <c r="AN87" s="134">
        <v>0</v>
      </c>
      <c r="AO87" s="134">
        <v>0</v>
      </c>
      <c r="AP87" s="69">
        <f t="shared" ref="AP87:AP89" si="182">CH87</f>
        <v>0</v>
      </c>
      <c r="AQ87" s="134">
        <v>0</v>
      </c>
      <c r="AR87" s="134">
        <v>0</v>
      </c>
      <c r="AS87" s="134">
        <v>0</v>
      </c>
      <c r="AT87" s="69">
        <f t="shared" ref="AT87:AT89" si="183">CI87</f>
        <v>7.2</v>
      </c>
      <c r="AU87" s="134">
        <v>0</v>
      </c>
      <c r="AV87" s="134">
        <v>0</v>
      </c>
      <c r="AW87" s="134">
        <v>0</v>
      </c>
      <c r="AX87" s="69">
        <f t="shared" ref="AX87:AX89" si="184">CJ87</f>
        <v>0</v>
      </c>
      <c r="AY87" s="134">
        <v>0</v>
      </c>
      <c r="AZ87" s="134">
        <v>0</v>
      </c>
      <c r="BA87" s="134">
        <v>0</v>
      </c>
      <c r="BB87" s="69">
        <f t="shared" ref="BB87:BB89" si="185">CK87</f>
        <v>0</v>
      </c>
      <c r="BC87" s="134">
        <v>0</v>
      </c>
      <c r="BD87" s="134">
        <v>0</v>
      </c>
      <c r="BE87" s="134">
        <v>0</v>
      </c>
      <c r="BF87" s="69">
        <f t="shared" ref="BF87:BF89" si="186">CL87</f>
        <v>0</v>
      </c>
      <c r="BG87" s="134">
        <v>0</v>
      </c>
      <c r="BH87" s="134">
        <v>0</v>
      </c>
      <c r="BI87" s="134">
        <v>0</v>
      </c>
      <c r="BJ87" s="69">
        <f t="shared" ref="BJ87:BJ89" si="187">CM87</f>
        <v>0</v>
      </c>
      <c r="BK87" s="134">
        <v>0</v>
      </c>
      <c r="BL87" s="134">
        <v>0</v>
      </c>
      <c r="BM87" s="134">
        <v>0</v>
      </c>
      <c r="BN87" s="69">
        <f t="shared" ref="BN87:BN89" si="188">CN87</f>
        <v>0</v>
      </c>
      <c r="BO87" s="134">
        <v>0</v>
      </c>
      <c r="BP87" s="134">
        <v>0</v>
      </c>
      <c r="BQ87" s="134">
        <v>0</v>
      </c>
      <c r="BR87" s="69">
        <f t="shared" ref="BR87:BR89" si="189">CO87</f>
        <v>0</v>
      </c>
      <c r="BS87" s="134">
        <v>0</v>
      </c>
      <c r="BT87" s="134">
        <v>0</v>
      </c>
      <c r="BU87" s="134">
        <v>0</v>
      </c>
      <c r="BV87" s="69">
        <f t="shared" ref="BV87:BV89" si="190">CP87</f>
        <v>0</v>
      </c>
      <c r="BW87" s="134">
        <v>0</v>
      </c>
      <c r="BX87" s="134">
        <v>0</v>
      </c>
      <c r="BY87" s="134">
        <v>0</v>
      </c>
      <c r="BZ87" s="69">
        <f t="shared" ref="BZ87:BZ89" si="191">CQ87</f>
        <v>0</v>
      </c>
      <c r="CA87" s="134">
        <v>0</v>
      </c>
      <c r="CB87" s="134">
        <v>0</v>
      </c>
      <c r="CC87" s="134">
        <v>0</v>
      </c>
      <c r="CD87" s="69">
        <f t="shared" ref="CD87:CD89" si="192">CR87</f>
        <v>0</v>
      </c>
      <c r="CE87" s="62">
        <f t="shared" ref="CE87:CE95" si="193">IF(ISERROR(AH87/AC87),0,AH87/AC87)</f>
        <v>1</v>
      </c>
      <c r="CF87" s="19"/>
      <c r="CG87" s="14">
        <f t="shared" ref="CG87:CG95" si="194">IF($EK87&lt;&gt;0,$AD87*DY87/$EK87,0)</f>
        <v>0</v>
      </c>
      <c r="CH87" s="14">
        <f t="shared" ref="CH87:CH95" si="195">IF($EK87&lt;&gt;0,$AD87*DZ87/$EK87,0)</f>
        <v>0</v>
      </c>
      <c r="CI87" s="14">
        <f t="shared" ref="CI87:CI95" si="196">IF($EK87&lt;&gt;0,$AD87*EA87/$EK87,0)</f>
        <v>7.2</v>
      </c>
      <c r="CJ87" s="14">
        <f t="shared" ref="CJ87:CJ95" si="197">IF($EK87&lt;&gt;0,$AD87*EB87/$EK87,0)</f>
        <v>0</v>
      </c>
      <c r="CK87" s="14">
        <f t="shared" ref="CK87:CK95" si="198">IF($EK87&lt;&gt;0,$AD87*EC87/$EK87,0)</f>
        <v>0</v>
      </c>
      <c r="CL87" s="14">
        <f t="shared" ref="CL87:CL95" si="199">IF($EK87&lt;&gt;0,$AD87*ED87/$EK87,0)</f>
        <v>0</v>
      </c>
      <c r="CM87" s="14">
        <f t="shared" ref="CM87:CM95" si="200">IF($EK87&lt;&gt;0,$AD87*EE87/$EK87,0)</f>
        <v>0</v>
      </c>
      <c r="CN87" s="14">
        <f t="shared" ref="CN87:CN95" si="201">IF($EK87&lt;&gt;0,$AD87*EF87/$EK87,0)</f>
        <v>0</v>
      </c>
      <c r="CO87" s="14">
        <f t="shared" ref="CO87:CO95" si="202">IF($EK87&lt;&gt;0,$AD87*EG87/$EK87,0)</f>
        <v>0</v>
      </c>
      <c r="CP87" s="14">
        <f t="shared" ref="CP87:CP95" si="203">IF($EK87&lt;&gt;0,$AD87*EH87/$EK87,0)</f>
        <v>0</v>
      </c>
      <c r="CQ87" s="14">
        <f t="shared" ref="CQ87:CQ95" si="204">IF($EK87&lt;&gt;0,$AD87*EI87/$EK87,0)</f>
        <v>0</v>
      </c>
      <c r="CR87" s="14">
        <f t="shared" ref="CR87:CR95" si="205">IF($EK87&lt;&gt;0,$AD87*EJ87/$EK87,0)</f>
        <v>0</v>
      </c>
      <c r="CS87" s="88">
        <f t="shared" ref="CS87:CS89" si="206">SUM(CG87:CR87)</f>
        <v>7.2</v>
      </c>
      <c r="CV87"/>
      <c r="CW87"/>
      <c r="CX87"/>
      <c r="CY87"/>
      <c r="CZ87"/>
      <c r="DA87"/>
      <c r="DB87"/>
      <c r="DC87"/>
      <c r="DD87"/>
      <c r="DE87"/>
      <c r="DF87"/>
      <c r="DG87"/>
      <c r="DH87" s="202"/>
      <c r="DI87" s="212">
        <f t="shared" ref="DI87:DI95" si="207">MAX(CV87:DG87)</f>
        <v>0</v>
      </c>
      <c r="DK87" s="74">
        <f t="shared" si="140"/>
        <v>0</v>
      </c>
      <c r="DL87" s="74">
        <f t="shared" si="141"/>
        <v>0</v>
      </c>
      <c r="DM87" s="74">
        <f t="shared" si="141"/>
        <v>0</v>
      </c>
      <c r="DN87" s="74">
        <f t="shared" si="141"/>
        <v>0</v>
      </c>
      <c r="DO87" s="74">
        <f t="shared" si="141"/>
        <v>0</v>
      </c>
      <c r="DP87" s="74">
        <f t="shared" si="141"/>
        <v>0</v>
      </c>
      <c r="DQ87" s="74">
        <f t="shared" si="141"/>
        <v>0</v>
      </c>
      <c r="DR87" s="74">
        <f t="shared" si="141"/>
        <v>0</v>
      </c>
      <c r="DS87" s="74">
        <f t="shared" si="141"/>
        <v>0</v>
      </c>
      <c r="DT87" s="74">
        <f t="shared" si="141"/>
        <v>0</v>
      </c>
      <c r="DU87" s="74">
        <f t="shared" si="141"/>
        <v>0</v>
      </c>
      <c r="DV87" s="74">
        <f t="shared" si="141"/>
        <v>0</v>
      </c>
      <c r="DW87" s="481">
        <f t="shared" si="175"/>
        <v>0</v>
      </c>
      <c r="DX87"/>
      <c r="DY87" s="74">
        <f t="shared" ref="DY87:DY94" si="208">IF($H87=DY$86,1,0)+IF($I87=DY$86,1,0)+IF($J87=DY$86,1,0)+IF($K87=DY$86,1,0)+IF($L87=DY$86,1,0)+IF($M87=DY$86,1,0)+IF($N87=DY$86,1,0)+IF($O87=DY$86,1,0)+IF($P87=DY$86,1,0)+IF($Q87=DY$86,1,0)+IF($R87=DY$86,1,0)+IF($S87=DY$86,1,0)</f>
        <v>0</v>
      </c>
      <c r="DZ87" s="74">
        <f t="shared" ref="DZ87:EJ94" si="209">IF($H87=DZ$86,1,0)+IF($I87=DZ$86,1,0)+IF($J87=DZ$86,1,0)+IF($K87=DZ$86,1,0)+IF($L87=DZ$86,1,0)+IF($M87=DZ$86,1,0)+IF($N87=DZ$86,1,0)+IF($O87=DZ$86,1,0)+IF($P87=DZ$86,1,0)+IF($Q87=DZ$86,1,0)+IF($R87=DZ$86,1,0)+IF($S87=DZ$86,1,0)</f>
        <v>0</v>
      </c>
      <c r="EA87" s="74">
        <f t="shared" si="209"/>
        <v>1</v>
      </c>
      <c r="EB87" s="74">
        <f t="shared" si="209"/>
        <v>0</v>
      </c>
      <c r="EC87" s="74">
        <f t="shared" si="209"/>
        <v>0</v>
      </c>
      <c r="ED87" s="74">
        <f t="shared" si="209"/>
        <v>0</v>
      </c>
      <c r="EE87" s="74">
        <f t="shared" si="209"/>
        <v>0</v>
      </c>
      <c r="EF87" s="74">
        <f t="shared" si="209"/>
        <v>0</v>
      </c>
      <c r="EG87" s="74">
        <f t="shared" si="209"/>
        <v>0</v>
      </c>
      <c r="EH87" s="74">
        <f t="shared" si="209"/>
        <v>0</v>
      </c>
      <c r="EI87" s="74">
        <f t="shared" si="209"/>
        <v>0</v>
      </c>
      <c r="EJ87" s="75">
        <f t="shared" si="209"/>
        <v>0</v>
      </c>
      <c r="EK87" s="488">
        <f t="shared" ref="EK87:EK89" si="210">SUM(DY87:EJ87)</f>
        <v>1</v>
      </c>
      <c r="EL87" s="2">
        <f t="shared" ref="EL87:EL89" si="211">DW87+EK87</f>
        <v>1</v>
      </c>
      <c r="EO87"/>
      <c r="EP87"/>
      <c r="EQ87"/>
      <c r="ER87"/>
      <c r="ES87"/>
      <c r="ET87"/>
      <c r="EU87"/>
      <c r="EV87"/>
      <c r="EW87"/>
      <c r="EX87"/>
      <c r="EY87"/>
      <c r="EZ87"/>
      <c r="FA87"/>
      <c r="FB87"/>
      <c r="FC87"/>
      <c r="FD87"/>
      <c r="FE87"/>
      <c r="FF87"/>
      <c r="FG87"/>
      <c r="FH87"/>
      <c r="FI87"/>
      <c r="FJ87"/>
      <c r="FK87"/>
      <c r="FL87"/>
      <c r="FM87"/>
      <c r="FN87"/>
      <c r="FO87"/>
    </row>
    <row r="88" spans="1:171" s="2" customFormat="1" hidden="1" x14ac:dyDescent="0.25">
      <c r="A88" s="297" t="str">
        <f>CONCATENATE($A$86,".02")</f>
        <v>1.3.02</v>
      </c>
      <c r="B88" s="114"/>
      <c r="C88" s="129"/>
      <c r="D88" s="278"/>
      <c r="E88" s="156"/>
      <c r="F88" s="156"/>
      <c r="G88" s="279"/>
      <c r="H88" s="119"/>
      <c r="I88" s="156"/>
      <c r="J88" s="156"/>
      <c r="K88" s="156"/>
      <c r="L88" s="156"/>
      <c r="M88" s="156"/>
      <c r="N88" s="156"/>
      <c r="O88" s="156"/>
      <c r="P88" s="156"/>
      <c r="Q88" s="156"/>
      <c r="R88" s="156"/>
      <c r="S88" s="279"/>
      <c r="T88" s="134"/>
      <c r="U88" s="134"/>
      <c r="V88" s="278"/>
      <c r="W88" s="156"/>
      <c r="X88" s="156"/>
      <c r="Y88" s="156"/>
      <c r="Z88" s="156"/>
      <c r="AA88" s="156"/>
      <c r="AB88" s="279"/>
      <c r="AC88" s="8"/>
      <c r="AD88" s="134">
        <f t="shared" si="178"/>
        <v>0</v>
      </c>
      <c r="AE88" s="9">
        <f t="shared" si="179"/>
        <v>0</v>
      </c>
      <c r="AF88" s="9">
        <f t="shared" si="179"/>
        <v>0</v>
      </c>
      <c r="AG88" s="9">
        <f t="shared" si="179"/>
        <v>0</v>
      </c>
      <c r="AH88" s="9">
        <f t="shared" ref="AH88:AH89" si="212">AC88-(AE88+AF88+AG88)</f>
        <v>0</v>
      </c>
      <c r="AI88" s="134">
        <v>0</v>
      </c>
      <c r="AJ88" s="134">
        <v>0</v>
      </c>
      <c r="AK88" s="134">
        <v>0</v>
      </c>
      <c r="AL88" s="69">
        <f t="shared" si="181"/>
        <v>0</v>
      </c>
      <c r="AM88" s="134">
        <v>0</v>
      </c>
      <c r="AN88" s="134">
        <v>0</v>
      </c>
      <c r="AO88" s="134">
        <v>0</v>
      </c>
      <c r="AP88" s="69">
        <f t="shared" si="182"/>
        <v>0</v>
      </c>
      <c r="AQ88" s="134">
        <v>0</v>
      </c>
      <c r="AR88" s="134">
        <v>0</v>
      </c>
      <c r="AS88" s="134">
        <v>0</v>
      </c>
      <c r="AT88" s="69">
        <f t="shared" si="183"/>
        <v>0</v>
      </c>
      <c r="AU88" s="134">
        <v>0</v>
      </c>
      <c r="AV88" s="134">
        <v>0</v>
      </c>
      <c r="AW88" s="134">
        <v>0</v>
      </c>
      <c r="AX88" s="69">
        <f t="shared" si="184"/>
        <v>0</v>
      </c>
      <c r="AY88" s="134">
        <v>0</v>
      </c>
      <c r="AZ88" s="134">
        <v>0</v>
      </c>
      <c r="BA88" s="134">
        <v>0</v>
      </c>
      <c r="BB88" s="69">
        <f t="shared" si="185"/>
        <v>0</v>
      </c>
      <c r="BC88" s="134">
        <v>0</v>
      </c>
      <c r="BD88" s="134">
        <v>0</v>
      </c>
      <c r="BE88" s="134">
        <v>0</v>
      </c>
      <c r="BF88" s="69">
        <f t="shared" si="186"/>
        <v>0</v>
      </c>
      <c r="BG88" s="134">
        <v>0</v>
      </c>
      <c r="BH88" s="134">
        <v>0</v>
      </c>
      <c r="BI88" s="134">
        <v>0</v>
      </c>
      <c r="BJ88" s="69">
        <f t="shared" si="187"/>
        <v>0</v>
      </c>
      <c r="BK88" s="134">
        <v>0</v>
      </c>
      <c r="BL88" s="134">
        <v>0</v>
      </c>
      <c r="BM88" s="134">
        <v>0</v>
      </c>
      <c r="BN88" s="69">
        <f t="shared" si="188"/>
        <v>0</v>
      </c>
      <c r="BO88" s="134">
        <v>0</v>
      </c>
      <c r="BP88" s="134">
        <v>0</v>
      </c>
      <c r="BQ88" s="134">
        <v>0</v>
      </c>
      <c r="BR88" s="69">
        <f t="shared" si="189"/>
        <v>0</v>
      </c>
      <c r="BS88" s="134">
        <v>0</v>
      </c>
      <c r="BT88" s="134">
        <v>0</v>
      </c>
      <c r="BU88" s="134">
        <v>0</v>
      </c>
      <c r="BV88" s="69">
        <f t="shared" si="190"/>
        <v>0</v>
      </c>
      <c r="BW88" s="134">
        <v>0</v>
      </c>
      <c r="BX88" s="134">
        <v>0</v>
      </c>
      <c r="BY88" s="134">
        <v>0</v>
      </c>
      <c r="BZ88" s="69">
        <f t="shared" si="191"/>
        <v>0</v>
      </c>
      <c r="CA88" s="134">
        <v>0</v>
      </c>
      <c r="CB88" s="134">
        <v>0</v>
      </c>
      <c r="CC88" s="134">
        <v>0</v>
      </c>
      <c r="CD88" s="69">
        <f t="shared" si="192"/>
        <v>0</v>
      </c>
      <c r="CE88" s="62">
        <f t="shared" si="193"/>
        <v>0</v>
      </c>
      <c r="CF88" s="19"/>
      <c r="CG88" s="14">
        <f t="shared" si="194"/>
        <v>0</v>
      </c>
      <c r="CH88" s="14">
        <f t="shared" si="195"/>
        <v>0</v>
      </c>
      <c r="CI88" s="14">
        <f t="shared" si="196"/>
        <v>0</v>
      </c>
      <c r="CJ88" s="14">
        <f t="shared" si="197"/>
        <v>0</v>
      </c>
      <c r="CK88" s="14">
        <f t="shared" si="198"/>
        <v>0</v>
      </c>
      <c r="CL88" s="14">
        <f t="shared" si="199"/>
        <v>0</v>
      </c>
      <c r="CM88" s="14">
        <f t="shared" si="200"/>
        <v>0</v>
      </c>
      <c r="CN88" s="14">
        <f t="shared" si="201"/>
        <v>0</v>
      </c>
      <c r="CO88" s="14">
        <f t="shared" si="202"/>
        <v>0</v>
      </c>
      <c r="CP88" s="14">
        <f t="shared" si="203"/>
        <v>0</v>
      </c>
      <c r="CQ88" s="14">
        <f t="shared" si="204"/>
        <v>0</v>
      </c>
      <c r="CR88" s="14">
        <f t="shared" si="205"/>
        <v>0</v>
      </c>
      <c r="CS88" s="88">
        <f t="shared" si="206"/>
        <v>0</v>
      </c>
      <c r="CV88"/>
      <c r="CW88"/>
      <c r="CX88"/>
      <c r="CY88"/>
      <c r="CZ88"/>
      <c r="DA88"/>
      <c r="DB88"/>
      <c r="DC88"/>
      <c r="DD88"/>
      <c r="DE88"/>
      <c r="DF88"/>
      <c r="DG88"/>
      <c r="DH88" s="202"/>
      <c r="DI88" s="212">
        <f t="shared" si="207"/>
        <v>0</v>
      </c>
      <c r="DK88" s="74">
        <f t="shared" si="140"/>
        <v>0</v>
      </c>
      <c r="DL88" s="74">
        <f t="shared" si="141"/>
        <v>0</v>
      </c>
      <c r="DM88" s="74">
        <f t="shared" si="141"/>
        <v>0</v>
      </c>
      <c r="DN88" s="74">
        <f t="shared" si="141"/>
        <v>0</v>
      </c>
      <c r="DO88" s="74">
        <f t="shared" si="141"/>
        <v>0</v>
      </c>
      <c r="DP88" s="74">
        <f t="shared" si="141"/>
        <v>0</v>
      </c>
      <c r="DQ88" s="74">
        <f t="shared" si="141"/>
        <v>0</v>
      </c>
      <c r="DR88" s="74">
        <f t="shared" si="141"/>
        <v>0</v>
      </c>
      <c r="DS88" s="74">
        <f t="shared" si="141"/>
        <v>0</v>
      </c>
      <c r="DT88" s="74">
        <f t="shared" si="141"/>
        <v>0</v>
      </c>
      <c r="DU88" s="74">
        <f t="shared" si="141"/>
        <v>0</v>
      </c>
      <c r="DV88" s="74">
        <f t="shared" si="141"/>
        <v>0</v>
      </c>
      <c r="DW88" s="481">
        <f t="shared" si="175"/>
        <v>0</v>
      </c>
      <c r="DX88"/>
      <c r="DY88" s="74">
        <f t="shared" si="208"/>
        <v>0</v>
      </c>
      <c r="DZ88" s="74">
        <f t="shared" si="209"/>
        <v>0</v>
      </c>
      <c r="EA88" s="74">
        <f t="shared" si="209"/>
        <v>0</v>
      </c>
      <c r="EB88" s="74">
        <f t="shared" si="209"/>
        <v>0</v>
      </c>
      <c r="EC88" s="74">
        <f t="shared" si="209"/>
        <v>0</v>
      </c>
      <c r="ED88" s="74">
        <f t="shared" si="209"/>
        <v>0</v>
      </c>
      <c r="EE88" s="74">
        <f t="shared" si="209"/>
        <v>0</v>
      </c>
      <c r="EF88" s="74">
        <f t="shared" si="209"/>
        <v>0</v>
      </c>
      <c r="EG88" s="74">
        <f t="shared" si="209"/>
        <v>0</v>
      </c>
      <c r="EH88" s="74">
        <f t="shared" si="209"/>
        <v>0</v>
      </c>
      <c r="EI88" s="74">
        <f t="shared" si="209"/>
        <v>0</v>
      </c>
      <c r="EJ88" s="75">
        <f t="shared" si="209"/>
        <v>0</v>
      </c>
      <c r="EK88" s="488">
        <f t="shared" si="210"/>
        <v>0</v>
      </c>
      <c r="EL88" s="2">
        <f t="shared" si="211"/>
        <v>0</v>
      </c>
      <c r="EO88"/>
      <c r="EP88"/>
      <c r="EQ88"/>
      <c r="ER88"/>
      <c r="ES88"/>
      <c r="ET88"/>
      <c r="EU88"/>
      <c r="EV88"/>
      <c r="EW88"/>
      <c r="EX88"/>
      <c r="EY88"/>
      <c r="EZ88"/>
      <c r="FA88"/>
      <c r="FB88"/>
      <c r="FC88"/>
      <c r="FD88"/>
      <c r="FE88"/>
      <c r="FF88"/>
      <c r="FG88"/>
      <c r="FH88"/>
      <c r="FI88"/>
      <c r="FJ88"/>
      <c r="FK88"/>
      <c r="FL88"/>
      <c r="FM88"/>
      <c r="FN88"/>
      <c r="FO88"/>
    </row>
    <row r="89" spans="1:171" s="2" customFormat="1" hidden="1" x14ac:dyDescent="0.25">
      <c r="A89" s="297" t="str">
        <f>CONCATENATE($A$86,".03")</f>
        <v>1.3.03</v>
      </c>
      <c r="B89" s="147"/>
      <c r="C89" s="129"/>
      <c r="D89" s="278"/>
      <c r="E89" s="156"/>
      <c r="F89" s="156"/>
      <c r="G89" s="279"/>
      <c r="H89" s="119"/>
      <c r="I89" s="156"/>
      <c r="J89" s="156"/>
      <c r="K89" s="156"/>
      <c r="L89" s="156"/>
      <c r="M89" s="156"/>
      <c r="N89" s="156"/>
      <c r="O89" s="156"/>
      <c r="P89" s="156"/>
      <c r="Q89" s="156"/>
      <c r="R89" s="156"/>
      <c r="S89" s="279"/>
      <c r="T89" s="134"/>
      <c r="U89" s="134"/>
      <c r="V89" s="278"/>
      <c r="W89" s="156"/>
      <c r="X89" s="156"/>
      <c r="Y89" s="156"/>
      <c r="Z89" s="156"/>
      <c r="AA89" s="156"/>
      <c r="AB89" s="279"/>
      <c r="AC89" s="8"/>
      <c r="AD89" s="134">
        <f t="shared" si="178"/>
        <v>0</v>
      </c>
      <c r="AE89" s="9">
        <f t="shared" si="179"/>
        <v>0</v>
      </c>
      <c r="AF89" s="9">
        <f t="shared" si="179"/>
        <v>0</v>
      </c>
      <c r="AG89" s="9">
        <f t="shared" si="179"/>
        <v>0</v>
      </c>
      <c r="AH89" s="9">
        <f t="shared" si="212"/>
        <v>0</v>
      </c>
      <c r="AI89" s="134">
        <v>0</v>
      </c>
      <c r="AJ89" s="134">
        <v>0</v>
      </c>
      <c r="AK89" s="134">
        <v>0</v>
      </c>
      <c r="AL89" s="69">
        <f t="shared" si="181"/>
        <v>0</v>
      </c>
      <c r="AM89" s="134">
        <v>0</v>
      </c>
      <c r="AN89" s="134">
        <v>0</v>
      </c>
      <c r="AO89" s="134">
        <v>0</v>
      </c>
      <c r="AP89" s="69">
        <f t="shared" si="182"/>
        <v>0</v>
      </c>
      <c r="AQ89" s="134">
        <v>0</v>
      </c>
      <c r="AR89" s="134">
        <v>0</v>
      </c>
      <c r="AS89" s="134">
        <v>0</v>
      </c>
      <c r="AT89" s="69">
        <f t="shared" si="183"/>
        <v>0</v>
      </c>
      <c r="AU89" s="134">
        <v>0</v>
      </c>
      <c r="AV89" s="134">
        <v>0</v>
      </c>
      <c r="AW89" s="134">
        <v>0</v>
      </c>
      <c r="AX89" s="69">
        <f t="shared" si="184"/>
        <v>0</v>
      </c>
      <c r="AY89" s="134">
        <v>0</v>
      </c>
      <c r="AZ89" s="134">
        <v>0</v>
      </c>
      <c r="BA89" s="134">
        <v>0</v>
      </c>
      <c r="BB89" s="69">
        <f t="shared" si="185"/>
        <v>0</v>
      </c>
      <c r="BC89" s="134">
        <v>0</v>
      </c>
      <c r="BD89" s="134">
        <v>0</v>
      </c>
      <c r="BE89" s="134">
        <v>0</v>
      </c>
      <c r="BF89" s="69">
        <f t="shared" si="186"/>
        <v>0</v>
      </c>
      <c r="BG89" s="134">
        <v>0</v>
      </c>
      <c r="BH89" s="134">
        <v>0</v>
      </c>
      <c r="BI89" s="134">
        <v>0</v>
      </c>
      <c r="BJ89" s="69">
        <f t="shared" si="187"/>
        <v>0</v>
      </c>
      <c r="BK89" s="134">
        <v>0</v>
      </c>
      <c r="BL89" s="134">
        <v>0</v>
      </c>
      <c r="BM89" s="134">
        <v>0</v>
      </c>
      <c r="BN89" s="69">
        <f t="shared" si="188"/>
        <v>0</v>
      </c>
      <c r="BO89" s="134">
        <v>0</v>
      </c>
      <c r="BP89" s="134">
        <v>0</v>
      </c>
      <c r="BQ89" s="134">
        <v>0</v>
      </c>
      <c r="BR89" s="69">
        <f t="shared" si="189"/>
        <v>0</v>
      </c>
      <c r="BS89" s="134">
        <v>0</v>
      </c>
      <c r="BT89" s="134">
        <v>0</v>
      </c>
      <c r="BU89" s="134">
        <v>0</v>
      </c>
      <c r="BV89" s="69">
        <f t="shared" si="190"/>
        <v>0</v>
      </c>
      <c r="BW89" s="134">
        <v>0</v>
      </c>
      <c r="BX89" s="134">
        <v>0</v>
      </c>
      <c r="BY89" s="134">
        <v>0</v>
      </c>
      <c r="BZ89" s="69">
        <f t="shared" si="191"/>
        <v>0</v>
      </c>
      <c r="CA89" s="134">
        <v>0</v>
      </c>
      <c r="CB89" s="134">
        <v>0</v>
      </c>
      <c r="CC89" s="134">
        <v>0</v>
      </c>
      <c r="CD89" s="69">
        <f t="shared" si="192"/>
        <v>0</v>
      </c>
      <c r="CE89" s="62">
        <f t="shared" si="193"/>
        <v>0</v>
      </c>
      <c r="CF89" s="19"/>
      <c r="CG89" s="14">
        <f t="shared" si="194"/>
        <v>0</v>
      </c>
      <c r="CH89" s="14">
        <f t="shared" si="195"/>
        <v>0</v>
      </c>
      <c r="CI89" s="14">
        <f t="shared" si="196"/>
        <v>0</v>
      </c>
      <c r="CJ89" s="14">
        <f t="shared" si="197"/>
        <v>0</v>
      </c>
      <c r="CK89" s="14">
        <f t="shared" si="198"/>
        <v>0</v>
      </c>
      <c r="CL89" s="14">
        <f t="shared" si="199"/>
        <v>0</v>
      </c>
      <c r="CM89" s="14">
        <f t="shared" si="200"/>
        <v>0</v>
      </c>
      <c r="CN89" s="14">
        <f t="shared" si="201"/>
        <v>0</v>
      </c>
      <c r="CO89" s="14">
        <f t="shared" si="202"/>
        <v>0</v>
      </c>
      <c r="CP89" s="14">
        <f t="shared" si="203"/>
        <v>0</v>
      </c>
      <c r="CQ89" s="14">
        <f t="shared" si="204"/>
        <v>0</v>
      </c>
      <c r="CR89" s="14">
        <f t="shared" si="205"/>
        <v>0</v>
      </c>
      <c r="CS89" s="88">
        <f t="shared" si="206"/>
        <v>0</v>
      </c>
      <c r="CV89"/>
      <c r="CW89"/>
      <c r="CX89"/>
      <c r="CY89"/>
      <c r="CZ89"/>
      <c r="DA89"/>
      <c r="DB89"/>
      <c r="DC89"/>
      <c r="DD89"/>
      <c r="DE89"/>
      <c r="DF89"/>
      <c r="DG89"/>
      <c r="DH89" s="202"/>
      <c r="DI89" s="212">
        <f>MAX(CV89:DG89)</f>
        <v>0</v>
      </c>
      <c r="DK89" s="74">
        <f t="shared" si="140"/>
        <v>0</v>
      </c>
      <c r="DL89" s="74">
        <f t="shared" si="141"/>
        <v>0</v>
      </c>
      <c r="DM89" s="74">
        <f t="shared" si="141"/>
        <v>0</v>
      </c>
      <c r="DN89" s="74">
        <f t="shared" si="141"/>
        <v>0</v>
      </c>
      <c r="DO89" s="74">
        <f t="shared" si="141"/>
        <v>0</v>
      </c>
      <c r="DP89" s="74">
        <f t="shared" si="141"/>
        <v>0</v>
      </c>
      <c r="DQ89" s="74">
        <f t="shared" si="141"/>
        <v>0</v>
      </c>
      <c r="DR89" s="74">
        <f t="shared" si="141"/>
        <v>0</v>
      </c>
      <c r="DS89" s="74">
        <f t="shared" si="141"/>
        <v>0</v>
      </c>
      <c r="DT89" s="74">
        <f t="shared" si="141"/>
        <v>0</v>
      </c>
      <c r="DU89" s="74">
        <f t="shared" si="141"/>
        <v>0</v>
      </c>
      <c r="DV89" s="74">
        <f t="shared" si="141"/>
        <v>0</v>
      </c>
      <c r="DW89" s="481">
        <f>SUM(DK89:DV89)</f>
        <v>0</v>
      </c>
      <c r="DX89"/>
      <c r="DY89" s="74">
        <f t="shared" si="208"/>
        <v>0</v>
      </c>
      <c r="DZ89" s="74">
        <f t="shared" si="209"/>
        <v>0</v>
      </c>
      <c r="EA89" s="74">
        <f t="shared" si="209"/>
        <v>0</v>
      </c>
      <c r="EB89" s="74">
        <f t="shared" si="209"/>
        <v>0</v>
      </c>
      <c r="EC89" s="74">
        <f t="shared" si="209"/>
        <v>0</v>
      </c>
      <c r="ED89" s="74">
        <f t="shared" si="209"/>
        <v>0</v>
      </c>
      <c r="EE89" s="74">
        <f t="shared" si="209"/>
        <v>0</v>
      </c>
      <c r="EF89" s="74">
        <f t="shared" si="209"/>
        <v>0</v>
      </c>
      <c r="EG89" s="74">
        <f t="shared" si="209"/>
        <v>0</v>
      </c>
      <c r="EH89" s="74">
        <f t="shared" si="209"/>
        <v>0</v>
      </c>
      <c r="EI89" s="74">
        <f t="shared" si="209"/>
        <v>0</v>
      </c>
      <c r="EJ89" s="75">
        <f t="shared" si="209"/>
        <v>0</v>
      </c>
      <c r="EK89" s="488">
        <f t="shared" si="210"/>
        <v>0</v>
      </c>
      <c r="EL89" s="2">
        <f t="shared" si="211"/>
        <v>0</v>
      </c>
      <c r="EO89"/>
      <c r="EP89"/>
      <c r="EQ89"/>
      <c r="ER89"/>
      <c r="ES89"/>
      <c r="ET89"/>
      <c r="EU89"/>
      <c r="EV89"/>
      <c r="EW89"/>
      <c r="EX89"/>
      <c r="EY89"/>
      <c r="EZ89"/>
      <c r="FA89"/>
      <c r="FB89"/>
      <c r="FC89"/>
      <c r="FD89"/>
      <c r="FE89"/>
      <c r="FF89"/>
      <c r="FG89"/>
      <c r="FH89"/>
      <c r="FI89"/>
      <c r="FJ89"/>
      <c r="FK89"/>
      <c r="FL89"/>
      <c r="FM89"/>
      <c r="FN89"/>
      <c r="FO89"/>
    </row>
    <row r="90" spans="1:171" s="2" customFormat="1" hidden="1" x14ac:dyDescent="0.25">
      <c r="A90" s="297" t="str">
        <f>CONCATENATE($A$86,".04")</f>
        <v>1.3.04</v>
      </c>
      <c r="B90" s="147"/>
      <c r="C90" s="129"/>
      <c r="D90" s="278"/>
      <c r="E90" s="156"/>
      <c r="F90" s="156"/>
      <c r="G90" s="279"/>
      <c r="H90" s="119"/>
      <c r="I90" s="156"/>
      <c r="J90" s="156"/>
      <c r="K90" s="156"/>
      <c r="L90" s="156"/>
      <c r="M90" s="156"/>
      <c r="N90" s="156"/>
      <c r="O90" s="156"/>
      <c r="P90" s="156"/>
      <c r="Q90" s="156"/>
      <c r="R90" s="156"/>
      <c r="S90" s="279"/>
      <c r="T90" s="134"/>
      <c r="U90" s="134"/>
      <c r="V90" s="278"/>
      <c r="W90" s="156"/>
      <c r="X90" s="156"/>
      <c r="Y90" s="156"/>
      <c r="Z90" s="156"/>
      <c r="AA90" s="156"/>
      <c r="AB90" s="279"/>
      <c r="AC90" s="8"/>
      <c r="AD90" s="134">
        <f t="shared" si="178"/>
        <v>0</v>
      </c>
      <c r="AE90" s="9">
        <f t="shared" si="179"/>
        <v>0</v>
      </c>
      <c r="AF90" s="9">
        <f t="shared" si="179"/>
        <v>0</v>
      </c>
      <c r="AG90" s="9">
        <f t="shared" si="179"/>
        <v>0</v>
      </c>
      <c r="AH90" s="9">
        <f t="shared" ref="AH90" si="213">AC90-(AE90+AF90+AG90)</f>
        <v>0</v>
      </c>
      <c r="AI90" s="134">
        <v>0</v>
      </c>
      <c r="AJ90" s="134">
        <v>0</v>
      </c>
      <c r="AK90" s="134">
        <v>0</v>
      </c>
      <c r="AL90" s="69">
        <f t="shared" ref="AL90" si="214">CG90</f>
        <v>0</v>
      </c>
      <c r="AM90" s="134">
        <v>0</v>
      </c>
      <c r="AN90" s="134">
        <v>0</v>
      </c>
      <c r="AO90" s="134">
        <v>0</v>
      </c>
      <c r="AP90" s="69">
        <f t="shared" ref="AP90" si="215">CH90</f>
        <v>0</v>
      </c>
      <c r="AQ90" s="134">
        <v>0</v>
      </c>
      <c r="AR90" s="134">
        <v>0</v>
      </c>
      <c r="AS90" s="134">
        <v>0</v>
      </c>
      <c r="AT90" s="69">
        <f t="shared" ref="AT90" si="216">CI90</f>
        <v>0</v>
      </c>
      <c r="AU90" s="134">
        <v>0</v>
      </c>
      <c r="AV90" s="134">
        <v>0</v>
      </c>
      <c r="AW90" s="134">
        <v>0</v>
      </c>
      <c r="AX90" s="69">
        <f t="shared" ref="AX90" si="217">CJ90</f>
        <v>0</v>
      </c>
      <c r="AY90" s="134">
        <v>0</v>
      </c>
      <c r="AZ90" s="134">
        <v>0</v>
      </c>
      <c r="BA90" s="134">
        <v>0</v>
      </c>
      <c r="BB90" s="69">
        <f t="shared" ref="BB90" si="218">CK90</f>
        <v>0</v>
      </c>
      <c r="BC90" s="134">
        <v>0</v>
      </c>
      <c r="BD90" s="134">
        <v>0</v>
      </c>
      <c r="BE90" s="134">
        <v>0</v>
      </c>
      <c r="BF90" s="69">
        <f t="shared" ref="BF90" si="219">CL90</f>
        <v>0</v>
      </c>
      <c r="BG90" s="134">
        <v>0</v>
      </c>
      <c r="BH90" s="134">
        <v>0</v>
      </c>
      <c r="BI90" s="134">
        <v>0</v>
      </c>
      <c r="BJ90" s="69">
        <f t="shared" ref="BJ90" si="220">CM90</f>
        <v>0</v>
      </c>
      <c r="BK90" s="134">
        <v>0</v>
      </c>
      <c r="BL90" s="134">
        <v>0</v>
      </c>
      <c r="BM90" s="134">
        <v>0</v>
      </c>
      <c r="BN90" s="69">
        <f t="shared" ref="BN90" si="221">CN90</f>
        <v>0</v>
      </c>
      <c r="BO90" s="134">
        <v>0</v>
      </c>
      <c r="BP90" s="134">
        <v>0</v>
      </c>
      <c r="BQ90" s="134">
        <v>0</v>
      </c>
      <c r="BR90" s="69">
        <f t="shared" ref="BR90" si="222">CO90</f>
        <v>0</v>
      </c>
      <c r="BS90" s="134">
        <v>0</v>
      </c>
      <c r="BT90" s="134">
        <v>0</v>
      </c>
      <c r="BU90" s="134">
        <v>0</v>
      </c>
      <c r="BV90" s="69">
        <f t="shared" ref="BV90" si="223">CP90</f>
        <v>0</v>
      </c>
      <c r="BW90" s="134">
        <v>0</v>
      </c>
      <c r="BX90" s="134">
        <v>0</v>
      </c>
      <c r="BY90" s="134">
        <v>0</v>
      </c>
      <c r="BZ90" s="69">
        <f t="shared" ref="BZ90" si="224">CQ90</f>
        <v>0</v>
      </c>
      <c r="CA90" s="134">
        <v>0</v>
      </c>
      <c r="CB90" s="134">
        <v>0</v>
      </c>
      <c r="CC90" s="134">
        <v>0</v>
      </c>
      <c r="CD90" s="69">
        <f t="shared" ref="CD90" si="225">CR90</f>
        <v>0</v>
      </c>
      <c r="CE90" s="62">
        <f t="shared" si="193"/>
        <v>0</v>
      </c>
      <c r="CF90" s="19"/>
      <c r="CG90" s="14">
        <f t="shared" si="194"/>
        <v>0</v>
      </c>
      <c r="CH90" s="14">
        <f t="shared" si="195"/>
        <v>0</v>
      </c>
      <c r="CI90" s="14">
        <f t="shared" si="196"/>
        <v>0</v>
      </c>
      <c r="CJ90" s="14">
        <f t="shared" si="197"/>
        <v>0</v>
      </c>
      <c r="CK90" s="14">
        <f t="shared" si="198"/>
        <v>0</v>
      </c>
      <c r="CL90" s="14">
        <f t="shared" si="199"/>
        <v>0</v>
      </c>
      <c r="CM90" s="14">
        <f t="shared" si="200"/>
        <v>0</v>
      </c>
      <c r="CN90" s="14">
        <f t="shared" si="201"/>
        <v>0</v>
      </c>
      <c r="CO90" s="14">
        <f t="shared" si="202"/>
        <v>0</v>
      </c>
      <c r="CP90" s="14">
        <f t="shared" si="203"/>
        <v>0</v>
      </c>
      <c r="CQ90" s="14">
        <f t="shared" si="204"/>
        <v>0</v>
      </c>
      <c r="CR90" s="14">
        <f t="shared" si="205"/>
        <v>0</v>
      </c>
      <c r="CS90" s="88">
        <f t="shared" ref="CS90" si="226">SUM(CG90:CR90)</f>
        <v>0</v>
      </c>
      <c r="CV90"/>
      <c r="CW90"/>
      <c r="CX90"/>
      <c r="CY90"/>
      <c r="CZ90"/>
      <c r="DA90"/>
      <c r="DB90"/>
      <c r="DC90"/>
      <c r="DD90"/>
      <c r="DE90"/>
      <c r="DF90"/>
      <c r="DG90"/>
      <c r="DH90" s="202"/>
      <c r="DI90" s="212">
        <f t="shared" ref="DI90" si="227">MAX(CV90:DG90)</f>
        <v>0</v>
      </c>
      <c r="DK90" s="74">
        <f t="shared" si="140"/>
        <v>0</v>
      </c>
      <c r="DL90" s="74">
        <f t="shared" si="141"/>
        <v>0</v>
      </c>
      <c r="DM90" s="74">
        <f t="shared" si="141"/>
        <v>0</v>
      </c>
      <c r="DN90" s="74">
        <f t="shared" si="141"/>
        <v>0</v>
      </c>
      <c r="DO90" s="74">
        <f t="shared" si="141"/>
        <v>0</v>
      </c>
      <c r="DP90" s="74">
        <f t="shared" si="141"/>
        <v>0</v>
      </c>
      <c r="DQ90" s="74">
        <f t="shared" si="141"/>
        <v>0</v>
      </c>
      <c r="DR90" s="74">
        <f t="shared" si="141"/>
        <v>0</v>
      </c>
      <c r="DS90" s="74">
        <f t="shared" si="141"/>
        <v>0</v>
      </c>
      <c r="DT90" s="74">
        <f t="shared" si="141"/>
        <v>0</v>
      </c>
      <c r="DU90" s="74">
        <f t="shared" si="141"/>
        <v>0</v>
      </c>
      <c r="DV90" s="74">
        <f t="shared" si="141"/>
        <v>0</v>
      </c>
      <c r="DW90" s="481">
        <f t="shared" ref="DW90" si="228">SUM(DK90:DV90)</f>
        <v>0</v>
      </c>
      <c r="DX90"/>
      <c r="DY90" s="74">
        <f t="shared" si="208"/>
        <v>0</v>
      </c>
      <c r="DZ90" s="74">
        <f t="shared" si="209"/>
        <v>0</v>
      </c>
      <c r="EA90" s="74">
        <f t="shared" si="209"/>
        <v>0</v>
      </c>
      <c r="EB90" s="74">
        <f t="shared" si="209"/>
        <v>0</v>
      </c>
      <c r="EC90" s="74">
        <f t="shared" si="209"/>
        <v>0</v>
      </c>
      <c r="ED90" s="74">
        <f t="shared" si="209"/>
        <v>0</v>
      </c>
      <c r="EE90" s="74">
        <f t="shared" si="209"/>
        <v>0</v>
      </c>
      <c r="EF90" s="74">
        <f t="shared" si="209"/>
        <v>0</v>
      </c>
      <c r="EG90" s="74">
        <f t="shared" si="209"/>
        <v>0</v>
      </c>
      <c r="EH90" s="74">
        <f t="shared" si="209"/>
        <v>0</v>
      </c>
      <c r="EI90" s="74">
        <f t="shared" si="209"/>
        <v>0</v>
      </c>
      <c r="EJ90" s="75">
        <f t="shared" si="209"/>
        <v>0</v>
      </c>
      <c r="EK90" s="488">
        <f t="shared" ref="EK90" si="229">SUM(DY90:EJ90)</f>
        <v>0</v>
      </c>
      <c r="EL90" s="2">
        <f t="shared" ref="EL90" si="230">DW90+EK90</f>
        <v>0</v>
      </c>
      <c r="EO90"/>
      <c r="EP90"/>
      <c r="EQ90"/>
      <c r="ER90"/>
      <c r="ES90"/>
      <c r="ET90"/>
      <c r="EU90"/>
      <c r="EV90"/>
      <c r="EW90"/>
      <c r="EX90"/>
      <c r="EY90"/>
      <c r="EZ90"/>
      <c r="FA90"/>
      <c r="FB90"/>
      <c r="FC90"/>
      <c r="FD90"/>
      <c r="FE90"/>
      <c r="FF90"/>
      <c r="FG90"/>
      <c r="FH90"/>
      <c r="FI90"/>
      <c r="FJ90"/>
      <c r="FK90"/>
      <c r="FL90"/>
      <c r="FM90"/>
      <c r="FN90"/>
      <c r="FO90"/>
    </row>
    <row r="91" spans="1:171" s="2" customFormat="1" hidden="1" x14ac:dyDescent="0.25">
      <c r="A91" s="297" t="str">
        <f>CONCATENATE($A$86,".05")</f>
        <v>1.3.05</v>
      </c>
      <c r="B91" s="147"/>
      <c r="C91" s="129"/>
      <c r="D91" s="278"/>
      <c r="E91" s="156"/>
      <c r="F91" s="156"/>
      <c r="G91" s="279"/>
      <c r="H91" s="119"/>
      <c r="I91" s="156"/>
      <c r="J91" s="156"/>
      <c r="K91" s="156"/>
      <c r="L91" s="156"/>
      <c r="M91" s="156"/>
      <c r="N91" s="156"/>
      <c r="O91" s="156"/>
      <c r="P91" s="156"/>
      <c r="Q91" s="156"/>
      <c r="R91" s="156"/>
      <c r="S91" s="279"/>
      <c r="T91" s="134"/>
      <c r="U91" s="134"/>
      <c r="V91" s="278"/>
      <c r="W91" s="156"/>
      <c r="X91" s="156"/>
      <c r="Y91" s="156"/>
      <c r="Z91" s="156"/>
      <c r="AA91" s="156"/>
      <c r="AB91" s="279"/>
      <c r="AC91" s="8"/>
      <c r="AD91" s="134">
        <f t="shared" si="178"/>
        <v>0</v>
      </c>
      <c r="AE91" s="9">
        <f t="shared" si="179"/>
        <v>0</v>
      </c>
      <c r="AF91" s="9">
        <f t="shared" si="179"/>
        <v>0</v>
      </c>
      <c r="AG91" s="9">
        <f t="shared" si="179"/>
        <v>0</v>
      </c>
      <c r="AH91" s="9">
        <f t="shared" ref="AH91" si="231">AC91-(AE91+AF91+AG91)</f>
        <v>0</v>
      </c>
      <c r="AI91" s="134">
        <v>0</v>
      </c>
      <c r="AJ91" s="134">
        <v>0</v>
      </c>
      <c r="AK91" s="134">
        <v>0</v>
      </c>
      <c r="AL91" s="69">
        <f t="shared" ref="AL91" si="232">CG91</f>
        <v>0</v>
      </c>
      <c r="AM91" s="134">
        <v>0</v>
      </c>
      <c r="AN91" s="134">
        <v>0</v>
      </c>
      <c r="AO91" s="134">
        <v>0</v>
      </c>
      <c r="AP91" s="69">
        <f t="shared" ref="AP91" si="233">CH91</f>
        <v>0</v>
      </c>
      <c r="AQ91" s="134">
        <v>0</v>
      </c>
      <c r="AR91" s="134">
        <v>0</v>
      </c>
      <c r="AS91" s="134">
        <v>0</v>
      </c>
      <c r="AT91" s="69">
        <f t="shared" ref="AT91" si="234">CI91</f>
        <v>0</v>
      </c>
      <c r="AU91" s="134">
        <v>0</v>
      </c>
      <c r="AV91" s="134">
        <v>0</v>
      </c>
      <c r="AW91" s="134">
        <v>0</v>
      </c>
      <c r="AX91" s="69">
        <f t="shared" ref="AX91" si="235">CJ91</f>
        <v>0</v>
      </c>
      <c r="AY91" s="134">
        <v>0</v>
      </c>
      <c r="AZ91" s="134">
        <v>0</v>
      </c>
      <c r="BA91" s="134">
        <v>0</v>
      </c>
      <c r="BB91" s="69">
        <f t="shared" ref="BB91" si="236">CK91</f>
        <v>0</v>
      </c>
      <c r="BC91" s="134">
        <v>0</v>
      </c>
      <c r="BD91" s="134">
        <v>0</v>
      </c>
      <c r="BE91" s="134">
        <v>0</v>
      </c>
      <c r="BF91" s="69">
        <f t="shared" ref="BF91" si="237">CL91</f>
        <v>0</v>
      </c>
      <c r="BG91" s="134">
        <v>0</v>
      </c>
      <c r="BH91" s="134">
        <v>0</v>
      </c>
      <c r="BI91" s="134">
        <v>0</v>
      </c>
      <c r="BJ91" s="69">
        <f t="shared" ref="BJ91" si="238">CM91</f>
        <v>0</v>
      </c>
      <c r="BK91" s="134">
        <v>0</v>
      </c>
      <c r="BL91" s="134">
        <v>0</v>
      </c>
      <c r="BM91" s="134">
        <v>0</v>
      </c>
      <c r="BN91" s="69">
        <f t="shared" ref="BN91" si="239">CN91</f>
        <v>0</v>
      </c>
      <c r="BO91" s="134">
        <v>0</v>
      </c>
      <c r="BP91" s="134">
        <v>0</v>
      </c>
      <c r="BQ91" s="134">
        <v>0</v>
      </c>
      <c r="BR91" s="69">
        <f t="shared" ref="BR91" si="240">CO91</f>
        <v>0</v>
      </c>
      <c r="BS91" s="134">
        <v>0</v>
      </c>
      <c r="BT91" s="134">
        <v>0</v>
      </c>
      <c r="BU91" s="134">
        <v>0</v>
      </c>
      <c r="BV91" s="69">
        <f t="shared" ref="BV91" si="241">CP91</f>
        <v>0</v>
      </c>
      <c r="BW91" s="134">
        <v>0</v>
      </c>
      <c r="BX91" s="134">
        <v>0</v>
      </c>
      <c r="BY91" s="134">
        <v>0</v>
      </c>
      <c r="BZ91" s="69">
        <f t="shared" ref="BZ91" si="242">CQ91</f>
        <v>0</v>
      </c>
      <c r="CA91" s="134">
        <v>0</v>
      </c>
      <c r="CB91" s="134">
        <v>0</v>
      </c>
      <c r="CC91" s="134">
        <v>0</v>
      </c>
      <c r="CD91" s="69">
        <f t="shared" ref="CD91" si="243">CR91</f>
        <v>0</v>
      </c>
      <c r="CE91" s="62">
        <f t="shared" si="193"/>
        <v>0</v>
      </c>
      <c r="CF91" s="19"/>
      <c r="CG91" s="14">
        <f t="shared" si="194"/>
        <v>0</v>
      </c>
      <c r="CH91" s="14">
        <f t="shared" si="195"/>
        <v>0</v>
      </c>
      <c r="CI91" s="14">
        <f t="shared" si="196"/>
        <v>0</v>
      </c>
      <c r="CJ91" s="14">
        <f t="shared" si="197"/>
        <v>0</v>
      </c>
      <c r="CK91" s="14">
        <f t="shared" si="198"/>
        <v>0</v>
      </c>
      <c r="CL91" s="14">
        <f t="shared" si="199"/>
        <v>0</v>
      </c>
      <c r="CM91" s="14">
        <f t="shared" si="200"/>
        <v>0</v>
      </c>
      <c r="CN91" s="14">
        <f t="shared" si="201"/>
        <v>0</v>
      </c>
      <c r="CO91" s="14">
        <f t="shared" si="202"/>
        <v>0</v>
      </c>
      <c r="CP91" s="14">
        <f t="shared" si="203"/>
        <v>0</v>
      </c>
      <c r="CQ91" s="14">
        <f t="shared" si="204"/>
        <v>0</v>
      </c>
      <c r="CR91" s="14">
        <f t="shared" si="205"/>
        <v>0</v>
      </c>
      <c r="CS91" s="88">
        <f t="shared" ref="CS91" si="244">SUM(CG91:CR91)</f>
        <v>0</v>
      </c>
      <c r="CV91"/>
      <c r="CW91"/>
      <c r="CX91"/>
      <c r="CY91"/>
      <c r="CZ91"/>
      <c r="DA91"/>
      <c r="DB91"/>
      <c r="DC91"/>
      <c r="DD91"/>
      <c r="DE91"/>
      <c r="DF91"/>
      <c r="DG91"/>
      <c r="DH91" s="202"/>
      <c r="DI91" s="212">
        <f t="shared" ref="DI91" si="245">MAX(CV91:DG91)</f>
        <v>0</v>
      </c>
      <c r="DK91" s="74">
        <f t="shared" si="140"/>
        <v>0</v>
      </c>
      <c r="DL91" s="74">
        <f t="shared" si="141"/>
        <v>0</v>
      </c>
      <c r="DM91" s="74">
        <f t="shared" si="141"/>
        <v>0</v>
      </c>
      <c r="DN91" s="74">
        <f t="shared" si="141"/>
        <v>0</v>
      </c>
      <c r="DO91" s="74">
        <f t="shared" si="141"/>
        <v>0</v>
      </c>
      <c r="DP91" s="74">
        <f t="shared" si="141"/>
        <v>0</v>
      </c>
      <c r="DQ91" s="74">
        <f t="shared" si="141"/>
        <v>0</v>
      </c>
      <c r="DR91" s="74">
        <f t="shared" si="141"/>
        <v>0</v>
      </c>
      <c r="DS91" s="74">
        <f t="shared" si="141"/>
        <v>0</v>
      </c>
      <c r="DT91" s="74">
        <f t="shared" si="141"/>
        <v>0</v>
      </c>
      <c r="DU91" s="74">
        <f t="shared" si="141"/>
        <v>0</v>
      </c>
      <c r="DV91" s="74">
        <f t="shared" si="141"/>
        <v>0</v>
      </c>
      <c r="DW91" s="481">
        <f t="shared" ref="DW91" si="246">SUM(DK91:DV91)</f>
        <v>0</v>
      </c>
      <c r="DX91"/>
      <c r="DY91" s="74">
        <f t="shared" si="208"/>
        <v>0</v>
      </c>
      <c r="DZ91" s="74">
        <f t="shared" si="209"/>
        <v>0</v>
      </c>
      <c r="EA91" s="74">
        <f t="shared" si="209"/>
        <v>0</v>
      </c>
      <c r="EB91" s="74">
        <f t="shared" si="209"/>
        <v>0</v>
      </c>
      <c r="EC91" s="74">
        <f t="shared" si="209"/>
        <v>0</v>
      </c>
      <c r="ED91" s="74">
        <f t="shared" si="209"/>
        <v>0</v>
      </c>
      <c r="EE91" s="74">
        <f t="shared" si="209"/>
        <v>0</v>
      </c>
      <c r="EF91" s="74">
        <f t="shared" si="209"/>
        <v>0</v>
      </c>
      <c r="EG91" s="74">
        <f t="shared" si="209"/>
        <v>0</v>
      </c>
      <c r="EH91" s="74">
        <f t="shared" si="209"/>
        <v>0</v>
      </c>
      <c r="EI91" s="74">
        <f t="shared" si="209"/>
        <v>0</v>
      </c>
      <c r="EJ91" s="75">
        <f t="shared" si="209"/>
        <v>0</v>
      </c>
      <c r="EK91" s="488">
        <f t="shared" ref="EK91" si="247">SUM(DY91:EJ91)</f>
        <v>0</v>
      </c>
      <c r="EL91" s="2">
        <f t="shared" ref="EL91" si="248">DW91+EK91</f>
        <v>0</v>
      </c>
      <c r="EO91"/>
      <c r="EP91"/>
      <c r="EQ91"/>
      <c r="ER91"/>
      <c r="ES91"/>
      <c r="ET91"/>
      <c r="EU91"/>
      <c r="EV91"/>
      <c r="EW91"/>
      <c r="EX91"/>
      <c r="EY91"/>
      <c r="EZ91"/>
      <c r="FA91"/>
      <c r="FB91"/>
      <c r="FC91"/>
      <c r="FD91"/>
      <c r="FE91"/>
      <c r="FF91"/>
      <c r="FG91"/>
      <c r="FH91"/>
      <c r="FI91"/>
      <c r="FJ91"/>
      <c r="FK91"/>
      <c r="FL91"/>
      <c r="FM91"/>
      <c r="FN91"/>
      <c r="FO91"/>
    </row>
    <row r="92" spans="1:171" s="2" customFormat="1" hidden="1" x14ac:dyDescent="0.25">
      <c r="A92" s="297" t="str">
        <f>CONCATENATE($A$86,".06")</f>
        <v>1.3.06</v>
      </c>
      <c r="B92" s="147"/>
      <c r="C92" s="129"/>
      <c r="D92" s="278"/>
      <c r="E92" s="156"/>
      <c r="F92" s="156"/>
      <c r="G92" s="279"/>
      <c r="H92" s="119"/>
      <c r="I92" s="156"/>
      <c r="J92" s="156"/>
      <c r="K92" s="156"/>
      <c r="L92" s="156"/>
      <c r="M92" s="156"/>
      <c r="N92" s="156"/>
      <c r="O92" s="156"/>
      <c r="P92" s="156"/>
      <c r="Q92" s="156"/>
      <c r="R92" s="156"/>
      <c r="S92" s="279"/>
      <c r="T92" s="134"/>
      <c r="U92" s="134"/>
      <c r="V92" s="278"/>
      <c r="W92" s="156"/>
      <c r="X92" s="156"/>
      <c r="Y92" s="156"/>
      <c r="Z92" s="156"/>
      <c r="AA92" s="156"/>
      <c r="AB92" s="279"/>
      <c r="AC92" s="8"/>
      <c r="AD92" s="134">
        <f t="shared" si="178"/>
        <v>0</v>
      </c>
      <c r="AE92" s="9">
        <f t="shared" si="179"/>
        <v>0</v>
      </c>
      <c r="AF92" s="9">
        <f t="shared" si="179"/>
        <v>0</v>
      </c>
      <c r="AG92" s="9">
        <f t="shared" si="179"/>
        <v>0</v>
      </c>
      <c r="AH92" s="9">
        <f t="shared" ref="AH92" si="249">AC92-(AE92+AF92+AG92)</f>
        <v>0</v>
      </c>
      <c r="AI92" s="134">
        <v>0</v>
      </c>
      <c r="AJ92" s="134">
        <v>0</v>
      </c>
      <c r="AK92" s="134">
        <v>0</v>
      </c>
      <c r="AL92" s="69">
        <f t="shared" ref="AL92" si="250">CG92</f>
        <v>0</v>
      </c>
      <c r="AM92" s="134">
        <v>0</v>
      </c>
      <c r="AN92" s="134">
        <v>0</v>
      </c>
      <c r="AO92" s="134">
        <v>0</v>
      </c>
      <c r="AP92" s="69">
        <f t="shared" ref="AP92" si="251">CH92</f>
        <v>0</v>
      </c>
      <c r="AQ92" s="134">
        <v>0</v>
      </c>
      <c r="AR92" s="134">
        <v>0</v>
      </c>
      <c r="AS92" s="134">
        <v>0</v>
      </c>
      <c r="AT92" s="69">
        <f t="shared" ref="AT92" si="252">CI92</f>
        <v>0</v>
      </c>
      <c r="AU92" s="134">
        <v>0</v>
      </c>
      <c r="AV92" s="134">
        <v>0</v>
      </c>
      <c r="AW92" s="134">
        <v>0</v>
      </c>
      <c r="AX92" s="69">
        <f t="shared" ref="AX92" si="253">CJ92</f>
        <v>0</v>
      </c>
      <c r="AY92" s="134">
        <v>0</v>
      </c>
      <c r="AZ92" s="134">
        <v>0</v>
      </c>
      <c r="BA92" s="134">
        <v>0</v>
      </c>
      <c r="BB92" s="69">
        <f t="shared" ref="BB92" si="254">CK92</f>
        <v>0</v>
      </c>
      <c r="BC92" s="134">
        <v>0</v>
      </c>
      <c r="BD92" s="134">
        <v>0</v>
      </c>
      <c r="BE92" s="134">
        <v>0</v>
      </c>
      <c r="BF92" s="69">
        <f t="shared" ref="BF92" si="255">CL92</f>
        <v>0</v>
      </c>
      <c r="BG92" s="134">
        <v>0</v>
      </c>
      <c r="BH92" s="134">
        <v>0</v>
      </c>
      <c r="BI92" s="134">
        <v>0</v>
      </c>
      <c r="BJ92" s="69">
        <f t="shared" ref="BJ92" si="256">CM92</f>
        <v>0</v>
      </c>
      <c r="BK92" s="134">
        <v>0</v>
      </c>
      <c r="BL92" s="134">
        <v>0</v>
      </c>
      <c r="BM92" s="134">
        <v>0</v>
      </c>
      <c r="BN92" s="69">
        <f t="shared" ref="BN92" si="257">CN92</f>
        <v>0</v>
      </c>
      <c r="BO92" s="134">
        <v>0</v>
      </c>
      <c r="BP92" s="134">
        <v>0</v>
      </c>
      <c r="BQ92" s="134">
        <v>0</v>
      </c>
      <c r="BR92" s="69">
        <f t="shared" ref="BR92" si="258">CO92</f>
        <v>0</v>
      </c>
      <c r="BS92" s="134">
        <v>0</v>
      </c>
      <c r="BT92" s="134">
        <v>0</v>
      </c>
      <c r="BU92" s="134">
        <v>0</v>
      </c>
      <c r="BV92" s="69">
        <f t="shared" ref="BV92" si="259">CP92</f>
        <v>0</v>
      </c>
      <c r="BW92" s="134">
        <v>0</v>
      </c>
      <c r="BX92" s="134">
        <v>0</v>
      </c>
      <c r="BY92" s="134">
        <v>0</v>
      </c>
      <c r="BZ92" s="69">
        <f t="shared" ref="BZ92" si="260">CQ92</f>
        <v>0</v>
      </c>
      <c r="CA92" s="134">
        <v>0</v>
      </c>
      <c r="CB92" s="134">
        <v>0</v>
      </c>
      <c r="CC92" s="134">
        <v>0</v>
      </c>
      <c r="CD92" s="69">
        <f t="shared" ref="CD92" si="261">CR92</f>
        <v>0</v>
      </c>
      <c r="CE92" s="62">
        <f t="shared" si="193"/>
        <v>0</v>
      </c>
      <c r="CF92" s="19"/>
      <c r="CG92" s="14">
        <f t="shared" si="194"/>
        <v>0</v>
      </c>
      <c r="CH92" s="14">
        <f t="shared" si="195"/>
        <v>0</v>
      </c>
      <c r="CI92" s="14">
        <f t="shared" si="196"/>
        <v>0</v>
      </c>
      <c r="CJ92" s="14">
        <f t="shared" si="197"/>
        <v>0</v>
      </c>
      <c r="CK92" s="14">
        <f t="shared" si="198"/>
        <v>0</v>
      </c>
      <c r="CL92" s="14">
        <f t="shared" si="199"/>
        <v>0</v>
      </c>
      <c r="CM92" s="14">
        <f t="shared" si="200"/>
        <v>0</v>
      </c>
      <c r="CN92" s="14">
        <f t="shared" si="201"/>
        <v>0</v>
      </c>
      <c r="CO92" s="14">
        <f t="shared" si="202"/>
        <v>0</v>
      </c>
      <c r="CP92" s="14">
        <f t="shared" si="203"/>
        <v>0</v>
      </c>
      <c r="CQ92" s="14">
        <f t="shared" si="204"/>
        <v>0</v>
      </c>
      <c r="CR92" s="14">
        <f t="shared" si="205"/>
        <v>0</v>
      </c>
      <c r="CS92" s="88">
        <f t="shared" ref="CS92" si="262">SUM(CG92:CR92)</f>
        <v>0</v>
      </c>
      <c r="CV92"/>
      <c r="CW92"/>
      <c r="CX92"/>
      <c r="CY92"/>
      <c r="CZ92"/>
      <c r="DA92"/>
      <c r="DB92"/>
      <c r="DC92"/>
      <c r="DD92"/>
      <c r="DE92"/>
      <c r="DF92"/>
      <c r="DG92"/>
      <c r="DH92" s="202"/>
      <c r="DI92" s="212">
        <f t="shared" ref="DI92" si="263">MAX(CV92:DG92)</f>
        <v>0</v>
      </c>
      <c r="DK92" s="74">
        <f t="shared" si="140"/>
        <v>0</v>
      </c>
      <c r="DL92" s="74">
        <f t="shared" si="141"/>
        <v>0</v>
      </c>
      <c r="DM92" s="74">
        <f t="shared" si="141"/>
        <v>0</v>
      </c>
      <c r="DN92" s="74">
        <f t="shared" si="141"/>
        <v>0</v>
      </c>
      <c r="DO92" s="74">
        <f t="shared" si="141"/>
        <v>0</v>
      </c>
      <c r="DP92" s="74">
        <f t="shared" si="141"/>
        <v>0</v>
      </c>
      <c r="DQ92" s="74">
        <f t="shared" si="141"/>
        <v>0</v>
      </c>
      <c r="DR92" s="74">
        <f t="shared" si="141"/>
        <v>0</v>
      </c>
      <c r="DS92" s="74">
        <f t="shared" si="141"/>
        <v>0</v>
      </c>
      <c r="DT92" s="74">
        <f t="shared" si="141"/>
        <v>0</v>
      </c>
      <c r="DU92" s="74">
        <f t="shared" si="141"/>
        <v>0</v>
      </c>
      <c r="DV92" s="74">
        <f t="shared" si="141"/>
        <v>0</v>
      </c>
      <c r="DW92" s="481">
        <f t="shared" ref="DW92" si="264">SUM(DK92:DV92)</f>
        <v>0</v>
      </c>
      <c r="DX92"/>
      <c r="DY92" s="74">
        <f t="shared" si="208"/>
        <v>0</v>
      </c>
      <c r="DZ92" s="74">
        <f t="shared" si="209"/>
        <v>0</v>
      </c>
      <c r="EA92" s="74">
        <f t="shared" si="209"/>
        <v>0</v>
      </c>
      <c r="EB92" s="74">
        <f t="shared" si="209"/>
        <v>0</v>
      </c>
      <c r="EC92" s="74">
        <f t="shared" si="209"/>
        <v>0</v>
      </c>
      <c r="ED92" s="74">
        <f t="shared" si="209"/>
        <v>0</v>
      </c>
      <c r="EE92" s="74">
        <f t="shared" si="209"/>
        <v>0</v>
      </c>
      <c r="EF92" s="74">
        <f t="shared" si="209"/>
        <v>0</v>
      </c>
      <c r="EG92" s="74">
        <f t="shared" si="209"/>
        <v>0</v>
      </c>
      <c r="EH92" s="74">
        <f t="shared" si="209"/>
        <v>0</v>
      </c>
      <c r="EI92" s="74">
        <f t="shared" si="209"/>
        <v>0</v>
      </c>
      <c r="EJ92" s="75">
        <f t="shared" si="209"/>
        <v>0</v>
      </c>
      <c r="EK92" s="488">
        <f t="shared" ref="EK92" si="265">SUM(DY92:EJ92)</f>
        <v>0</v>
      </c>
      <c r="EL92" s="2">
        <f t="shared" ref="EL92" si="266">DW92+EK92</f>
        <v>0</v>
      </c>
      <c r="EO92"/>
      <c r="EP92"/>
      <c r="EQ92"/>
      <c r="ER92"/>
      <c r="ES92"/>
      <c r="ET92"/>
      <c r="EU92"/>
      <c r="EV92"/>
      <c r="EW92"/>
      <c r="EX92"/>
      <c r="EY92"/>
      <c r="EZ92"/>
      <c r="FA92"/>
      <c r="FB92"/>
      <c r="FC92"/>
      <c r="FD92"/>
      <c r="FE92"/>
      <c r="FF92"/>
      <c r="FG92"/>
      <c r="FH92"/>
      <c r="FI92"/>
      <c r="FJ92"/>
      <c r="FK92"/>
      <c r="FL92"/>
      <c r="FM92"/>
      <c r="FN92"/>
      <c r="FO92"/>
    </row>
    <row r="93" spans="1:171" s="2" customFormat="1" hidden="1" x14ac:dyDescent="0.25">
      <c r="A93" s="297" t="str">
        <f>CONCATENATE($A$86,".07")</f>
        <v>1.3.07</v>
      </c>
      <c r="B93" s="147"/>
      <c r="C93" s="129"/>
      <c r="D93" s="278"/>
      <c r="E93" s="156"/>
      <c r="F93" s="156"/>
      <c r="G93" s="279"/>
      <c r="H93" s="119"/>
      <c r="I93" s="156"/>
      <c r="J93" s="156"/>
      <c r="K93" s="156"/>
      <c r="L93" s="156"/>
      <c r="M93" s="156"/>
      <c r="N93" s="156"/>
      <c r="O93" s="156"/>
      <c r="P93" s="156"/>
      <c r="Q93" s="156"/>
      <c r="R93" s="156"/>
      <c r="S93" s="279"/>
      <c r="T93" s="134"/>
      <c r="U93" s="134"/>
      <c r="V93" s="278"/>
      <c r="W93" s="156"/>
      <c r="X93" s="156"/>
      <c r="Y93" s="156"/>
      <c r="Z93" s="156"/>
      <c r="AA93" s="156"/>
      <c r="AB93" s="279"/>
      <c r="AC93" s="8"/>
      <c r="AD93" s="134">
        <f t="shared" si="178"/>
        <v>0</v>
      </c>
      <c r="AE93" s="9">
        <f t="shared" si="179"/>
        <v>0</v>
      </c>
      <c r="AF93" s="9">
        <f t="shared" si="179"/>
        <v>0</v>
      </c>
      <c r="AG93" s="9">
        <f t="shared" si="179"/>
        <v>0</v>
      </c>
      <c r="AH93" s="9">
        <f t="shared" ref="AH93" si="267">AC93-(AE93+AF93+AG93)</f>
        <v>0</v>
      </c>
      <c r="AI93" s="134">
        <v>0</v>
      </c>
      <c r="AJ93" s="134">
        <v>0</v>
      </c>
      <c r="AK93" s="134">
        <v>0</v>
      </c>
      <c r="AL93" s="69">
        <f t="shared" ref="AL93" si="268">CG93</f>
        <v>0</v>
      </c>
      <c r="AM93" s="134">
        <v>0</v>
      </c>
      <c r="AN93" s="134">
        <v>0</v>
      </c>
      <c r="AO93" s="134">
        <v>0</v>
      </c>
      <c r="AP93" s="69">
        <f t="shared" ref="AP93" si="269">CH93</f>
        <v>0</v>
      </c>
      <c r="AQ93" s="134">
        <v>0</v>
      </c>
      <c r="AR93" s="134">
        <v>0</v>
      </c>
      <c r="AS93" s="134">
        <v>0</v>
      </c>
      <c r="AT93" s="69">
        <f t="shared" ref="AT93" si="270">CI93</f>
        <v>0</v>
      </c>
      <c r="AU93" s="134">
        <v>0</v>
      </c>
      <c r="AV93" s="134">
        <v>0</v>
      </c>
      <c r="AW93" s="134">
        <v>0</v>
      </c>
      <c r="AX93" s="69">
        <f t="shared" ref="AX93" si="271">CJ93</f>
        <v>0</v>
      </c>
      <c r="AY93" s="134">
        <v>0</v>
      </c>
      <c r="AZ93" s="134">
        <v>0</v>
      </c>
      <c r="BA93" s="134">
        <v>0</v>
      </c>
      <c r="BB93" s="69">
        <f t="shared" ref="BB93" si="272">CK93</f>
        <v>0</v>
      </c>
      <c r="BC93" s="134">
        <v>0</v>
      </c>
      <c r="BD93" s="134">
        <v>0</v>
      </c>
      <c r="BE93" s="134">
        <v>0</v>
      </c>
      <c r="BF93" s="69">
        <f t="shared" ref="BF93" si="273">CL93</f>
        <v>0</v>
      </c>
      <c r="BG93" s="134">
        <v>0</v>
      </c>
      <c r="BH93" s="134">
        <v>0</v>
      </c>
      <c r="BI93" s="134">
        <v>0</v>
      </c>
      <c r="BJ93" s="69">
        <f t="shared" ref="BJ93" si="274">CM93</f>
        <v>0</v>
      </c>
      <c r="BK93" s="134">
        <v>0</v>
      </c>
      <c r="BL93" s="134">
        <v>0</v>
      </c>
      <c r="BM93" s="134">
        <v>0</v>
      </c>
      <c r="BN93" s="69">
        <f t="shared" ref="BN93" si="275">CN93</f>
        <v>0</v>
      </c>
      <c r="BO93" s="134">
        <v>0</v>
      </c>
      <c r="BP93" s="134">
        <v>0</v>
      </c>
      <c r="BQ93" s="134">
        <v>0</v>
      </c>
      <c r="BR93" s="69">
        <f t="shared" ref="BR93" si="276">CO93</f>
        <v>0</v>
      </c>
      <c r="BS93" s="134">
        <v>0</v>
      </c>
      <c r="BT93" s="134">
        <v>0</v>
      </c>
      <c r="BU93" s="134">
        <v>0</v>
      </c>
      <c r="BV93" s="69">
        <f t="shared" ref="BV93" si="277">CP93</f>
        <v>0</v>
      </c>
      <c r="BW93" s="134">
        <v>0</v>
      </c>
      <c r="BX93" s="134">
        <v>0</v>
      </c>
      <c r="BY93" s="134">
        <v>0</v>
      </c>
      <c r="BZ93" s="69">
        <f t="shared" ref="BZ93" si="278">CQ93</f>
        <v>0</v>
      </c>
      <c r="CA93" s="134">
        <v>0</v>
      </c>
      <c r="CB93" s="134">
        <v>0</v>
      </c>
      <c r="CC93" s="134">
        <v>0</v>
      </c>
      <c r="CD93" s="69">
        <f t="shared" ref="CD93" si="279">CR93</f>
        <v>0</v>
      </c>
      <c r="CE93" s="62">
        <f t="shared" si="193"/>
        <v>0</v>
      </c>
      <c r="CF93" s="19"/>
      <c r="CG93" s="14">
        <f t="shared" si="194"/>
        <v>0</v>
      </c>
      <c r="CH93" s="14">
        <f t="shared" si="195"/>
        <v>0</v>
      </c>
      <c r="CI93" s="14">
        <f t="shared" si="196"/>
        <v>0</v>
      </c>
      <c r="CJ93" s="14">
        <f t="shared" si="197"/>
        <v>0</v>
      </c>
      <c r="CK93" s="14">
        <f t="shared" si="198"/>
        <v>0</v>
      </c>
      <c r="CL93" s="14">
        <f t="shared" si="199"/>
        <v>0</v>
      </c>
      <c r="CM93" s="14">
        <f t="shared" si="200"/>
        <v>0</v>
      </c>
      <c r="CN93" s="14">
        <f t="shared" si="201"/>
        <v>0</v>
      </c>
      <c r="CO93" s="14">
        <f t="shared" si="202"/>
        <v>0</v>
      </c>
      <c r="CP93" s="14">
        <f t="shared" si="203"/>
        <v>0</v>
      </c>
      <c r="CQ93" s="14">
        <f t="shared" si="204"/>
        <v>0</v>
      </c>
      <c r="CR93" s="14">
        <f t="shared" si="205"/>
        <v>0</v>
      </c>
      <c r="CS93" s="88">
        <f t="shared" ref="CS93" si="280">SUM(CG93:CR93)</f>
        <v>0</v>
      </c>
      <c r="CV93"/>
      <c r="CW93"/>
      <c r="CX93"/>
      <c r="CY93"/>
      <c r="CZ93"/>
      <c r="DA93"/>
      <c r="DB93"/>
      <c r="DC93"/>
      <c r="DD93"/>
      <c r="DE93"/>
      <c r="DF93"/>
      <c r="DG93"/>
      <c r="DH93" s="202"/>
      <c r="DI93" s="212">
        <f t="shared" ref="DI93" si="281">MAX(CV93:DG93)</f>
        <v>0</v>
      </c>
      <c r="DK93" s="74">
        <f t="shared" si="140"/>
        <v>0</v>
      </c>
      <c r="DL93" s="74">
        <f t="shared" si="141"/>
        <v>0</v>
      </c>
      <c r="DM93" s="74">
        <f t="shared" si="141"/>
        <v>0</v>
      </c>
      <c r="DN93" s="74">
        <f t="shared" si="141"/>
        <v>0</v>
      </c>
      <c r="DO93" s="74">
        <f t="shared" si="141"/>
        <v>0</v>
      </c>
      <c r="DP93" s="74">
        <f t="shared" si="141"/>
        <v>0</v>
      </c>
      <c r="DQ93" s="74">
        <f t="shared" si="141"/>
        <v>0</v>
      </c>
      <c r="DR93" s="74">
        <f t="shared" si="141"/>
        <v>0</v>
      </c>
      <c r="DS93" s="74">
        <f t="shared" si="141"/>
        <v>0</v>
      </c>
      <c r="DT93" s="74">
        <f t="shared" si="141"/>
        <v>0</v>
      </c>
      <c r="DU93" s="74">
        <f t="shared" si="141"/>
        <v>0</v>
      </c>
      <c r="DV93" s="74">
        <f t="shared" si="141"/>
        <v>0</v>
      </c>
      <c r="DW93" s="481">
        <f t="shared" ref="DW93" si="282">SUM(DK93:DV93)</f>
        <v>0</v>
      </c>
      <c r="DX93"/>
      <c r="DY93" s="74">
        <f t="shared" si="208"/>
        <v>0</v>
      </c>
      <c r="DZ93" s="74">
        <f t="shared" si="209"/>
        <v>0</v>
      </c>
      <c r="EA93" s="74">
        <f t="shared" si="209"/>
        <v>0</v>
      </c>
      <c r="EB93" s="74">
        <f t="shared" si="209"/>
        <v>0</v>
      </c>
      <c r="EC93" s="74">
        <f t="shared" si="209"/>
        <v>0</v>
      </c>
      <c r="ED93" s="74">
        <f t="shared" si="209"/>
        <v>0</v>
      </c>
      <c r="EE93" s="74">
        <f t="shared" si="209"/>
        <v>0</v>
      </c>
      <c r="EF93" s="74">
        <f t="shared" si="209"/>
        <v>0</v>
      </c>
      <c r="EG93" s="74">
        <f t="shared" si="209"/>
        <v>0</v>
      </c>
      <c r="EH93" s="74">
        <f t="shared" si="209"/>
        <v>0</v>
      </c>
      <c r="EI93" s="74">
        <f t="shared" si="209"/>
        <v>0</v>
      </c>
      <c r="EJ93" s="75">
        <f t="shared" si="209"/>
        <v>0</v>
      </c>
      <c r="EK93" s="488">
        <f t="shared" ref="EK93" si="283">SUM(DY93:EJ93)</f>
        <v>0</v>
      </c>
      <c r="EL93" s="2">
        <f t="shared" ref="EL93" si="284">DW93+EK93</f>
        <v>0</v>
      </c>
      <c r="EO93"/>
      <c r="EP93"/>
      <c r="EQ93"/>
      <c r="ER93"/>
      <c r="ES93"/>
      <c r="ET93"/>
      <c r="EU93"/>
      <c r="EV93"/>
      <c r="EW93"/>
      <c r="EX93"/>
      <c r="EY93"/>
      <c r="EZ93"/>
      <c r="FA93"/>
      <c r="FB93"/>
      <c r="FC93"/>
      <c r="FD93"/>
      <c r="FE93"/>
      <c r="FF93"/>
      <c r="FG93"/>
      <c r="FH93"/>
      <c r="FI93"/>
      <c r="FJ93"/>
      <c r="FK93"/>
      <c r="FL93"/>
      <c r="FM93"/>
      <c r="FN93"/>
      <c r="FO93"/>
    </row>
    <row r="94" spans="1:171" s="2" customFormat="1" hidden="1" x14ac:dyDescent="0.25">
      <c r="A94" s="297" t="str">
        <f>CONCATENATE($A$86,".08")</f>
        <v>1.3.08</v>
      </c>
      <c r="B94" s="147"/>
      <c r="C94" s="129"/>
      <c r="D94" s="278"/>
      <c r="E94" s="156"/>
      <c r="F94" s="156"/>
      <c r="G94" s="279"/>
      <c r="H94" s="119"/>
      <c r="I94" s="156"/>
      <c r="J94" s="156"/>
      <c r="K94" s="156"/>
      <c r="L94" s="156"/>
      <c r="M94" s="156"/>
      <c r="N94" s="156"/>
      <c r="O94" s="156"/>
      <c r="P94" s="156"/>
      <c r="Q94" s="156"/>
      <c r="R94" s="156"/>
      <c r="S94" s="279"/>
      <c r="T94" s="134"/>
      <c r="U94" s="134"/>
      <c r="V94" s="278"/>
      <c r="W94" s="156"/>
      <c r="X94" s="156"/>
      <c r="Y94" s="156"/>
      <c r="Z94" s="156"/>
      <c r="AA94" s="156"/>
      <c r="AB94" s="279"/>
      <c r="AC94" s="8"/>
      <c r="AD94" s="134">
        <f t="shared" si="178"/>
        <v>0</v>
      </c>
      <c r="AE94" s="9">
        <f t="shared" si="179"/>
        <v>0</v>
      </c>
      <c r="AF94" s="9">
        <f t="shared" si="179"/>
        <v>0</v>
      </c>
      <c r="AG94" s="9">
        <f t="shared" si="179"/>
        <v>0</v>
      </c>
      <c r="AH94" s="9">
        <f t="shared" ref="AH94" si="285">AC94-(AE94+AF94+AG94)</f>
        <v>0</v>
      </c>
      <c r="AI94" s="134">
        <v>0</v>
      </c>
      <c r="AJ94" s="134">
        <v>0</v>
      </c>
      <c r="AK94" s="134">
        <v>0</v>
      </c>
      <c r="AL94" s="69">
        <f t="shared" ref="AL94" si="286">CG94</f>
        <v>0</v>
      </c>
      <c r="AM94" s="134">
        <v>0</v>
      </c>
      <c r="AN94" s="134">
        <v>0</v>
      </c>
      <c r="AO94" s="134">
        <v>0</v>
      </c>
      <c r="AP94" s="69">
        <f t="shared" ref="AP94" si="287">CH94</f>
        <v>0</v>
      </c>
      <c r="AQ94" s="134">
        <v>0</v>
      </c>
      <c r="AR94" s="134">
        <v>0</v>
      </c>
      <c r="AS94" s="134">
        <v>0</v>
      </c>
      <c r="AT94" s="69">
        <f t="shared" ref="AT94" si="288">CI94</f>
        <v>0</v>
      </c>
      <c r="AU94" s="134">
        <v>0</v>
      </c>
      <c r="AV94" s="134">
        <v>0</v>
      </c>
      <c r="AW94" s="134">
        <v>0</v>
      </c>
      <c r="AX94" s="69">
        <f t="shared" ref="AX94" si="289">CJ94</f>
        <v>0</v>
      </c>
      <c r="AY94" s="134">
        <v>0</v>
      </c>
      <c r="AZ94" s="134">
        <v>0</v>
      </c>
      <c r="BA94" s="134">
        <v>0</v>
      </c>
      <c r="BB94" s="69">
        <f t="shared" ref="BB94" si="290">CK94</f>
        <v>0</v>
      </c>
      <c r="BC94" s="134">
        <v>0</v>
      </c>
      <c r="BD94" s="134">
        <v>0</v>
      </c>
      <c r="BE94" s="134">
        <v>0</v>
      </c>
      <c r="BF94" s="69">
        <f t="shared" ref="BF94" si="291">CL94</f>
        <v>0</v>
      </c>
      <c r="BG94" s="134">
        <v>0</v>
      </c>
      <c r="BH94" s="134">
        <v>0</v>
      </c>
      <c r="BI94" s="134">
        <v>0</v>
      </c>
      <c r="BJ94" s="69">
        <f t="shared" ref="BJ94" si="292">CM94</f>
        <v>0</v>
      </c>
      <c r="BK94" s="134">
        <v>0</v>
      </c>
      <c r="BL94" s="134">
        <v>0</v>
      </c>
      <c r="BM94" s="134">
        <v>0</v>
      </c>
      <c r="BN94" s="69">
        <f t="shared" ref="BN94" si="293">CN94</f>
        <v>0</v>
      </c>
      <c r="BO94" s="134">
        <v>0</v>
      </c>
      <c r="BP94" s="134">
        <v>0</v>
      </c>
      <c r="BQ94" s="134">
        <v>0</v>
      </c>
      <c r="BR94" s="69">
        <f t="shared" ref="BR94" si="294">CO94</f>
        <v>0</v>
      </c>
      <c r="BS94" s="134">
        <v>0</v>
      </c>
      <c r="BT94" s="134">
        <v>0</v>
      </c>
      <c r="BU94" s="134">
        <v>0</v>
      </c>
      <c r="BV94" s="69">
        <f t="shared" ref="BV94" si="295">CP94</f>
        <v>0</v>
      </c>
      <c r="BW94" s="134">
        <v>0</v>
      </c>
      <c r="BX94" s="134">
        <v>0</v>
      </c>
      <c r="BY94" s="134">
        <v>0</v>
      </c>
      <c r="BZ94" s="69">
        <f t="shared" ref="BZ94" si="296">CQ94</f>
        <v>0</v>
      </c>
      <c r="CA94" s="134">
        <v>0</v>
      </c>
      <c r="CB94" s="134">
        <v>0</v>
      </c>
      <c r="CC94" s="134">
        <v>0</v>
      </c>
      <c r="CD94" s="69">
        <f t="shared" ref="CD94" si="297">CR94</f>
        <v>0</v>
      </c>
      <c r="CE94" s="62">
        <f t="shared" si="193"/>
        <v>0</v>
      </c>
      <c r="CF94" s="19"/>
      <c r="CG94" s="14">
        <f t="shared" si="194"/>
        <v>0</v>
      </c>
      <c r="CH94" s="14">
        <f t="shared" si="195"/>
        <v>0</v>
      </c>
      <c r="CI94" s="14">
        <f t="shared" si="196"/>
        <v>0</v>
      </c>
      <c r="CJ94" s="14">
        <f t="shared" si="197"/>
        <v>0</v>
      </c>
      <c r="CK94" s="14">
        <f t="shared" si="198"/>
        <v>0</v>
      </c>
      <c r="CL94" s="14">
        <f t="shared" si="199"/>
        <v>0</v>
      </c>
      <c r="CM94" s="14">
        <f t="shared" si="200"/>
        <v>0</v>
      </c>
      <c r="CN94" s="14">
        <f t="shared" si="201"/>
        <v>0</v>
      </c>
      <c r="CO94" s="14">
        <f t="shared" si="202"/>
        <v>0</v>
      </c>
      <c r="CP94" s="14">
        <f t="shared" si="203"/>
        <v>0</v>
      </c>
      <c r="CQ94" s="14">
        <f t="shared" si="204"/>
        <v>0</v>
      </c>
      <c r="CR94" s="14">
        <f t="shared" si="205"/>
        <v>0</v>
      </c>
      <c r="CS94" s="88">
        <f t="shared" ref="CS94" si="298">SUM(CG94:CR94)</f>
        <v>0</v>
      </c>
      <c r="CV94"/>
      <c r="CW94"/>
      <c r="CX94"/>
      <c r="CY94"/>
      <c r="CZ94"/>
      <c r="DA94"/>
      <c r="DB94"/>
      <c r="DC94"/>
      <c r="DD94"/>
      <c r="DE94"/>
      <c r="DF94"/>
      <c r="DG94"/>
      <c r="DH94" s="202"/>
      <c r="DI94" s="212">
        <f t="shared" ref="DI94" si="299">MAX(CV94:DG94)</f>
        <v>0</v>
      </c>
      <c r="DK94" s="74">
        <f t="shared" si="140"/>
        <v>0</v>
      </c>
      <c r="DL94" s="74">
        <f t="shared" si="141"/>
        <v>0</v>
      </c>
      <c r="DM94" s="74">
        <f t="shared" si="141"/>
        <v>0</v>
      </c>
      <c r="DN94" s="74">
        <f t="shared" si="141"/>
        <v>0</v>
      </c>
      <c r="DO94" s="74">
        <f t="shared" si="141"/>
        <v>0</v>
      </c>
      <c r="DP94" s="74">
        <f t="shared" si="141"/>
        <v>0</v>
      </c>
      <c r="DQ94" s="74">
        <f t="shared" si="141"/>
        <v>0</v>
      </c>
      <c r="DR94" s="74">
        <f t="shared" si="141"/>
        <v>0</v>
      </c>
      <c r="DS94" s="74">
        <f t="shared" si="141"/>
        <v>0</v>
      </c>
      <c r="DT94" s="74">
        <f t="shared" si="141"/>
        <v>0</v>
      </c>
      <c r="DU94" s="74">
        <f t="shared" si="141"/>
        <v>0</v>
      </c>
      <c r="DV94" s="74">
        <f t="shared" si="141"/>
        <v>0</v>
      </c>
      <c r="DW94" s="481">
        <f t="shared" ref="DW94" si="300">SUM(DK94:DV94)</f>
        <v>0</v>
      </c>
      <c r="DX94"/>
      <c r="DY94" s="74">
        <f t="shared" si="208"/>
        <v>0</v>
      </c>
      <c r="DZ94" s="74">
        <f t="shared" si="209"/>
        <v>0</v>
      </c>
      <c r="EA94" s="74">
        <f t="shared" si="209"/>
        <v>0</v>
      </c>
      <c r="EB94" s="74">
        <f t="shared" si="209"/>
        <v>0</v>
      </c>
      <c r="EC94" s="74">
        <f t="shared" si="209"/>
        <v>0</v>
      </c>
      <c r="ED94" s="74">
        <f t="shared" si="209"/>
        <v>0</v>
      </c>
      <c r="EE94" s="74">
        <f t="shared" si="209"/>
        <v>0</v>
      </c>
      <c r="EF94" s="74">
        <f t="shared" si="209"/>
        <v>0</v>
      </c>
      <c r="EG94" s="74">
        <f t="shared" si="209"/>
        <v>0</v>
      </c>
      <c r="EH94" s="74">
        <f t="shared" si="209"/>
        <v>0</v>
      </c>
      <c r="EI94" s="74">
        <f t="shared" si="209"/>
        <v>0</v>
      </c>
      <c r="EJ94" s="75">
        <f t="shared" si="209"/>
        <v>0</v>
      </c>
      <c r="EK94" s="488">
        <f t="shared" ref="EK94" si="301">SUM(DY94:EJ94)</f>
        <v>0</v>
      </c>
      <c r="EL94" s="2">
        <f t="shared" ref="EL94" si="302">DW94+EK94</f>
        <v>0</v>
      </c>
      <c r="EO94"/>
      <c r="EP94"/>
      <c r="EQ94"/>
      <c r="ER94"/>
      <c r="ES94"/>
      <c r="ET94"/>
      <c r="EU94"/>
      <c r="EV94"/>
      <c r="EW94"/>
      <c r="EX94"/>
      <c r="EY94"/>
      <c r="EZ94"/>
      <c r="FA94"/>
      <c r="FB94"/>
      <c r="FC94"/>
      <c r="FD94"/>
      <c r="FE94"/>
      <c r="FF94"/>
      <c r="FG94"/>
      <c r="FH94"/>
      <c r="FI94"/>
      <c r="FJ94"/>
      <c r="FK94"/>
      <c r="FL94"/>
      <c r="FM94"/>
      <c r="FN94"/>
      <c r="FO94"/>
    </row>
    <row r="95" spans="1:171" s="2" customFormat="1" x14ac:dyDescent="0.25">
      <c r="A95" s="294" t="s">
        <v>23</v>
      </c>
      <c r="B95" s="283" t="s">
        <v>195</v>
      </c>
      <c r="C95" s="180"/>
      <c r="D95" s="180"/>
      <c r="E95" s="180"/>
      <c r="F95" s="180"/>
      <c r="G95" s="180"/>
      <c r="H95" s="180"/>
      <c r="I95" s="180"/>
      <c r="J95" s="180"/>
      <c r="K95" s="180"/>
      <c r="L95" s="180"/>
      <c r="M95" s="180"/>
      <c r="N95" s="180"/>
      <c r="O95" s="180"/>
      <c r="P95" s="180"/>
      <c r="Q95" s="180"/>
      <c r="R95" s="180"/>
      <c r="S95" s="180"/>
      <c r="T95" s="170"/>
      <c r="U95" s="170"/>
      <c r="V95" s="180"/>
      <c r="W95" s="180"/>
      <c r="X95" s="180"/>
      <c r="Y95" s="180"/>
      <c r="Z95" s="180"/>
      <c r="AA95" s="180"/>
      <c r="AB95" s="187"/>
      <c r="AC95" s="233">
        <f>AD95*$CI$7</f>
        <v>216</v>
      </c>
      <c r="AD95" s="122">
        <f t="shared" ref="AD95:AK95" si="303">SUM(AD87:AD94)</f>
        <v>7.2</v>
      </c>
      <c r="AE95" s="233">
        <f t="shared" si="303"/>
        <v>0</v>
      </c>
      <c r="AF95" s="233">
        <f t="shared" si="303"/>
        <v>0</v>
      </c>
      <c r="AG95" s="233">
        <f t="shared" si="303"/>
        <v>0</v>
      </c>
      <c r="AH95" s="224">
        <f t="shared" si="303"/>
        <v>216</v>
      </c>
      <c r="AI95" s="660">
        <f t="shared" si="303"/>
        <v>0</v>
      </c>
      <c r="AJ95" s="660">
        <f t="shared" si="303"/>
        <v>0</v>
      </c>
      <c r="AK95" s="660">
        <f t="shared" si="303"/>
        <v>0</v>
      </c>
      <c r="AL95" s="489">
        <f t="shared" ref="AL95:CD95" si="304">SUM(AL87:AL94)</f>
        <v>0</v>
      </c>
      <c r="AM95" s="660">
        <f t="shared" si="304"/>
        <v>0</v>
      </c>
      <c r="AN95" s="660">
        <f t="shared" si="304"/>
        <v>0</v>
      </c>
      <c r="AO95" s="660">
        <f t="shared" si="304"/>
        <v>0</v>
      </c>
      <c r="AP95" s="489">
        <f t="shared" si="304"/>
        <v>0</v>
      </c>
      <c r="AQ95" s="660">
        <f t="shared" si="304"/>
        <v>0</v>
      </c>
      <c r="AR95" s="660">
        <f t="shared" si="304"/>
        <v>0</v>
      </c>
      <c r="AS95" s="660">
        <f t="shared" si="304"/>
        <v>0</v>
      </c>
      <c r="AT95" s="489">
        <f t="shared" si="304"/>
        <v>7.2</v>
      </c>
      <c r="AU95" s="660">
        <f t="shared" si="304"/>
        <v>0</v>
      </c>
      <c r="AV95" s="660">
        <f t="shared" si="304"/>
        <v>0</v>
      </c>
      <c r="AW95" s="660">
        <f t="shared" si="304"/>
        <v>0</v>
      </c>
      <c r="AX95" s="489">
        <f t="shared" si="304"/>
        <v>0</v>
      </c>
      <c r="AY95" s="660">
        <f t="shared" si="304"/>
        <v>0</v>
      </c>
      <c r="AZ95" s="660">
        <f t="shared" si="304"/>
        <v>0</v>
      </c>
      <c r="BA95" s="660">
        <f t="shared" si="304"/>
        <v>0</v>
      </c>
      <c r="BB95" s="489">
        <f t="shared" si="304"/>
        <v>0</v>
      </c>
      <c r="BC95" s="660">
        <f t="shared" si="304"/>
        <v>0</v>
      </c>
      <c r="BD95" s="660">
        <f t="shared" si="304"/>
        <v>0</v>
      </c>
      <c r="BE95" s="660">
        <f t="shared" si="304"/>
        <v>0</v>
      </c>
      <c r="BF95" s="489">
        <f t="shared" si="304"/>
        <v>0</v>
      </c>
      <c r="BG95" s="660">
        <f t="shared" si="304"/>
        <v>0</v>
      </c>
      <c r="BH95" s="660">
        <f t="shared" si="304"/>
        <v>0</v>
      </c>
      <c r="BI95" s="660">
        <f t="shared" si="304"/>
        <v>0</v>
      </c>
      <c r="BJ95" s="489">
        <f t="shared" si="304"/>
        <v>0</v>
      </c>
      <c r="BK95" s="660">
        <f t="shared" si="304"/>
        <v>0</v>
      </c>
      <c r="BL95" s="660">
        <f t="shared" si="304"/>
        <v>0</v>
      </c>
      <c r="BM95" s="660">
        <f t="shared" si="304"/>
        <v>0</v>
      </c>
      <c r="BN95" s="489">
        <f t="shared" si="304"/>
        <v>0</v>
      </c>
      <c r="BO95" s="660">
        <f t="shared" si="304"/>
        <v>0</v>
      </c>
      <c r="BP95" s="660">
        <f t="shared" si="304"/>
        <v>0</v>
      </c>
      <c r="BQ95" s="660">
        <f t="shared" si="304"/>
        <v>0</v>
      </c>
      <c r="BR95" s="489">
        <f t="shared" si="304"/>
        <v>0</v>
      </c>
      <c r="BS95" s="660">
        <f t="shared" si="304"/>
        <v>0</v>
      </c>
      <c r="BT95" s="660">
        <f t="shared" si="304"/>
        <v>0</v>
      </c>
      <c r="BU95" s="660">
        <f t="shared" si="304"/>
        <v>0</v>
      </c>
      <c r="BV95" s="489">
        <f t="shared" si="304"/>
        <v>0</v>
      </c>
      <c r="BW95" s="660">
        <f t="shared" si="304"/>
        <v>0</v>
      </c>
      <c r="BX95" s="660">
        <f t="shared" si="304"/>
        <v>0</v>
      </c>
      <c r="BY95" s="660">
        <f t="shared" si="304"/>
        <v>0</v>
      </c>
      <c r="BZ95" s="489">
        <f t="shared" si="304"/>
        <v>0</v>
      </c>
      <c r="CA95" s="660">
        <f t="shared" si="304"/>
        <v>0</v>
      </c>
      <c r="CB95" s="660">
        <f t="shared" si="304"/>
        <v>0</v>
      </c>
      <c r="CC95" s="660">
        <f t="shared" si="304"/>
        <v>0</v>
      </c>
      <c r="CD95" s="489">
        <f t="shared" si="304"/>
        <v>0</v>
      </c>
      <c r="CE95" s="62">
        <f t="shared" si="193"/>
        <v>1</v>
      </c>
      <c r="CF95" s="19"/>
      <c r="CG95" s="14">
        <f t="shared" si="194"/>
        <v>0</v>
      </c>
      <c r="CH95" s="14">
        <f t="shared" si="195"/>
        <v>0</v>
      </c>
      <c r="CI95" s="14">
        <f t="shared" si="196"/>
        <v>7.2</v>
      </c>
      <c r="CJ95" s="14">
        <f t="shared" si="197"/>
        <v>0</v>
      </c>
      <c r="CK95" s="14">
        <f t="shared" si="198"/>
        <v>0</v>
      </c>
      <c r="CL95" s="14">
        <f t="shared" si="199"/>
        <v>0</v>
      </c>
      <c r="CM95" s="14">
        <f t="shared" si="200"/>
        <v>0</v>
      </c>
      <c r="CN95" s="14">
        <f t="shared" si="201"/>
        <v>0</v>
      </c>
      <c r="CO95" s="14">
        <f t="shared" si="202"/>
        <v>0</v>
      </c>
      <c r="CP95" s="14">
        <f t="shared" si="203"/>
        <v>0</v>
      </c>
      <c r="CQ95" s="14">
        <f t="shared" si="204"/>
        <v>0</v>
      </c>
      <c r="CR95" s="14">
        <f t="shared" si="205"/>
        <v>0</v>
      </c>
      <c r="CS95" s="79">
        <f>SUM(CS87:CS94)</f>
        <v>7.2</v>
      </c>
      <c r="CT95" s="49"/>
      <c r="CU95" s="49"/>
      <c r="CV95"/>
      <c r="CW95"/>
      <c r="CX95"/>
      <c r="CY95"/>
      <c r="CZ95"/>
      <c r="DA95"/>
      <c r="DB95"/>
      <c r="DC95"/>
      <c r="DD95"/>
      <c r="DE95"/>
      <c r="DF95"/>
      <c r="DG95"/>
      <c r="DH95" s="202"/>
      <c r="DI95" s="212">
        <f t="shared" si="207"/>
        <v>0</v>
      </c>
      <c r="DK95" s="74">
        <f t="shared" si="140"/>
        <v>0</v>
      </c>
      <c r="DL95" s="74">
        <f t="shared" si="141"/>
        <v>0</v>
      </c>
      <c r="DM95" s="74">
        <f t="shared" si="141"/>
        <v>0</v>
      </c>
      <c r="DN95" s="74">
        <f t="shared" si="141"/>
        <v>0</v>
      </c>
      <c r="DO95" s="74">
        <f t="shared" si="141"/>
        <v>0</v>
      </c>
      <c r="DP95" s="74">
        <f t="shared" si="141"/>
        <v>0</v>
      </c>
      <c r="DQ95" s="74">
        <f t="shared" si="141"/>
        <v>0</v>
      </c>
      <c r="DR95" s="74">
        <f t="shared" si="141"/>
        <v>0</v>
      </c>
      <c r="DS95" s="74">
        <f t="shared" si="141"/>
        <v>0</v>
      </c>
      <c r="DT95" s="74">
        <f t="shared" si="141"/>
        <v>0</v>
      </c>
      <c r="DU95" s="74">
        <f t="shared" si="141"/>
        <v>0</v>
      </c>
      <c r="DV95" s="74">
        <f t="shared" si="141"/>
        <v>0</v>
      </c>
      <c r="DW95" s="481">
        <f t="shared" si="175"/>
        <v>0</v>
      </c>
      <c r="DX95"/>
      <c r="DY95" s="486">
        <f t="shared" ref="DY95:EK95" si="305">SUM(DY87:DY94)</f>
        <v>0</v>
      </c>
      <c r="DZ95" s="486">
        <f t="shared" si="305"/>
        <v>0</v>
      </c>
      <c r="EA95" s="486">
        <f t="shared" si="305"/>
        <v>1</v>
      </c>
      <c r="EB95" s="486">
        <f t="shared" si="305"/>
        <v>0</v>
      </c>
      <c r="EC95" s="486">
        <f t="shared" si="305"/>
        <v>0</v>
      </c>
      <c r="ED95" s="486">
        <f t="shared" si="305"/>
        <v>0</v>
      </c>
      <c r="EE95" s="486">
        <f t="shared" si="305"/>
        <v>0</v>
      </c>
      <c r="EF95" s="486">
        <f t="shared" si="305"/>
        <v>0</v>
      </c>
      <c r="EG95" s="486">
        <f t="shared" si="305"/>
        <v>0</v>
      </c>
      <c r="EH95" s="486">
        <f t="shared" si="305"/>
        <v>0</v>
      </c>
      <c r="EI95" s="486">
        <f t="shared" si="305"/>
        <v>0</v>
      </c>
      <c r="EJ95" s="486">
        <f t="shared" si="305"/>
        <v>0</v>
      </c>
      <c r="EK95" s="487">
        <f t="shared" si="305"/>
        <v>1</v>
      </c>
      <c r="EO95"/>
      <c r="EP95"/>
      <c r="EQ95"/>
      <c r="ER95"/>
      <c r="ES95"/>
      <c r="ET95"/>
      <c r="EU95"/>
      <c r="EV95"/>
      <c r="EW95"/>
      <c r="EX95"/>
      <c r="EY95"/>
      <c r="EZ95"/>
      <c r="FA95"/>
      <c r="FB95"/>
      <c r="FC95"/>
      <c r="FD95"/>
      <c r="FE95"/>
      <c r="FF95"/>
      <c r="FG95"/>
      <c r="FH95"/>
      <c r="FI95"/>
      <c r="FJ95"/>
      <c r="FK95"/>
      <c r="FL95"/>
      <c r="FM95"/>
      <c r="FN95"/>
      <c r="FO95"/>
    </row>
    <row r="96" spans="1:171" s="2" customFormat="1" ht="10.199999999999999" hidden="1" x14ac:dyDescent="0.2">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9"/>
      <c r="AJ96" s="239"/>
      <c r="AK96" s="239"/>
      <c r="AL96" s="295"/>
      <c r="AM96" s="239"/>
      <c r="AN96" s="239"/>
      <c r="AO96" s="239"/>
      <c r="AP96" s="295"/>
      <c r="AQ96" s="237"/>
      <c r="AR96" s="237"/>
      <c r="AS96" s="237"/>
      <c r="AT96" s="661"/>
      <c r="AU96" s="237"/>
      <c r="AV96" s="237"/>
      <c r="AW96" s="237"/>
      <c r="AX96" s="661"/>
      <c r="AY96" s="661"/>
      <c r="AZ96" s="661"/>
      <c r="BA96" s="661"/>
      <c r="BB96" s="661"/>
      <c r="BC96" s="661"/>
      <c r="BD96" s="661"/>
      <c r="BE96" s="661"/>
      <c r="BF96" s="661"/>
      <c r="BG96" s="661"/>
      <c r="BH96" s="661"/>
      <c r="BI96" s="661"/>
      <c r="BJ96" s="661"/>
      <c r="BK96" s="661"/>
      <c r="BL96" s="661"/>
      <c r="BM96" s="661"/>
      <c r="BN96" s="661"/>
      <c r="BO96" s="237"/>
      <c r="BP96" s="237"/>
      <c r="BQ96" s="237"/>
      <c r="BR96" s="661"/>
      <c r="BS96" s="237"/>
      <c r="BT96" s="237"/>
      <c r="BU96" s="237"/>
      <c r="BV96" s="661"/>
      <c r="BW96" s="237"/>
      <c r="BX96" s="237"/>
      <c r="BY96" s="237"/>
      <c r="BZ96" s="661"/>
      <c r="CA96" s="237"/>
      <c r="CB96" s="237"/>
      <c r="CC96" s="237"/>
      <c r="CD96" s="661"/>
      <c r="CE96" s="239"/>
      <c r="CF96" s="239"/>
      <c r="CG96" s="237"/>
      <c r="CH96" s="237"/>
      <c r="CI96" s="237"/>
      <c r="CJ96" s="237"/>
      <c r="CK96" s="237"/>
      <c r="CL96" s="237"/>
      <c r="CM96" s="237"/>
      <c r="CN96" s="237"/>
      <c r="CO96" s="237"/>
      <c r="CP96" s="237"/>
      <c r="CQ96" s="237"/>
      <c r="CR96" s="237"/>
      <c r="CS96" s="237"/>
      <c r="DK96" s="74">
        <f t="shared" si="140"/>
        <v>0</v>
      </c>
      <c r="DL96" s="74">
        <f t="shared" si="141"/>
        <v>0</v>
      </c>
      <c r="DM96" s="74">
        <f t="shared" si="141"/>
        <v>0</v>
      </c>
      <c r="DN96" s="74">
        <f t="shared" si="141"/>
        <v>0</v>
      </c>
      <c r="DO96" s="74">
        <f t="shared" si="141"/>
        <v>0</v>
      </c>
      <c r="DP96" s="74">
        <f t="shared" si="141"/>
        <v>0</v>
      </c>
      <c r="DQ96" s="74">
        <f t="shared" si="141"/>
        <v>0</v>
      </c>
      <c r="DR96" s="74">
        <f t="shared" si="141"/>
        <v>0</v>
      </c>
      <c r="DS96" s="74">
        <f t="shared" si="141"/>
        <v>0</v>
      </c>
      <c r="DT96" s="74">
        <f t="shared" si="141"/>
        <v>0</v>
      </c>
      <c r="DU96" s="74">
        <f t="shared" si="141"/>
        <v>0</v>
      </c>
      <c r="DV96" s="74">
        <f t="shared" si="141"/>
        <v>0</v>
      </c>
      <c r="DW96" s="481">
        <f t="shared" si="175"/>
        <v>0</v>
      </c>
    </row>
    <row r="97" spans="1:171" s="2" customFormat="1" ht="10.199999999999999" hidden="1" x14ac:dyDescent="0.2">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95"/>
      <c r="AM97" s="239"/>
      <c r="AN97" s="239"/>
      <c r="AO97" s="239"/>
      <c r="AP97" s="295"/>
      <c r="AQ97" s="239"/>
      <c r="AR97" s="239"/>
      <c r="AS97" s="239"/>
      <c r="AT97" s="295"/>
      <c r="AU97" s="239"/>
      <c r="AV97" s="239"/>
      <c r="AW97" s="239"/>
      <c r="AX97" s="295"/>
      <c r="AY97" s="295"/>
      <c r="AZ97" s="295"/>
      <c r="BA97" s="295"/>
      <c r="BB97" s="295"/>
      <c r="BC97" s="295"/>
      <c r="BD97" s="295"/>
      <c r="BE97" s="295"/>
      <c r="BF97" s="295"/>
      <c r="BG97" s="295"/>
      <c r="BH97" s="295"/>
      <c r="BI97" s="295"/>
      <c r="BJ97" s="295"/>
      <c r="BK97" s="295"/>
      <c r="BL97" s="295"/>
      <c r="BM97" s="295"/>
      <c r="BN97" s="295"/>
      <c r="BO97" s="239"/>
      <c r="BP97" s="239"/>
      <c r="BQ97" s="239"/>
      <c r="BR97" s="295"/>
      <c r="BS97" s="239"/>
      <c r="BT97" s="239"/>
      <c r="BU97" s="239"/>
      <c r="BV97" s="295"/>
      <c r="BW97" s="239"/>
      <c r="BX97" s="239"/>
      <c r="BY97" s="239"/>
      <c r="BZ97" s="295"/>
      <c r="CA97" s="239"/>
      <c r="CB97" s="239"/>
      <c r="CC97" s="239"/>
      <c r="CD97" s="295"/>
      <c r="CE97" s="239"/>
      <c r="CF97" s="239"/>
      <c r="CG97" s="239"/>
      <c r="CH97" s="239"/>
      <c r="CI97" s="239"/>
      <c r="CJ97" s="239"/>
      <c r="CK97" s="239"/>
      <c r="CL97" s="239"/>
      <c r="CM97" s="239"/>
      <c r="CN97" s="239"/>
      <c r="CO97" s="239"/>
      <c r="CP97" s="239"/>
      <c r="CQ97" s="239"/>
      <c r="CR97" s="239"/>
      <c r="CS97" s="239"/>
      <c r="DK97" s="74">
        <f t="shared" si="140"/>
        <v>0</v>
      </c>
      <c r="DL97" s="74">
        <f t="shared" ref="DL97:DV122" si="306">IF(VALUE($D97)=DL$11,1,0)+IF(VALUE($E97)=DL$11,1,0)+IF(VALUE($F97)=DL$11,1,0)+IF(VALUE($G97)=DL$11,1,0)</f>
        <v>0</v>
      </c>
      <c r="DM97" s="74">
        <f t="shared" si="306"/>
        <v>0</v>
      </c>
      <c r="DN97" s="74">
        <f t="shared" si="306"/>
        <v>0</v>
      </c>
      <c r="DO97" s="74">
        <f t="shared" si="306"/>
        <v>0</v>
      </c>
      <c r="DP97" s="74">
        <f t="shared" si="306"/>
        <v>0</v>
      </c>
      <c r="DQ97" s="74">
        <f t="shared" si="306"/>
        <v>0</v>
      </c>
      <c r="DR97" s="74">
        <f t="shared" si="306"/>
        <v>0</v>
      </c>
      <c r="DS97" s="74">
        <f t="shared" si="306"/>
        <v>0</v>
      </c>
      <c r="DT97" s="74">
        <f t="shared" si="306"/>
        <v>0</v>
      </c>
      <c r="DU97" s="74">
        <f t="shared" si="306"/>
        <v>0</v>
      </c>
      <c r="DV97" s="74">
        <f t="shared" si="306"/>
        <v>0</v>
      </c>
      <c r="DW97" s="481">
        <f t="shared" si="175"/>
        <v>0</v>
      </c>
    </row>
    <row r="98" spans="1:171" s="2" customFormat="1" ht="10.199999999999999" hidden="1" x14ac:dyDescent="0.2">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95"/>
      <c r="AM98" s="239"/>
      <c r="AN98" s="239"/>
      <c r="AO98" s="239"/>
      <c r="AP98" s="295"/>
      <c r="AQ98" s="239"/>
      <c r="AR98" s="239"/>
      <c r="AS98" s="239"/>
      <c r="AT98" s="295"/>
      <c r="AU98" s="239"/>
      <c r="AV98" s="239"/>
      <c r="AW98" s="239"/>
      <c r="AX98" s="295"/>
      <c r="AY98" s="295"/>
      <c r="AZ98" s="295"/>
      <c r="BA98" s="295"/>
      <c r="BB98" s="295"/>
      <c r="BC98" s="295"/>
      <c r="BD98" s="295"/>
      <c r="BE98" s="295"/>
      <c r="BF98" s="295"/>
      <c r="BG98" s="295"/>
      <c r="BH98" s="295"/>
      <c r="BI98" s="295"/>
      <c r="BJ98" s="295"/>
      <c r="BK98" s="295"/>
      <c r="BL98" s="295"/>
      <c r="BM98" s="295"/>
      <c r="BN98" s="295"/>
      <c r="BO98" s="239"/>
      <c r="BP98" s="239"/>
      <c r="BQ98" s="239"/>
      <c r="BR98" s="295"/>
      <c r="BS98" s="239"/>
      <c r="BT98" s="239"/>
      <c r="BU98" s="239"/>
      <c r="BV98" s="295"/>
      <c r="BW98" s="239"/>
      <c r="BX98" s="239"/>
      <c r="BY98" s="239"/>
      <c r="BZ98" s="295"/>
      <c r="CA98" s="239"/>
      <c r="CB98" s="239"/>
      <c r="CC98" s="239"/>
      <c r="CD98" s="295"/>
      <c r="CE98" s="239"/>
      <c r="CF98" s="239"/>
      <c r="CG98" s="239"/>
      <c r="CH98" s="239"/>
      <c r="CI98" s="239"/>
      <c r="CJ98" s="239"/>
      <c r="CK98" s="239"/>
      <c r="CL98" s="239"/>
      <c r="CM98" s="239"/>
      <c r="CN98" s="239"/>
      <c r="CO98" s="239"/>
      <c r="CP98" s="239"/>
      <c r="CQ98" s="239"/>
      <c r="CR98" s="239"/>
      <c r="CS98" s="239"/>
      <c r="DK98" s="74">
        <f t="shared" si="140"/>
        <v>0</v>
      </c>
      <c r="DL98" s="74">
        <f t="shared" si="306"/>
        <v>0</v>
      </c>
      <c r="DM98" s="74">
        <f t="shared" si="306"/>
        <v>0</v>
      </c>
      <c r="DN98" s="74">
        <f t="shared" si="306"/>
        <v>0</v>
      </c>
      <c r="DO98" s="74">
        <f t="shared" si="306"/>
        <v>0</v>
      </c>
      <c r="DP98" s="74">
        <f t="shared" si="306"/>
        <v>0</v>
      </c>
      <c r="DQ98" s="74">
        <f t="shared" si="306"/>
        <v>0</v>
      </c>
      <c r="DR98" s="74">
        <f t="shared" si="306"/>
        <v>0</v>
      </c>
      <c r="DS98" s="74">
        <f t="shared" si="306"/>
        <v>0</v>
      </c>
      <c r="DT98" s="74">
        <f t="shared" si="306"/>
        <v>0</v>
      </c>
      <c r="DU98" s="74">
        <f t="shared" si="306"/>
        <v>0</v>
      </c>
      <c r="DV98" s="74">
        <f t="shared" si="306"/>
        <v>0</v>
      </c>
      <c r="DW98" s="481">
        <f t="shared" si="175"/>
        <v>0</v>
      </c>
    </row>
    <row r="99" spans="1:171" s="2" customFormat="1" ht="10.199999999999999" hidden="1" x14ac:dyDescent="0.2">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95"/>
      <c r="AM99" s="239"/>
      <c r="AN99" s="239"/>
      <c r="AO99" s="239"/>
      <c r="AP99" s="295"/>
      <c r="AQ99" s="239"/>
      <c r="AR99" s="239"/>
      <c r="AS99" s="239"/>
      <c r="AT99" s="295"/>
      <c r="AU99" s="239"/>
      <c r="AV99" s="239"/>
      <c r="AW99" s="239"/>
      <c r="AX99" s="295"/>
      <c r="AY99" s="295"/>
      <c r="AZ99" s="295"/>
      <c r="BA99" s="295"/>
      <c r="BB99" s="295"/>
      <c r="BC99" s="295"/>
      <c r="BD99" s="295"/>
      <c r="BE99" s="295"/>
      <c r="BF99" s="295"/>
      <c r="BG99" s="295"/>
      <c r="BH99" s="295"/>
      <c r="BI99" s="295"/>
      <c r="BJ99" s="295"/>
      <c r="BK99" s="295"/>
      <c r="BL99" s="295"/>
      <c r="BM99" s="295"/>
      <c r="BN99" s="295"/>
      <c r="BO99" s="239"/>
      <c r="BP99" s="239"/>
      <c r="BQ99" s="239"/>
      <c r="BR99" s="295"/>
      <c r="BS99" s="239"/>
      <c r="BT99" s="239"/>
      <c r="BU99" s="239"/>
      <c r="BV99" s="295"/>
      <c r="BW99" s="239"/>
      <c r="BX99" s="239"/>
      <c r="BY99" s="239"/>
      <c r="BZ99" s="295"/>
      <c r="CA99" s="239"/>
      <c r="CB99" s="239"/>
      <c r="CC99" s="239"/>
      <c r="CD99" s="295"/>
      <c r="CE99" s="239"/>
      <c r="CF99" s="239"/>
      <c r="CG99" s="239"/>
      <c r="CH99" s="239"/>
      <c r="CI99" s="239"/>
      <c r="CJ99" s="239"/>
      <c r="CK99" s="239"/>
      <c r="CL99" s="239"/>
      <c r="CM99" s="239"/>
      <c r="CN99" s="239"/>
      <c r="CO99" s="239"/>
      <c r="CP99" s="239"/>
      <c r="CQ99" s="239"/>
      <c r="CR99" s="239"/>
      <c r="CS99" s="239"/>
      <c r="DK99" s="74">
        <f t="shared" si="140"/>
        <v>0</v>
      </c>
      <c r="DL99" s="74">
        <f t="shared" si="306"/>
        <v>0</v>
      </c>
      <c r="DM99" s="74">
        <f t="shared" si="306"/>
        <v>0</v>
      </c>
      <c r="DN99" s="74">
        <f t="shared" si="306"/>
        <v>0</v>
      </c>
      <c r="DO99" s="74">
        <f t="shared" si="306"/>
        <v>0</v>
      </c>
      <c r="DP99" s="74">
        <f t="shared" si="306"/>
        <v>0</v>
      </c>
      <c r="DQ99" s="74">
        <f t="shared" si="306"/>
        <v>0</v>
      </c>
      <c r="DR99" s="74">
        <f t="shared" si="306"/>
        <v>0</v>
      </c>
      <c r="DS99" s="74">
        <f t="shared" si="306"/>
        <v>0</v>
      </c>
      <c r="DT99" s="74">
        <f t="shared" si="306"/>
        <v>0</v>
      </c>
      <c r="DU99" s="74">
        <f t="shared" si="306"/>
        <v>0</v>
      </c>
      <c r="DV99" s="74">
        <f t="shared" si="306"/>
        <v>0</v>
      </c>
      <c r="DW99" s="481">
        <f t="shared" si="175"/>
        <v>0</v>
      </c>
    </row>
    <row r="100" spans="1:171" s="2" customFormat="1" ht="10.199999999999999" hidden="1" x14ac:dyDescent="0.2">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95"/>
      <c r="AM100" s="239"/>
      <c r="AN100" s="239"/>
      <c r="AO100" s="239"/>
      <c r="AP100" s="295"/>
      <c r="AQ100" s="239"/>
      <c r="AR100" s="239"/>
      <c r="AS100" s="239"/>
      <c r="AT100" s="295"/>
      <c r="AU100" s="239"/>
      <c r="AV100" s="239"/>
      <c r="AW100" s="239"/>
      <c r="AX100" s="295"/>
      <c r="AY100" s="295"/>
      <c r="AZ100" s="295"/>
      <c r="BA100" s="295"/>
      <c r="BB100" s="295"/>
      <c r="BC100" s="295"/>
      <c r="BD100" s="295"/>
      <c r="BE100" s="295"/>
      <c r="BF100" s="295"/>
      <c r="BG100" s="295"/>
      <c r="BH100" s="295"/>
      <c r="BI100" s="295"/>
      <c r="BJ100" s="295"/>
      <c r="BK100" s="295"/>
      <c r="BL100" s="295"/>
      <c r="BM100" s="295"/>
      <c r="BN100" s="295"/>
      <c r="BO100" s="239"/>
      <c r="BP100" s="239"/>
      <c r="BQ100" s="239"/>
      <c r="BR100" s="295"/>
      <c r="BS100" s="239"/>
      <c r="BT100" s="239"/>
      <c r="BU100" s="239"/>
      <c r="BV100" s="295"/>
      <c r="BW100" s="239"/>
      <c r="BX100" s="239"/>
      <c r="BY100" s="239"/>
      <c r="BZ100" s="295"/>
      <c r="CA100" s="239"/>
      <c r="CB100" s="239"/>
      <c r="CC100" s="239"/>
      <c r="CD100" s="295"/>
      <c r="CE100" s="239"/>
      <c r="CF100" s="239"/>
      <c r="CG100" s="239"/>
      <c r="CH100" s="239"/>
      <c r="CI100" s="239"/>
      <c r="CJ100" s="239"/>
      <c r="CK100" s="239"/>
      <c r="CL100" s="239"/>
      <c r="CM100" s="239"/>
      <c r="CN100" s="239"/>
      <c r="CO100" s="239"/>
      <c r="CP100" s="239"/>
      <c r="CQ100" s="239"/>
      <c r="CR100" s="239"/>
      <c r="CS100" s="239"/>
      <c r="DK100" s="74"/>
      <c r="DL100" s="74"/>
      <c r="DM100" s="74"/>
      <c r="DN100" s="74"/>
      <c r="DO100" s="74"/>
      <c r="DP100" s="74"/>
      <c r="DQ100" s="74"/>
      <c r="DR100" s="74"/>
      <c r="DS100" s="74"/>
      <c r="DT100" s="74"/>
      <c r="DU100" s="74"/>
      <c r="DV100" s="74"/>
      <c r="DW100" s="481"/>
    </row>
    <row r="101" spans="1:171" s="2" customFormat="1" ht="10.199999999999999" x14ac:dyDescent="0.2">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95"/>
      <c r="AM101" s="239"/>
      <c r="AN101" s="239"/>
      <c r="AO101" s="239"/>
      <c r="AP101" s="295"/>
      <c r="AQ101" s="239"/>
      <c r="AR101" s="239"/>
      <c r="AS101" s="239"/>
      <c r="AT101" s="295"/>
      <c r="AU101" s="239"/>
      <c r="AV101" s="239"/>
      <c r="AW101" s="239"/>
      <c r="AX101" s="295"/>
      <c r="AY101" s="295"/>
      <c r="AZ101" s="295"/>
      <c r="BA101" s="295"/>
      <c r="BB101" s="295"/>
      <c r="BC101" s="295"/>
      <c r="BD101" s="295"/>
      <c r="BE101" s="295"/>
      <c r="BF101" s="295"/>
      <c r="BG101" s="295"/>
      <c r="BH101" s="295"/>
      <c r="BI101" s="295"/>
      <c r="BJ101" s="295"/>
      <c r="BK101" s="295"/>
      <c r="BL101" s="295"/>
      <c r="BM101" s="295"/>
      <c r="BN101" s="295"/>
      <c r="BO101" s="239"/>
      <c r="BP101" s="239"/>
      <c r="BQ101" s="239"/>
      <c r="BR101" s="295"/>
      <c r="BS101" s="239"/>
      <c r="BT101" s="239"/>
      <c r="BU101" s="239"/>
      <c r="BV101" s="295"/>
      <c r="BW101" s="239"/>
      <c r="BX101" s="239"/>
      <c r="BY101" s="239"/>
      <c r="BZ101" s="295"/>
      <c r="CA101" s="239"/>
      <c r="CB101" s="239"/>
      <c r="CC101" s="239"/>
      <c r="CD101" s="295"/>
      <c r="CE101" s="239"/>
      <c r="CF101" s="239"/>
      <c r="CG101" s="239"/>
      <c r="CH101" s="239"/>
      <c r="CI101" s="239"/>
      <c r="CJ101" s="239"/>
      <c r="CK101" s="239"/>
      <c r="CL101" s="239"/>
      <c r="CM101" s="239"/>
      <c r="CN101" s="239"/>
      <c r="CO101" s="239"/>
      <c r="CP101" s="239"/>
      <c r="CQ101" s="239"/>
      <c r="CR101" s="239"/>
      <c r="CS101" s="239"/>
      <c r="DK101" s="74"/>
      <c r="DL101" s="74"/>
      <c r="DM101" s="74"/>
      <c r="DN101" s="74"/>
      <c r="DO101" s="74"/>
      <c r="DP101" s="74"/>
      <c r="DQ101" s="74"/>
      <c r="DR101" s="74"/>
      <c r="DS101" s="74"/>
      <c r="DT101" s="74"/>
      <c r="DU101" s="74"/>
      <c r="DV101" s="74"/>
      <c r="DW101" s="481"/>
    </row>
    <row r="102" spans="1:171" s="2" customFormat="1" ht="20.399999999999999" x14ac:dyDescent="0.25">
      <c r="A102" s="673" t="str">
        <f>IF(SUM(AC74:AC81)=0,IF(SUM(AC87:AC94)=0,"1.2","1.3"),IF(SUM(AC87:AC94)=0,"1.3","1.4"))</f>
        <v>1.4</v>
      </c>
      <c r="B102" s="676" t="s">
        <v>289</v>
      </c>
      <c r="C102" s="674"/>
      <c r="D102" s="674"/>
      <c r="E102" s="674"/>
      <c r="F102" s="674"/>
      <c r="G102" s="674"/>
      <c r="H102" s="674"/>
      <c r="I102" s="674"/>
      <c r="J102" s="674"/>
      <c r="K102" s="674"/>
      <c r="L102" s="674"/>
      <c r="M102" s="674"/>
      <c r="N102" s="674"/>
      <c r="O102" s="674"/>
      <c r="P102" s="674"/>
      <c r="Q102" s="674"/>
      <c r="R102" s="674"/>
      <c r="S102" s="674"/>
      <c r="T102" s="674"/>
      <c r="U102" s="674"/>
      <c r="V102" s="674"/>
      <c r="W102" s="674"/>
      <c r="X102" s="674"/>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4"/>
      <c r="AY102" s="674"/>
      <c r="AZ102" s="674"/>
      <c r="BA102" s="674"/>
      <c r="BB102" s="674"/>
      <c r="BC102" s="674"/>
      <c r="BD102" s="674"/>
      <c r="BE102" s="674"/>
      <c r="BF102" s="674"/>
      <c r="BG102" s="674"/>
      <c r="BH102" s="674"/>
      <c r="BI102" s="674"/>
      <c r="BJ102" s="674"/>
      <c r="BK102" s="674"/>
      <c r="BL102" s="674"/>
      <c r="BM102" s="674"/>
      <c r="BN102" s="674"/>
      <c r="BO102" s="674"/>
      <c r="BP102" s="674"/>
      <c r="BQ102" s="674"/>
      <c r="BR102" s="674"/>
      <c r="BS102" s="674"/>
      <c r="BT102" s="674"/>
      <c r="BU102" s="674"/>
      <c r="BV102" s="674"/>
      <c r="BW102" s="674"/>
      <c r="BX102" s="674"/>
      <c r="BY102" s="674"/>
      <c r="BZ102" s="674"/>
      <c r="CA102" s="674"/>
      <c r="CB102" s="674"/>
      <c r="CC102" s="674"/>
      <c r="CD102" s="675"/>
      <c r="CE102" s="70"/>
      <c r="CF102" s="24"/>
      <c r="CG102" s="238"/>
      <c r="CH102" s="238"/>
      <c r="CI102" s="238"/>
      <c r="CJ102" s="238"/>
      <c r="CK102" s="238"/>
      <c r="CL102" s="238"/>
      <c r="CM102" s="238"/>
      <c r="CN102" s="238"/>
      <c r="CO102" s="238"/>
      <c r="CP102" s="238"/>
      <c r="CQ102" s="238"/>
      <c r="CR102" s="238"/>
      <c r="CS102" s="238"/>
      <c r="DH102" s="194"/>
      <c r="DI102" s="207"/>
      <c r="DK102" s="74">
        <f t="shared" si="140"/>
        <v>0</v>
      </c>
      <c r="DL102" s="74">
        <f t="shared" si="306"/>
        <v>0</v>
      </c>
      <c r="DM102" s="74">
        <f t="shared" si="306"/>
        <v>0</v>
      </c>
      <c r="DN102" s="74">
        <f t="shared" si="306"/>
        <v>0</v>
      </c>
      <c r="DO102" s="74">
        <f t="shared" si="306"/>
        <v>0</v>
      </c>
      <c r="DP102" s="74">
        <f t="shared" si="306"/>
        <v>0</v>
      </c>
      <c r="DQ102" s="74">
        <f t="shared" si="306"/>
        <v>0</v>
      </c>
      <c r="DR102" s="74">
        <f t="shared" si="306"/>
        <v>0</v>
      </c>
      <c r="DS102" s="74">
        <f t="shared" si="306"/>
        <v>0</v>
      </c>
      <c r="DT102" s="74">
        <f t="shared" si="306"/>
        <v>0</v>
      </c>
      <c r="DU102" s="74">
        <f t="shared" si="306"/>
        <v>0</v>
      </c>
      <c r="DV102" s="74">
        <f t="shared" si="306"/>
        <v>0</v>
      </c>
      <c r="DW102" s="481">
        <f t="shared" si="175"/>
        <v>0</v>
      </c>
      <c r="DX102"/>
      <c r="DY102"/>
      <c r="DZ102"/>
      <c r="EA102"/>
      <c r="EB102"/>
      <c r="EC102"/>
      <c r="ED102"/>
      <c r="EE102"/>
      <c r="EF102"/>
      <c r="EO102"/>
      <c r="EP102"/>
      <c r="EQ102"/>
      <c r="ER102"/>
      <c r="ES102"/>
      <c r="ET102"/>
      <c r="EU102"/>
      <c r="EV102"/>
      <c r="EW102"/>
      <c r="EX102"/>
      <c r="EY102"/>
      <c r="EZ102"/>
      <c r="FA102"/>
      <c r="FB102"/>
      <c r="FC102"/>
      <c r="FD102"/>
      <c r="FE102"/>
      <c r="FF102"/>
      <c r="FG102"/>
      <c r="FH102"/>
      <c r="FI102"/>
      <c r="FJ102"/>
      <c r="FK102"/>
      <c r="FL102"/>
      <c r="FM102"/>
      <c r="FN102"/>
      <c r="FO102"/>
    </row>
    <row r="103" spans="1:171" s="2" customFormat="1" ht="20.399999999999999" x14ac:dyDescent="0.25">
      <c r="A103" s="662" t="str">
        <f>CONCATENATE($A$102,IF($AC$103&gt;0,".01",".00"))</f>
        <v>1.4.01</v>
      </c>
      <c r="B103" s="663" t="s">
        <v>276</v>
      </c>
      <c r="C103" s="664"/>
      <c r="D103" s="665">
        <v>3</v>
      </c>
      <c r="E103" s="530"/>
      <c r="F103" s="530"/>
      <c r="G103" s="666"/>
      <c r="H103" s="665"/>
      <c r="I103" s="530"/>
      <c r="J103" s="530"/>
      <c r="K103" s="530"/>
      <c r="L103" s="530"/>
      <c r="M103" s="530"/>
      <c r="N103" s="530"/>
      <c r="O103" s="530"/>
      <c r="P103" s="530"/>
      <c r="Q103" s="530"/>
      <c r="R103" s="530"/>
      <c r="S103" s="666"/>
      <c r="T103" s="667"/>
      <c r="U103" s="667"/>
      <c r="V103" s="665"/>
      <c r="W103" s="530"/>
      <c r="X103" s="530"/>
      <c r="Y103" s="530"/>
      <c r="Z103" s="530"/>
      <c r="AA103" s="530"/>
      <c r="AB103" s="666"/>
      <c r="AC103" s="668">
        <v>360</v>
      </c>
      <c r="AD103" s="667">
        <f>AC103/$CI$7</f>
        <v>12</v>
      </c>
      <c r="AE103" s="669">
        <f t="shared" ref="AE103:AG107" si="307">AI103*$CG$5+AM103*$CH$5+AQ103*$CI$5+AU103*$CJ$5+BO103*$CO$5+BS103*$CP$5+BW103*$CQ$5+CA103*$CR$5+AY103*$CK$5+BC103*$CL$5+BG103*$CM$5+BK103*$CN$5</f>
        <v>0</v>
      </c>
      <c r="AF103" s="669">
        <f t="shared" si="307"/>
        <v>0</v>
      </c>
      <c r="AG103" s="669">
        <f t="shared" si="307"/>
        <v>0</v>
      </c>
      <c r="AH103" s="670">
        <f t="shared" ref="AH103" si="308">AC103-(AE103+AF103+AG103)</f>
        <v>360</v>
      </c>
      <c r="AI103" s="671"/>
      <c r="AJ103" s="671"/>
      <c r="AK103" s="671"/>
      <c r="AL103" s="672">
        <f t="shared" ref="AL103" si="309">CG103</f>
        <v>0</v>
      </c>
      <c r="AM103" s="671"/>
      <c r="AN103" s="671"/>
      <c r="AO103" s="671"/>
      <c r="AP103" s="672">
        <f t="shared" ref="AP103" si="310">CH103</f>
        <v>0</v>
      </c>
      <c r="AQ103" s="671"/>
      <c r="AR103" s="671"/>
      <c r="AS103" s="671"/>
      <c r="AT103" s="672">
        <f t="shared" ref="AT103" si="311">CI103</f>
        <v>12</v>
      </c>
      <c r="AU103" s="671"/>
      <c r="AV103" s="671"/>
      <c r="AW103" s="671"/>
      <c r="AX103" s="672">
        <f t="shared" ref="AX103" si="312">CJ103</f>
        <v>0</v>
      </c>
      <c r="AY103" s="671"/>
      <c r="AZ103" s="671"/>
      <c r="BA103" s="671"/>
      <c r="BB103" s="672">
        <f t="shared" ref="BB103" si="313">CK103</f>
        <v>0</v>
      </c>
      <c r="BC103" s="671"/>
      <c r="BD103" s="671"/>
      <c r="BE103" s="671"/>
      <c r="BF103" s="672">
        <f t="shared" ref="BF103" si="314">CL103</f>
        <v>0</v>
      </c>
      <c r="BG103" s="671"/>
      <c r="BH103" s="671"/>
      <c r="BI103" s="671"/>
      <c r="BJ103" s="672">
        <f t="shared" ref="BJ103" si="315">CM103</f>
        <v>0</v>
      </c>
      <c r="BK103" s="671"/>
      <c r="BL103" s="671"/>
      <c r="BM103" s="671"/>
      <c r="BN103" s="672">
        <f t="shared" ref="BN103" si="316">CN103</f>
        <v>0</v>
      </c>
      <c r="BO103" s="671"/>
      <c r="BP103" s="671"/>
      <c r="BQ103" s="671"/>
      <c r="BR103" s="672">
        <f t="shared" ref="BR103" si="317">CO103</f>
        <v>0</v>
      </c>
      <c r="BS103" s="671"/>
      <c r="BT103" s="671"/>
      <c r="BU103" s="671"/>
      <c r="BV103" s="672">
        <f t="shared" ref="BV103" si="318">CP103</f>
        <v>0</v>
      </c>
      <c r="BW103" s="671"/>
      <c r="BX103" s="671"/>
      <c r="BY103" s="671"/>
      <c r="BZ103" s="672">
        <f t="shared" ref="BZ103" si="319">CQ103</f>
        <v>0</v>
      </c>
      <c r="CA103" s="671"/>
      <c r="CB103" s="671"/>
      <c r="CC103" s="671"/>
      <c r="CD103" s="672">
        <f t="shared" ref="CD103" si="320">CR103</f>
        <v>0</v>
      </c>
      <c r="CE103" s="62">
        <f t="shared" ref="CE103:CE108" si="321">IF(ISERROR(AH103/AC103),0,AH103/AC103)</f>
        <v>1</v>
      </c>
      <c r="CF103" s="117" t="str">
        <f>IF(ISERROR(SEARCH("в",A103)),"",1)</f>
        <v/>
      </c>
      <c r="CG103" s="14">
        <f t="shared" ref="CG103:CR108" si="322">IF($EK103&lt;&gt;0,$AD103*DY103/$EK103,0)</f>
        <v>0</v>
      </c>
      <c r="CH103" s="14">
        <f t="shared" si="322"/>
        <v>0</v>
      </c>
      <c r="CI103" s="14">
        <f t="shared" si="322"/>
        <v>12</v>
      </c>
      <c r="CJ103" s="14">
        <f t="shared" si="322"/>
        <v>0</v>
      </c>
      <c r="CK103" s="14">
        <f t="shared" si="322"/>
        <v>0</v>
      </c>
      <c r="CL103" s="14">
        <f t="shared" si="322"/>
        <v>0</v>
      </c>
      <c r="CM103" s="14">
        <f t="shared" si="322"/>
        <v>0</v>
      </c>
      <c r="CN103" s="14">
        <f t="shared" si="322"/>
        <v>0</v>
      </c>
      <c r="CO103" s="14">
        <f t="shared" si="322"/>
        <v>0</v>
      </c>
      <c r="CP103" s="14">
        <f t="shared" si="322"/>
        <v>0</v>
      </c>
      <c r="CQ103" s="14">
        <f t="shared" si="322"/>
        <v>0</v>
      </c>
      <c r="CR103" s="14">
        <f t="shared" si="322"/>
        <v>0</v>
      </c>
      <c r="CS103" s="88">
        <f t="shared" ref="CS103" si="323">SUM(CG103:CR103)</f>
        <v>12</v>
      </c>
      <c r="CV103" s="14">
        <f>IF($EO103=0,0,ROUND(4*$AD103*SUM(AI103:AK103)/$EO103,0)/4)</f>
        <v>0</v>
      </c>
      <c r="CW103" s="14">
        <f>IF($EO103=0,0,ROUND(4*$AD103*SUM(AM103:AO103)/$EO103,0)/4)</f>
        <v>0</v>
      </c>
      <c r="CX103" s="14">
        <f>IF($EO103=0,0,ROUND(4*$AD103*SUM(AQ103:AS103)/$EO103,0)/4)</f>
        <v>0</v>
      </c>
      <c r="CY103" s="14">
        <f>IF($EO103=0,0,ROUND(4*$AD103*SUM(AU103:AW103)/$EO103,0)/4)</f>
        <v>0</v>
      </c>
      <c r="CZ103" s="14">
        <f>IF($EO103=0,0,ROUND(4*$AD103*SUM(AY103:BA103)/$EO103,0)/4)</f>
        <v>0</v>
      </c>
      <c r="DA103" s="14">
        <f>IF($EO103=0,0,ROUND(4*$AD103*SUM(BC103:BE103)/$EO103,0)/4)</f>
        <v>0</v>
      </c>
      <c r="DB103" s="14">
        <f>IF($EO103=0,0,ROUND(4*$AD103*SUM(BG103:BI103)/$EO103,0)/4)</f>
        <v>0</v>
      </c>
      <c r="DC103" s="14">
        <f>IF($EO103=0,0,ROUND(4*$AD103*SUM(BK103:BM103)/$EO103,0)/4)</f>
        <v>0</v>
      </c>
      <c r="DD103" s="14">
        <f>IF($EO103=0,0,ROUND(4*$AD103*SUM(BO103:BQ103)/$EO103,0)/4)</f>
        <v>0</v>
      </c>
      <c r="DE103" s="14">
        <f>IF($EO103=0,0,ROUND(4*$AD103*(SUM(BS103:BU103))/$EO103,0)/4)</f>
        <v>0</v>
      </c>
      <c r="DF103" s="14">
        <f>IF($EO103=0,0,ROUND(4*$AD103*(SUM(BW103:BY103))/$EO103,0)/4)</f>
        <v>0</v>
      </c>
      <c r="DG103" s="14">
        <f>IF($EO103=0,0,ROUND(4*$AD103*(SUM(CA103:CC103))/$EO103,0)/4)</f>
        <v>0</v>
      </c>
      <c r="DH103" s="198">
        <f t="shared" ref="DH103" si="324">SUM(CV103:DG103)</f>
        <v>0</v>
      </c>
      <c r="DI103" s="212">
        <f t="shared" ref="DI103" si="325">MAX(CV103:DG103)</f>
        <v>0</v>
      </c>
      <c r="DK103" s="74">
        <f t="shared" si="140"/>
        <v>0</v>
      </c>
      <c r="DL103" s="74">
        <f t="shared" si="140"/>
        <v>0</v>
      </c>
      <c r="DM103" s="74">
        <f t="shared" si="140"/>
        <v>1</v>
      </c>
      <c r="DN103" s="74">
        <f t="shared" si="140"/>
        <v>0</v>
      </c>
      <c r="DO103" s="74">
        <f t="shared" si="140"/>
        <v>0</v>
      </c>
      <c r="DP103" s="74">
        <f t="shared" si="140"/>
        <v>0</v>
      </c>
      <c r="DQ103" s="74">
        <f t="shared" si="140"/>
        <v>0</v>
      </c>
      <c r="DR103" s="74">
        <f t="shared" si="140"/>
        <v>0</v>
      </c>
      <c r="DS103" s="74">
        <f t="shared" si="140"/>
        <v>0</v>
      </c>
      <c r="DT103" s="74">
        <f t="shared" si="140"/>
        <v>0</v>
      </c>
      <c r="DU103" s="74">
        <f t="shared" si="140"/>
        <v>0</v>
      </c>
      <c r="DV103" s="74">
        <f t="shared" si="140"/>
        <v>0</v>
      </c>
      <c r="DW103" s="481">
        <f t="shared" ref="DW103" si="326">SUM(DK103:DV103)</f>
        <v>1</v>
      </c>
      <c r="DX103" s="84"/>
      <c r="DY103" s="75">
        <f t="shared" ref="DY103:EI107" si="327">IF($D103=DY$86,1,0)+IF($E103=DY$86,1,0)+IF($F103=DY$86,1,0)+IF($G103=DY$86,1,0)</f>
        <v>0</v>
      </c>
      <c r="DZ103" s="75">
        <f t="shared" si="327"/>
        <v>0</v>
      </c>
      <c r="EA103" s="75">
        <f t="shared" si="327"/>
        <v>1</v>
      </c>
      <c r="EB103" s="75">
        <f t="shared" si="327"/>
        <v>0</v>
      </c>
      <c r="EC103" s="75">
        <f t="shared" si="327"/>
        <v>0</v>
      </c>
      <c r="ED103" s="75">
        <f t="shared" si="327"/>
        <v>0</v>
      </c>
      <c r="EE103" s="75">
        <f t="shared" si="327"/>
        <v>0</v>
      </c>
      <c r="EF103" s="75">
        <f t="shared" si="327"/>
        <v>0</v>
      </c>
      <c r="EG103" s="75">
        <f t="shared" si="327"/>
        <v>0</v>
      </c>
      <c r="EH103" s="75">
        <f t="shared" si="327"/>
        <v>0</v>
      </c>
      <c r="EI103" s="75">
        <f t="shared" si="327"/>
        <v>0</v>
      </c>
      <c r="EJ103" s="75">
        <f>IF($D103=EJ$86,1,0)+IF($E103=EJ$86,1,0)+IF($F103=EJ$86,1,0)+IF($G103=EJ$86,1,0)</f>
        <v>0</v>
      </c>
      <c r="EK103" s="624">
        <f t="shared" ref="EK103" si="328">SUM(DY103:EJ103)</f>
        <v>1</v>
      </c>
      <c r="EO103" s="479">
        <f>SUM($AI103:$AK103)+SUM($AM103:$AO103)+SUM($AQ103:AS103)+SUM($AU103:AW103)+SUM($AY103:BA103)+SUM($BC103:BE103)+SUM($BG103:BI103)+SUM($BK103:BM103)+SUM($BO103:BQ103)+SUM($BS103:BU103)+SUM($BW103:BY103)+SUM($CA103:CC103)</f>
        <v>0</v>
      </c>
      <c r="EP103"/>
      <c r="EQ103">
        <f>IF(B103&lt;&gt;0,EQ102+1,EQ102)</f>
        <v>1</v>
      </c>
      <c r="ER103"/>
      <c r="ES103"/>
      <c r="ET103"/>
      <c r="EU103"/>
      <c r="EV103"/>
      <c r="EW103"/>
      <c r="EX103"/>
      <c r="EY103"/>
      <c r="EZ103"/>
      <c r="FA103"/>
      <c r="FB103"/>
      <c r="FC103"/>
      <c r="FD103"/>
      <c r="FE103"/>
      <c r="FF103"/>
      <c r="FG103"/>
      <c r="FH103"/>
      <c r="FI103"/>
      <c r="FJ103"/>
      <c r="FK103"/>
      <c r="FL103"/>
      <c r="FM103"/>
      <c r="FN103"/>
      <c r="FO103"/>
    </row>
    <row r="104" spans="1:171" s="2" customFormat="1" hidden="1" x14ac:dyDescent="0.25">
      <c r="A104" s="297" t="str">
        <f>CONCATENATE($A$102,IF($AC$103&gt;0,".02",".01"))</f>
        <v>1.4.02</v>
      </c>
      <c r="B104" s="114"/>
      <c r="C104" s="129"/>
      <c r="D104" s="119"/>
      <c r="E104" s="120"/>
      <c r="F104" s="120"/>
      <c r="G104" s="11"/>
      <c r="H104" s="119"/>
      <c r="I104" s="120"/>
      <c r="J104" s="120"/>
      <c r="K104" s="120"/>
      <c r="L104" s="120"/>
      <c r="M104" s="120"/>
      <c r="N104" s="120"/>
      <c r="O104" s="120"/>
      <c r="P104" s="120"/>
      <c r="Q104" s="120"/>
      <c r="R104" s="120"/>
      <c r="S104" s="11"/>
      <c r="T104" s="134"/>
      <c r="U104" s="134"/>
      <c r="V104" s="119"/>
      <c r="W104" s="120"/>
      <c r="X104" s="120"/>
      <c r="Y104" s="120"/>
      <c r="Z104" s="120"/>
      <c r="AA104" s="120"/>
      <c r="AB104" s="11"/>
      <c r="AC104" s="8"/>
      <c r="AD104" s="134">
        <f>AC104/$CI$7</f>
        <v>0</v>
      </c>
      <c r="AE104" s="9">
        <f t="shared" si="307"/>
        <v>0</v>
      </c>
      <c r="AF104" s="9">
        <f t="shared" si="307"/>
        <v>0</v>
      </c>
      <c r="AG104" s="9">
        <f t="shared" si="307"/>
        <v>0</v>
      </c>
      <c r="AH104" s="648">
        <f t="shared" ref="AH104:AH107" si="329">AC104-(AE104+AF104+AG104)</f>
        <v>0</v>
      </c>
      <c r="AI104" s="649"/>
      <c r="AJ104" s="649"/>
      <c r="AK104" s="649"/>
      <c r="AL104" s="650">
        <f t="shared" ref="AL104" si="330">CG104</f>
        <v>0</v>
      </c>
      <c r="AM104" s="649"/>
      <c r="AN104" s="649"/>
      <c r="AO104" s="649"/>
      <c r="AP104" s="650">
        <f t="shared" ref="AP104" si="331">CH104</f>
        <v>0</v>
      </c>
      <c r="AQ104" s="649"/>
      <c r="AR104" s="649"/>
      <c r="AS104" s="649"/>
      <c r="AT104" s="650">
        <f t="shared" ref="AT104" si="332">CI104</f>
        <v>0</v>
      </c>
      <c r="AU104" s="649"/>
      <c r="AV104" s="649"/>
      <c r="AW104" s="649"/>
      <c r="AX104" s="650">
        <f t="shared" ref="AX104" si="333">CJ104</f>
        <v>0</v>
      </c>
      <c r="AY104" s="649"/>
      <c r="AZ104" s="649"/>
      <c r="BA104" s="649"/>
      <c r="BB104" s="650">
        <f t="shared" ref="BB104" si="334">CK104</f>
        <v>0</v>
      </c>
      <c r="BC104" s="649"/>
      <c r="BD104" s="649"/>
      <c r="BE104" s="649"/>
      <c r="BF104" s="650">
        <f t="shared" ref="BF104" si="335">CL104</f>
        <v>0</v>
      </c>
      <c r="BG104" s="649"/>
      <c r="BH104" s="649"/>
      <c r="BI104" s="649"/>
      <c r="BJ104" s="650">
        <f t="shared" ref="BJ104" si="336">CM104</f>
        <v>0</v>
      </c>
      <c r="BK104" s="649"/>
      <c r="BL104" s="649"/>
      <c r="BM104" s="649"/>
      <c r="BN104" s="650">
        <f t="shared" ref="BN104" si="337">CN104</f>
        <v>0</v>
      </c>
      <c r="BO104" s="649"/>
      <c r="BP104" s="649"/>
      <c r="BQ104" s="649"/>
      <c r="BR104" s="650">
        <f t="shared" ref="BR104" si="338">CO104</f>
        <v>0</v>
      </c>
      <c r="BS104" s="649"/>
      <c r="BT104" s="649"/>
      <c r="BU104" s="649"/>
      <c r="BV104" s="650">
        <f t="shared" ref="BV104" si="339">CP104</f>
        <v>0</v>
      </c>
      <c r="BW104" s="649"/>
      <c r="BX104" s="649"/>
      <c r="BY104" s="649"/>
      <c r="BZ104" s="650">
        <f t="shared" ref="BZ104" si="340">CQ104</f>
        <v>0</v>
      </c>
      <c r="CA104" s="649"/>
      <c r="CB104" s="649"/>
      <c r="CC104" s="649"/>
      <c r="CD104" s="650">
        <f t="shared" ref="CD104" si="341">CR104</f>
        <v>0</v>
      </c>
      <c r="CE104" s="62">
        <f t="shared" si="321"/>
        <v>0</v>
      </c>
      <c r="CF104" s="117" t="str">
        <f>IF(ISERROR(SEARCH("в",A104)),"",1)</f>
        <v/>
      </c>
      <c r="CG104" s="14">
        <f t="shared" si="322"/>
        <v>0</v>
      </c>
      <c r="CH104" s="14">
        <f t="shared" si="322"/>
        <v>0</v>
      </c>
      <c r="CI104" s="14">
        <f t="shared" si="322"/>
        <v>0</v>
      </c>
      <c r="CJ104" s="14">
        <f t="shared" si="322"/>
        <v>0</v>
      </c>
      <c r="CK104" s="14">
        <f t="shared" si="322"/>
        <v>0</v>
      </c>
      <c r="CL104" s="14">
        <f t="shared" si="322"/>
        <v>0</v>
      </c>
      <c r="CM104" s="14">
        <f t="shared" si="322"/>
        <v>0</v>
      </c>
      <c r="CN104" s="14">
        <f t="shared" si="322"/>
        <v>0</v>
      </c>
      <c r="CO104" s="14">
        <f t="shared" si="322"/>
        <v>0</v>
      </c>
      <c r="CP104" s="14">
        <f t="shared" si="322"/>
        <v>0</v>
      </c>
      <c r="CQ104" s="14">
        <f t="shared" si="322"/>
        <v>0</v>
      </c>
      <c r="CR104" s="14">
        <f t="shared" si="322"/>
        <v>0</v>
      </c>
      <c r="CS104" s="88">
        <f t="shared" ref="CS104" si="342">SUM(CG104:CR104)</f>
        <v>0</v>
      </c>
      <c r="CV104" s="14">
        <f>IF($EO104=0,0,ROUND(4*$AD104*SUM(AI104:AK104)/$EO104,0)/4)</f>
        <v>0</v>
      </c>
      <c r="CW104" s="14">
        <f>IF($EO104=0,0,ROUND(4*$AD104*SUM(AM104:AO104)/$EO104,0)/4)</f>
        <v>0</v>
      </c>
      <c r="CX104" s="14">
        <f>IF($EO104=0,0,ROUND(4*$AD104*SUM(AQ104:AS104)/$EO104,0)/4)</f>
        <v>0</v>
      </c>
      <c r="CY104" s="14">
        <f>IF($EO104=0,0,ROUND(4*$AD104*SUM(AU104:AW104)/$EO104,0)/4)</f>
        <v>0</v>
      </c>
      <c r="CZ104" s="14">
        <f>IF($EO104=0,0,ROUND(4*$AD104*SUM(AY104:BA104)/$EO104,0)/4)</f>
        <v>0</v>
      </c>
      <c r="DA104" s="14">
        <f>IF($EO104=0,0,ROUND(4*$AD104*SUM(BC104:BE104)/$EO104,0)/4)</f>
        <v>0</v>
      </c>
      <c r="DB104" s="14">
        <f>IF($EO104=0,0,ROUND(4*$AD104*SUM(BG104:BI104)/$EO104,0)/4)</f>
        <v>0</v>
      </c>
      <c r="DC104" s="14">
        <f>IF($EO104=0,0,ROUND(4*$AD104*SUM(BK104:BM104)/$EO104,0)/4)</f>
        <v>0</v>
      </c>
      <c r="DD104" s="14">
        <f>IF($EO104=0,0,ROUND(4*$AD104*SUM(BO104:BQ104)/$EO104,0)/4)</f>
        <v>0</v>
      </c>
      <c r="DE104" s="14">
        <f>IF($EO104=0,0,ROUND(4*$AD104*(SUM(BS104:BU104))/$EO104,0)/4)</f>
        <v>0</v>
      </c>
      <c r="DF104" s="14">
        <f>IF($EO104=0,0,ROUND(4*$AD104*(SUM(BW104:BY104))/$EO104,0)/4)</f>
        <v>0</v>
      </c>
      <c r="DG104" s="14">
        <f>IF($EO104=0,0,ROUND(4*$AD104*(SUM(CA104:CC104))/$EO104,0)/4)</f>
        <v>0</v>
      </c>
      <c r="DH104" s="198">
        <f t="shared" ref="DH104" si="343">SUM(CV104:DG104)</f>
        <v>0</v>
      </c>
      <c r="DI104" s="212">
        <f t="shared" ref="DI104" si="344">MAX(CV104:DG104)</f>
        <v>0</v>
      </c>
      <c r="DK104" s="74">
        <f t="shared" si="140"/>
        <v>0</v>
      </c>
      <c r="DL104" s="74">
        <f t="shared" si="140"/>
        <v>0</v>
      </c>
      <c r="DM104" s="74">
        <f t="shared" si="140"/>
        <v>0</v>
      </c>
      <c r="DN104" s="74">
        <f t="shared" si="140"/>
        <v>0</v>
      </c>
      <c r="DO104" s="74">
        <f t="shared" si="140"/>
        <v>0</v>
      </c>
      <c r="DP104" s="74">
        <f t="shared" si="140"/>
        <v>0</v>
      </c>
      <c r="DQ104" s="74">
        <f t="shared" si="140"/>
        <v>0</v>
      </c>
      <c r="DR104" s="74">
        <f t="shared" si="140"/>
        <v>0</v>
      </c>
      <c r="DS104" s="74">
        <f t="shared" si="140"/>
        <v>0</v>
      </c>
      <c r="DT104" s="74">
        <f t="shared" si="140"/>
        <v>0</v>
      </c>
      <c r="DU104" s="74">
        <f t="shared" si="140"/>
        <v>0</v>
      </c>
      <c r="DV104" s="74">
        <f t="shared" si="140"/>
        <v>0</v>
      </c>
      <c r="DW104" s="481">
        <f t="shared" ref="DW104" si="345">SUM(DK104:DV104)</f>
        <v>0</v>
      </c>
      <c r="DX104" s="84"/>
      <c r="DY104" s="75">
        <f t="shared" si="327"/>
        <v>0</v>
      </c>
      <c r="DZ104" s="75">
        <f t="shared" si="327"/>
        <v>0</v>
      </c>
      <c r="EA104" s="75">
        <f t="shared" si="327"/>
        <v>0</v>
      </c>
      <c r="EB104" s="75">
        <f t="shared" si="327"/>
        <v>0</v>
      </c>
      <c r="EC104" s="75">
        <f t="shared" si="327"/>
        <v>0</v>
      </c>
      <c r="ED104" s="75">
        <f t="shared" si="327"/>
        <v>0</v>
      </c>
      <c r="EE104" s="75">
        <f t="shared" si="327"/>
        <v>0</v>
      </c>
      <c r="EF104" s="75">
        <f t="shared" si="327"/>
        <v>0</v>
      </c>
      <c r="EG104" s="75">
        <f t="shared" si="327"/>
        <v>0</v>
      </c>
      <c r="EH104" s="75">
        <f t="shared" si="327"/>
        <v>0</v>
      </c>
      <c r="EI104" s="75">
        <f t="shared" si="327"/>
        <v>0</v>
      </c>
      <c r="EJ104" s="75">
        <f>IF($D104=EJ$86,1,0)+IF($E104=EJ$86,1,0)+IF($F104=EJ$86,1,0)+IF($G104=EJ$86,1,0)</f>
        <v>0</v>
      </c>
      <c r="EK104" s="624">
        <f t="shared" ref="EK104" si="346">SUM(DY104:EJ104)</f>
        <v>0</v>
      </c>
      <c r="EO104" s="479">
        <f>SUM($AI104:$AK104)+SUM($AM104:$AO104)+SUM($AQ104:AS104)+SUM($AU104:AW104)+SUM($AY104:BA104)+SUM($BC104:BE104)+SUM($BG104:BI104)+SUM($BK104:BM104)+SUM($BO104:BQ104)+SUM($BS104:BU104)+SUM($BW104:BY104)+SUM($CA104:CC104)</f>
        <v>0</v>
      </c>
      <c r="EP104"/>
      <c r="EQ104">
        <f>IF(B104&lt;&gt;0,EQ103+1,EQ103)</f>
        <v>1</v>
      </c>
      <c r="ER104"/>
      <c r="ES104"/>
      <c r="ET104"/>
      <c r="EU104"/>
      <c r="EV104"/>
      <c r="EW104"/>
      <c r="EX104"/>
      <c r="EY104"/>
      <c r="EZ104"/>
      <c r="FA104"/>
      <c r="FB104"/>
      <c r="FC104"/>
      <c r="FD104"/>
      <c r="FE104"/>
      <c r="FF104"/>
      <c r="FG104"/>
      <c r="FH104"/>
      <c r="FI104"/>
      <c r="FJ104"/>
      <c r="FK104"/>
      <c r="FL104"/>
      <c r="FM104"/>
      <c r="FN104"/>
      <c r="FO104"/>
    </row>
    <row r="105" spans="1:171" s="2" customFormat="1" hidden="1" x14ac:dyDescent="0.25">
      <c r="A105" s="297" t="str">
        <f>CONCATENATE($A$102,IF($AC$103&gt;0,".03",".02"))</f>
        <v>1.4.03</v>
      </c>
      <c r="B105" s="114"/>
      <c r="C105" s="129"/>
      <c r="D105" s="119"/>
      <c r="E105" s="120"/>
      <c r="F105" s="120"/>
      <c r="G105" s="11"/>
      <c r="H105" s="119"/>
      <c r="I105" s="120"/>
      <c r="J105" s="120"/>
      <c r="K105" s="120"/>
      <c r="L105" s="120"/>
      <c r="M105" s="120"/>
      <c r="N105" s="120"/>
      <c r="O105" s="120"/>
      <c r="P105" s="120"/>
      <c r="Q105" s="120"/>
      <c r="R105" s="120"/>
      <c r="S105" s="11"/>
      <c r="T105" s="134"/>
      <c r="U105" s="134"/>
      <c r="V105" s="119"/>
      <c r="W105" s="120"/>
      <c r="X105" s="120"/>
      <c r="Y105" s="120"/>
      <c r="Z105" s="120"/>
      <c r="AA105" s="120"/>
      <c r="AB105" s="11"/>
      <c r="AC105" s="8"/>
      <c r="AD105" s="134">
        <f>AC105/$CI$7</f>
        <v>0</v>
      </c>
      <c r="AE105" s="9">
        <f t="shared" si="307"/>
        <v>0</v>
      </c>
      <c r="AF105" s="9">
        <f t="shared" si="307"/>
        <v>0</v>
      </c>
      <c r="AG105" s="9">
        <f t="shared" si="307"/>
        <v>0</v>
      </c>
      <c r="AH105" s="648">
        <f t="shared" si="329"/>
        <v>0</v>
      </c>
      <c r="AI105" s="649"/>
      <c r="AJ105" s="649"/>
      <c r="AK105" s="649"/>
      <c r="AL105" s="650">
        <f t="shared" ref="AL105:AL107" si="347">CG105</f>
        <v>0</v>
      </c>
      <c r="AM105" s="649"/>
      <c r="AN105" s="649"/>
      <c r="AO105" s="649"/>
      <c r="AP105" s="650">
        <f t="shared" ref="AP105:AP107" si="348">CH105</f>
        <v>0</v>
      </c>
      <c r="AQ105" s="649"/>
      <c r="AR105" s="649"/>
      <c r="AS105" s="649"/>
      <c r="AT105" s="650">
        <f t="shared" ref="AT105:AT107" si="349">CI105</f>
        <v>0</v>
      </c>
      <c r="AU105" s="649"/>
      <c r="AV105" s="649"/>
      <c r="AW105" s="649"/>
      <c r="AX105" s="650">
        <f t="shared" ref="AX105:AX107" si="350">CJ105</f>
        <v>0</v>
      </c>
      <c r="AY105" s="649"/>
      <c r="AZ105" s="649"/>
      <c r="BA105" s="649"/>
      <c r="BB105" s="650">
        <f t="shared" ref="BB105:BB107" si="351">CK105</f>
        <v>0</v>
      </c>
      <c r="BC105" s="649"/>
      <c r="BD105" s="649"/>
      <c r="BE105" s="649"/>
      <c r="BF105" s="650">
        <f t="shared" ref="BF105:BF107" si="352">CL105</f>
        <v>0</v>
      </c>
      <c r="BG105" s="649"/>
      <c r="BH105" s="649"/>
      <c r="BI105" s="649"/>
      <c r="BJ105" s="650">
        <f t="shared" ref="BJ105:BJ107" si="353">CM105</f>
        <v>0</v>
      </c>
      <c r="BK105" s="649"/>
      <c r="BL105" s="649"/>
      <c r="BM105" s="649"/>
      <c r="BN105" s="650">
        <f t="shared" ref="BN105:BN107" si="354">CN105</f>
        <v>0</v>
      </c>
      <c r="BO105" s="649"/>
      <c r="BP105" s="649"/>
      <c r="BQ105" s="649"/>
      <c r="BR105" s="650">
        <f t="shared" ref="BR105:BR107" si="355">CO105</f>
        <v>0</v>
      </c>
      <c r="BS105" s="649"/>
      <c r="BT105" s="649"/>
      <c r="BU105" s="649"/>
      <c r="BV105" s="650">
        <f t="shared" ref="BV105:BV107" si="356">CP105</f>
        <v>0</v>
      </c>
      <c r="BW105" s="649"/>
      <c r="BX105" s="649"/>
      <c r="BY105" s="649"/>
      <c r="BZ105" s="650">
        <f t="shared" ref="BZ105:BZ107" si="357">CQ105</f>
        <v>0</v>
      </c>
      <c r="CA105" s="649"/>
      <c r="CB105" s="649"/>
      <c r="CC105" s="649"/>
      <c r="CD105" s="650">
        <f t="shared" ref="CD105:CD107" si="358">CR105</f>
        <v>0</v>
      </c>
      <c r="CE105" s="62">
        <f t="shared" si="321"/>
        <v>0</v>
      </c>
      <c r="CF105" s="117" t="str">
        <f>IF(ISERROR(SEARCH("в",A105)),"",1)</f>
        <v/>
      </c>
      <c r="CG105" s="14">
        <f t="shared" si="322"/>
        <v>0</v>
      </c>
      <c r="CH105" s="14">
        <f t="shared" si="322"/>
        <v>0</v>
      </c>
      <c r="CI105" s="14">
        <f t="shared" si="322"/>
        <v>0</v>
      </c>
      <c r="CJ105" s="14">
        <f t="shared" si="322"/>
        <v>0</v>
      </c>
      <c r="CK105" s="14">
        <f t="shared" si="322"/>
        <v>0</v>
      </c>
      <c r="CL105" s="14">
        <f t="shared" si="322"/>
        <v>0</v>
      </c>
      <c r="CM105" s="14">
        <f t="shared" si="322"/>
        <v>0</v>
      </c>
      <c r="CN105" s="14">
        <f t="shared" si="322"/>
        <v>0</v>
      </c>
      <c r="CO105" s="14">
        <f t="shared" si="322"/>
        <v>0</v>
      </c>
      <c r="CP105" s="14">
        <f t="shared" si="322"/>
        <v>0</v>
      </c>
      <c r="CQ105" s="14">
        <f t="shared" si="322"/>
        <v>0</v>
      </c>
      <c r="CR105" s="14">
        <f t="shared" si="322"/>
        <v>0</v>
      </c>
      <c r="CS105" s="88">
        <f t="shared" ref="CS105:CS107" si="359">SUM(CG105:CR105)</f>
        <v>0</v>
      </c>
      <c r="CV105" s="14">
        <f>IF($EO105=0,0,ROUND(4*$AD105*SUM(AI105:AK105)/$EO105,0)/4)</f>
        <v>0</v>
      </c>
      <c r="CW105" s="14">
        <f>IF($EO105=0,0,ROUND(4*$AD105*SUM(AM105:AO105)/$EO105,0)/4)</f>
        <v>0</v>
      </c>
      <c r="CX105" s="14">
        <f>IF($EO105=0,0,ROUND(4*$AD105*SUM(AQ105:AS105)/$EO105,0)/4)</f>
        <v>0</v>
      </c>
      <c r="CY105" s="14">
        <f>IF($EO105=0,0,ROUND(4*$AD105*SUM(AU105:AW105)/$EO105,0)/4)</f>
        <v>0</v>
      </c>
      <c r="CZ105" s="14">
        <f>IF($EO105=0,0,ROUND(4*$AD105*SUM(AY105:BA105)/$EO105,0)/4)</f>
        <v>0</v>
      </c>
      <c r="DA105" s="14">
        <f>IF($EO105=0,0,ROUND(4*$AD105*SUM(BC105:BE105)/$EO105,0)/4)</f>
        <v>0</v>
      </c>
      <c r="DB105" s="14">
        <f>IF($EO105=0,0,ROUND(4*$AD105*SUM(BG105:BI105)/$EO105,0)/4)</f>
        <v>0</v>
      </c>
      <c r="DC105" s="14">
        <f>IF($EO105=0,0,ROUND(4*$AD105*SUM(BK105:BM105)/$EO105,0)/4)</f>
        <v>0</v>
      </c>
      <c r="DD105" s="14">
        <f>IF($EO105=0,0,ROUND(4*$AD105*SUM(BO105:BQ105)/$EO105,0)/4)</f>
        <v>0</v>
      </c>
      <c r="DE105" s="14">
        <f>IF($EO105=0,0,ROUND(4*$AD105*(SUM(BS105:BU105))/$EO105,0)/4)</f>
        <v>0</v>
      </c>
      <c r="DF105" s="14">
        <f>IF($EO105=0,0,ROUND(4*$AD105*(SUM(BW105:BY105))/$EO105,0)/4)</f>
        <v>0</v>
      </c>
      <c r="DG105" s="14">
        <f>IF($EO105=0,0,ROUND(4*$AD105*(SUM(CA105:CC105))/$EO105,0)/4)</f>
        <v>0</v>
      </c>
      <c r="DH105" s="198">
        <f t="shared" ref="DH105:DH107" si="360">SUM(CV105:DG105)</f>
        <v>0</v>
      </c>
      <c r="DI105" s="212">
        <f t="shared" ref="DI105:DI107" si="361">MAX(CV105:DG105)</f>
        <v>0</v>
      </c>
      <c r="DK105" s="74">
        <f t="shared" si="140"/>
        <v>0</v>
      </c>
      <c r="DL105" s="74">
        <f t="shared" si="140"/>
        <v>0</v>
      </c>
      <c r="DM105" s="74">
        <f t="shared" si="140"/>
        <v>0</v>
      </c>
      <c r="DN105" s="74">
        <f t="shared" si="140"/>
        <v>0</v>
      </c>
      <c r="DO105" s="74">
        <f t="shared" si="140"/>
        <v>0</v>
      </c>
      <c r="DP105" s="74">
        <f t="shared" si="140"/>
        <v>0</v>
      </c>
      <c r="DQ105" s="74">
        <f t="shared" si="140"/>
        <v>0</v>
      </c>
      <c r="DR105" s="74">
        <f t="shared" si="140"/>
        <v>0</v>
      </c>
      <c r="DS105" s="74">
        <f t="shared" si="140"/>
        <v>0</v>
      </c>
      <c r="DT105" s="74">
        <f t="shared" si="140"/>
        <v>0</v>
      </c>
      <c r="DU105" s="74">
        <f t="shared" si="140"/>
        <v>0</v>
      </c>
      <c r="DV105" s="74">
        <f t="shared" si="140"/>
        <v>0</v>
      </c>
      <c r="DW105" s="481">
        <f t="shared" ref="DW105:DW107" si="362">SUM(DK105:DV105)</f>
        <v>0</v>
      </c>
      <c r="DX105" s="84"/>
      <c r="DY105" s="75">
        <f t="shared" si="327"/>
        <v>0</v>
      </c>
      <c r="DZ105" s="75">
        <f t="shared" si="327"/>
        <v>0</v>
      </c>
      <c r="EA105" s="75">
        <f t="shared" si="327"/>
        <v>0</v>
      </c>
      <c r="EB105" s="75">
        <f t="shared" si="327"/>
        <v>0</v>
      </c>
      <c r="EC105" s="75">
        <f t="shared" si="327"/>
        <v>0</v>
      </c>
      <c r="ED105" s="75">
        <f t="shared" si="327"/>
        <v>0</v>
      </c>
      <c r="EE105" s="75">
        <f t="shared" si="327"/>
        <v>0</v>
      </c>
      <c r="EF105" s="75">
        <f t="shared" si="327"/>
        <v>0</v>
      </c>
      <c r="EG105" s="75">
        <f t="shared" si="327"/>
        <v>0</v>
      </c>
      <c r="EH105" s="75">
        <f t="shared" si="327"/>
        <v>0</v>
      </c>
      <c r="EI105" s="75">
        <f t="shared" si="327"/>
        <v>0</v>
      </c>
      <c r="EJ105" s="75">
        <f>IF($D105=EJ$86,1,0)+IF($E105=EJ$86,1,0)+IF($F105=EJ$86,1,0)+IF($G105=EJ$86,1,0)</f>
        <v>0</v>
      </c>
      <c r="EK105" s="624">
        <f t="shared" ref="EK105:EK107" si="363">SUM(DY105:EJ105)</f>
        <v>0</v>
      </c>
      <c r="EO105" s="479">
        <f>SUM($AI105:$AK105)+SUM($AM105:$AO105)+SUM($AQ105:AS105)+SUM($AU105:AW105)+SUM($AY105:BA105)+SUM($BC105:BE105)+SUM($BG105:BI105)+SUM($BK105:BM105)+SUM($BO105:BQ105)+SUM($BS105:BU105)+SUM($BW105:BY105)+SUM($CA105:CC105)</f>
        <v>0</v>
      </c>
      <c r="EP105"/>
      <c r="EQ105">
        <f>IF(B105&lt;&gt;0,EQ104+1,EQ104)</f>
        <v>1</v>
      </c>
      <c r="ER105"/>
      <c r="ES105"/>
      <c r="ET105"/>
      <c r="EU105"/>
      <c r="EV105"/>
      <c r="EW105"/>
      <c r="EX105"/>
      <c r="EY105"/>
      <c r="EZ105"/>
      <c r="FA105"/>
      <c r="FB105"/>
      <c r="FC105"/>
      <c r="FD105"/>
      <c r="FE105"/>
      <c r="FF105"/>
      <c r="FG105"/>
      <c r="FH105"/>
      <c r="FI105"/>
      <c r="FJ105"/>
      <c r="FK105"/>
      <c r="FL105"/>
      <c r="FM105"/>
      <c r="FN105"/>
      <c r="FO105"/>
    </row>
    <row r="106" spans="1:171" s="2" customFormat="1" hidden="1" x14ac:dyDescent="0.25">
      <c r="A106" s="297" t="str">
        <f>CONCATENATE($A$102,IF($AC$103&gt;0,".04",".03"))</f>
        <v>1.4.04</v>
      </c>
      <c r="B106" s="114"/>
      <c r="C106" s="129"/>
      <c r="D106" s="119"/>
      <c r="E106" s="120"/>
      <c r="F106" s="120"/>
      <c r="G106" s="11"/>
      <c r="H106" s="119"/>
      <c r="I106" s="120"/>
      <c r="J106" s="120"/>
      <c r="K106" s="120"/>
      <c r="L106" s="120"/>
      <c r="M106" s="120"/>
      <c r="N106" s="120"/>
      <c r="O106" s="120"/>
      <c r="P106" s="120"/>
      <c r="Q106" s="120"/>
      <c r="R106" s="120"/>
      <c r="S106" s="11"/>
      <c r="T106" s="134"/>
      <c r="U106" s="134"/>
      <c r="V106" s="119"/>
      <c r="W106" s="120"/>
      <c r="X106" s="120"/>
      <c r="Y106" s="120"/>
      <c r="Z106" s="120"/>
      <c r="AA106" s="120"/>
      <c r="AB106" s="11"/>
      <c r="AC106" s="8"/>
      <c r="AD106" s="134">
        <f>AC106/$CI$7</f>
        <v>0</v>
      </c>
      <c r="AE106" s="9">
        <f t="shared" si="307"/>
        <v>0</v>
      </c>
      <c r="AF106" s="9">
        <f t="shared" si="307"/>
        <v>0</v>
      </c>
      <c r="AG106" s="9">
        <f t="shared" si="307"/>
        <v>0</v>
      </c>
      <c r="AH106" s="648">
        <f t="shared" si="329"/>
        <v>0</v>
      </c>
      <c r="AI106" s="649"/>
      <c r="AJ106" s="649"/>
      <c r="AK106" s="649"/>
      <c r="AL106" s="650">
        <f t="shared" si="347"/>
        <v>0</v>
      </c>
      <c r="AM106" s="649"/>
      <c r="AN106" s="649"/>
      <c r="AO106" s="649"/>
      <c r="AP106" s="650">
        <f t="shared" si="348"/>
        <v>0</v>
      </c>
      <c r="AQ106" s="649"/>
      <c r="AR106" s="649"/>
      <c r="AS106" s="649"/>
      <c r="AT106" s="650">
        <f t="shared" si="349"/>
        <v>0</v>
      </c>
      <c r="AU106" s="649"/>
      <c r="AV106" s="649"/>
      <c r="AW106" s="649"/>
      <c r="AX106" s="650">
        <f t="shared" si="350"/>
        <v>0</v>
      </c>
      <c r="AY106" s="649"/>
      <c r="AZ106" s="649"/>
      <c r="BA106" s="649"/>
      <c r="BB106" s="650">
        <f t="shared" si="351"/>
        <v>0</v>
      </c>
      <c r="BC106" s="649"/>
      <c r="BD106" s="649"/>
      <c r="BE106" s="649"/>
      <c r="BF106" s="650">
        <f t="shared" si="352"/>
        <v>0</v>
      </c>
      <c r="BG106" s="649"/>
      <c r="BH106" s="649"/>
      <c r="BI106" s="649"/>
      <c r="BJ106" s="650">
        <f t="shared" si="353"/>
        <v>0</v>
      </c>
      <c r="BK106" s="649"/>
      <c r="BL106" s="649"/>
      <c r="BM106" s="649"/>
      <c r="BN106" s="650">
        <f t="shared" si="354"/>
        <v>0</v>
      </c>
      <c r="BO106" s="649"/>
      <c r="BP106" s="649"/>
      <c r="BQ106" s="649"/>
      <c r="BR106" s="650">
        <f t="shared" si="355"/>
        <v>0</v>
      </c>
      <c r="BS106" s="649"/>
      <c r="BT106" s="649"/>
      <c r="BU106" s="649"/>
      <c r="BV106" s="650">
        <f t="shared" si="356"/>
        <v>0</v>
      </c>
      <c r="BW106" s="649"/>
      <c r="BX106" s="649"/>
      <c r="BY106" s="649"/>
      <c r="BZ106" s="650">
        <f t="shared" si="357"/>
        <v>0</v>
      </c>
      <c r="CA106" s="649"/>
      <c r="CB106" s="649"/>
      <c r="CC106" s="649"/>
      <c r="CD106" s="650">
        <f t="shared" si="358"/>
        <v>0</v>
      </c>
      <c r="CE106" s="62">
        <f t="shared" si="321"/>
        <v>0</v>
      </c>
      <c r="CF106" s="117" t="str">
        <f>IF(ISERROR(SEARCH("в",A106)),"",1)</f>
        <v/>
      </c>
      <c r="CG106" s="14">
        <f t="shared" si="322"/>
        <v>0</v>
      </c>
      <c r="CH106" s="14">
        <f t="shared" si="322"/>
        <v>0</v>
      </c>
      <c r="CI106" s="14">
        <f t="shared" si="322"/>
        <v>0</v>
      </c>
      <c r="CJ106" s="14">
        <f t="shared" si="322"/>
        <v>0</v>
      </c>
      <c r="CK106" s="14">
        <f t="shared" si="322"/>
        <v>0</v>
      </c>
      <c r="CL106" s="14">
        <f t="shared" si="322"/>
        <v>0</v>
      </c>
      <c r="CM106" s="14">
        <f t="shared" si="322"/>
        <v>0</v>
      </c>
      <c r="CN106" s="14">
        <f t="shared" si="322"/>
        <v>0</v>
      </c>
      <c r="CO106" s="14">
        <f t="shared" si="322"/>
        <v>0</v>
      </c>
      <c r="CP106" s="14">
        <f t="shared" si="322"/>
        <v>0</v>
      </c>
      <c r="CQ106" s="14">
        <f t="shared" si="322"/>
        <v>0</v>
      </c>
      <c r="CR106" s="14">
        <f t="shared" si="322"/>
        <v>0</v>
      </c>
      <c r="CS106" s="88">
        <f t="shared" si="359"/>
        <v>0</v>
      </c>
      <c r="CV106" s="14">
        <f>IF($EO106=0,0,ROUND(4*$AD106*SUM(AI106:AK106)/$EO106,0)/4)</f>
        <v>0</v>
      </c>
      <c r="CW106" s="14">
        <f>IF($EO106=0,0,ROUND(4*$AD106*SUM(AM106:AO106)/$EO106,0)/4)</f>
        <v>0</v>
      </c>
      <c r="CX106" s="14">
        <f>IF($EO106=0,0,ROUND(4*$AD106*SUM(AQ106:AS106)/$EO106,0)/4)</f>
        <v>0</v>
      </c>
      <c r="CY106" s="14">
        <f>IF($EO106=0,0,ROUND(4*$AD106*SUM(AU106:AW106)/$EO106,0)/4)</f>
        <v>0</v>
      </c>
      <c r="CZ106" s="14">
        <f>IF($EO106=0,0,ROUND(4*$AD106*SUM(AY106:BA106)/$EO106,0)/4)</f>
        <v>0</v>
      </c>
      <c r="DA106" s="14">
        <f>IF($EO106=0,0,ROUND(4*$AD106*SUM(BC106:BE106)/$EO106,0)/4)</f>
        <v>0</v>
      </c>
      <c r="DB106" s="14">
        <f>IF($EO106=0,0,ROUND(4*$AD106*SUM(BG106:BI106)/$EO106,0)/4)</f>
        <v>0</v>
      </c>
      <c r="DC106" s="14">
        <f>IF($EO106=0,0,ROUND(4*$AD106*SUM(BK106:BM106)/$EO106,0)/4)</f>
        <v>0</v>
      </c>
      <c r="DD106" s="14">
        <f>IF($EO106=0,0,ROUND(4*$AD106*SUM(BO106:BQ106)/$EO106,0)/4)</f>
        <v>0</v>
      </c>
      <c r="DE106" s="14">
        <f>IF($EO106=0,0,ROUND(4*$AD106*(SUM(BS106:BU106))/$EO106,0)/4)</f>
        <v>0</v>
      </c>
      <c r="DF106" s="14">
        <f>IF($EO106=0,0,ROUND(4*$AD106*(SUM(BW106:BY106))/$EO106,0)/4)</f>
        <v>0</v>
      </c>
      <c r="DG106" s="14">
        <f>IF($EO106=0,0,ROUND(4*$AD106*(SUM(CA106:CC106))/$EO106,0)/4)</f>
        <v>0</v>
      </c>
      <c r="DH106" s="198">
        <f t="shared" si="360"/>
        <v>0</v>
      </c>
      <c r="DI106" s="212">
        <f t="shared" si="361"/>
        <v>0</v>
      </c>
      <c r="DK106" s="74">
        <f t="shared" si="140"/>
        <v>0</v>
      </c>
      <c r="DL106" s="74">
        <f t="shared" si="140"/>
        <v>0</v>
      </c>
      <c r="DM106" s="74">
        <f t="shared" si="140"/>
        <v>0</v>
      </c>
      <c r="DN106" s="74">
        <f t="shared" si="140"/>
        <v>0</v>
      </c>
      <c r="DO106" s="74">
        <f t="shared" si="140"/>
        <v>0</v>
      </c>
      <c r="DP106" s="74">
        <f t="shared" si="140"/>
        <v>0</v>
      </c>
      <c r="DQ106" s="74">
        <f t="shared" si="140"/>
        <v>0</v>
      </c>
      <c r="DR106" s="74">
        <f t="shared" si="140"/>
        <v>0</v>
      </c>
      <c r="DS106" s="74">
        <f t="shared" si="140"/>
        <v>0</v>
      </c>
      <c r="DT106" s="74">
        <f t="shared" si="140"/>
        <v>0</v>
      </c>
      <c r="DU106" s="74">
        <f t="shared" si="140"/>
        <v>0</v>
      </c>
      <c r="DV106" s="74">
        <f t="shared" si="140"/>
        <v>0</v>
      </c>
      <c r="DW106" s="481">
        <f t="shared" si="362"/>
        <v>0</v>
      </c>
      <c r="DX106" s="84"/>
      <c r="DY106" s="75">
        <f t="shared" si="327"/>
        <v>0</v>
      </c>
      <c r="DZ106" s="75">
        <f t="shared" si="327"/>
        <v>0</v>
      </c>
      <c r="EA106" s="75">
        <f t="shared" si="327"/>
        <v>0</v>
      </c>
      <c r="EB106" s="75">
        <f t="shared" si="327"/>
        <v>0</v>
      </c>
      <c r="EC106" s="75">
        <f t="shared" si="327"/>
        <v>0</v>
      </c>
      <c r="ED106" s="75">
        <f t="shared" si="327"/>
        <v>0</v>
      </c>
      <c r="EE106" s="75">
        <f t="shared" si="327"/>
        <v>0</v>
      </c>
      <c r="EF106" s="75">
        <f t="shared" si="327"/>
        <v>0</v>
      </c>
      <c r="EG106" s="75">
        <f t="shared" si="327"/>
        <v>0</v>
      </c>
      <c r="EH106" s="75">
        <f t="shared" si="327"/>
        <v>0</v>
      </c>
      <c r="EI106" s="75">
        <f t="shared" si="327"/>
        <v>0</v>
      </c>
      <c r="EJ106" s="75">
        <f>IF($D106=EJ$86,1,0)+IF($E106=EJ$86,1,0)+IF($F106=EJ$86,1,0)+IF($G106=EJ$86,1,0)</f>
        <v>0</v>
      </c>
      <c r="EK106" s="624">
        <f t="shared" si="363"/>
        <v>0</v>
      </c>
      <c r="EO106" s="479">
        <f>SUM($AI106:$AK106)+SUM($AM106:$AO106)+SUM($AQ106:AS106)+SUM($AU106:AW106)+SUM($AY106:BA106)+SUM($BC106:BE106)+SUM($BG106:BI106)+SUM($BK106:BM106)+SUM($BO106:BQ106)+SUM($BS106:BU106)+SUM($BW106:BY106)+SUM($CA106:CC106)</f>
        <v>0</v>
      </c>
      <c r="EP106"/>
      <c r="EQ106">
        <f>IF(B106&lt;&gt;0,EQ105+1,EQ105)</f>
        <v>1</v>
      </c>
      <c r="ER106"/>
      <c r="ES106"/>
      <c r="ET106"/>
      <c r="EU106"/>
      <c r="EV106"/>
      <c r="EW106"/>
      <c r="EX106"/>
      <c r="EY106"/>
      <c r="EZ106"/>
      <c r="FA106"/>
      <c r="FB106"/>
      <c r="FC106"/>
      <c r="FD106"/>
      <c r="FE106"/>
      <c r="FF106"/>
      <c r="FG106"/>
      <c r="FH106"/>
      <c r="FI106"/>
      <c r="FJ106"/>
      <c r="FK106"/>
      <c r="FL106"/>
      <c r="FM106"/>
      <c r="FN106"/>
      <c r="FO106"/>
    </row>
    <row r="107" spans="1:171" s="2" customFormat="1" hidden="1" x14ac:dyDescent="0.25">
      <c r="A107" s="297" t="str">
        <f>CONCATENATE($A$102,IF($AC$103&gt;0,".05",".04"))</f>
        <v>1.4.05</v>
      </c>
      <c r="B107" s="114"/>
      <c r="C107" s="129"/>
      <c r="D107" s="119"/>
      <c r="E107" s="120"/>
      <c r="F107" s="120"/>
      <c r="G107" s="11"/>
      <c r="H107" s="119"/>
      <c r="I107" s="120"/>
      <c r="J107" s="120"/>
      <c r="K107" s="120"/>
      <c r="L107" s="120"/>
      <c r="M107" s="120"/>
      <c r="N107" s="120"/>
      <c r="O107" s="120"/>
      <c r="P107" s="120"/>
      <c r="Q107" s="120"/>
      <c r="R107" s="120"/>
      <c r="S107" s="11"/>
      <c r="T107" s="134"/>
      <c r="U107" s="134"/>
      <c r="V107" s="119"/>
      <c r="W107" s="120"/>
      <c r="X107" s="120"/>
      <c r="Y107" s="120"/>
      <c r="Z107" s="120"/>
      <c r="AA107" s="120"/>
      <c r="AB107" s="11"/>
      <c r="AC107" s="8"/>
      <c r="AD107" s="134">
        <f>AC107/$CI$7</f>
        <v>0</v>
      </c>
      <c r="AE107" s="9">
        <f t="shared" si="307"/>
        <v>0</v>
      </c>
      <c r="AF107" s="9">
        <f t="shared" si="307"/>
        <v>0</v>
      </c>
      <c r="AG107" s="9">
        <f t="shared" si="307"/>
        <v>0</v>
      </c>
      <c r="AH107" s="648">
        <f t="shared" si="329"/>
        <v>0</v>
      </c>
      <c r="AI107" s="649"/>
      <c r="AJ107" s="649"/>
      <c r="AK107" s="649"/>
      <c r="AL107" s="650">
        <f t="shared" si="347"/>
        <v>0</v>
      </c>
      <c r="AM107" s="649"/>
      <c r="AN107" s="649"/>
      <c r="AO107" s="649"/>
      <c r="AP107" s="650">
        <f t="shared" si="348"/>
        <v>0</v>
      </c>
      <c r="AQ107" s="649"/>
      <c r="AR107" s="649"/>
      <c r="AS107" s="649"/>
      <c r="AT107" s="650">
        <f t="shared" si="349"/>
        <v>0</v>
      </c>
      <c r="AU107" s="649"/>
      <c r="AV107" s="649"/>
      <c r="AW107" s="649"/>
      <c r="AX107" s="650">
        <f t="shared" si="350"/>
        <v>0</v>
      </c>
      <c r="AY107" s="649"/>
      <c r="AZ107" s="649"/>
      <c r="BA107" s="649"/>
      <c r="BB107" s="650">
        <f t="shared" si="351"/>
        <v>0</v>
      </c>
      <c r="BC107" s="649"/>
      <c r="BD107" s="649"/>
      <c r="BE107" s="649"/>
      <c r="BF107" s="650">
        <f t="shared" si="352"/>
        <v>0</v>
      </c>
      <c r="BG107" s="649"/>
      <c r="BH107" s="649"/>
      <c r="BI107" s="649"/>
      <c r="BJ107" s="650">
        <f t="shared" si="353"/>
        <v>0</v>
      </c>
      <c r="BK107" s="649"/>
      <c r="BL107" s="649"/>
      <c r="BM107" s="649"/>
      <c r="BN107" s="650">
        <f t="shared" si="354"/>
        <v>0</v>
      </c>
      <c r="BO107" s="649"/>
      <c r="BP107" s="649"/>
      <c r="BQ107" s="649"/>
      <c r="BR107" s="650">
        <f t="shared" si="355"/>
        <v>0</v>
      </c>
      <c r="BS107" s="649"/>
      <c r="BT107" s="649"/>
      <c r="BU107" s="649"/>
      <c r="BV107" s="650">
        <f t="shared" si="356"/>
        <v>0</v>
      </c>
      <c r="BW107" s="649"/>
      <c r="BX107" s="649"/>
      <c r="BY107" s="649"/>
      <c r="BZ107" s="650">
        <f t="shared" si="357"/>
        <v>0</v>
      </c>
      <c r="CA107" s="649"/>
      <c r="CB107" s="649"/>
      <c r="CC107" s="649"/>
      <c r="CD107" s="650">
        <f t="shared" si="358"/>
        <v>0</v>
      </c>
      <c r="CE107" s="62">
        <f t="shared" si="321"/>
        <v>0</v>
      </c>
      <c r="CF107" s="117" t="str">
        <f>IF(ISERROR(SEARCH("в",A107)),"",1)</f>
        <v/>
      </c>
      <c r="CG107" s="14">
        <f t="shared" si="322"/>
        <v>0</v>
      </c>
      <c r="CH107" s="14">
        <f t="shared" si="322"/>
        <v>0</v>
      </c>
      <c r="CI107" s="14">
        <f t="shared" si="322"/>
        <v>0</v>
      </c>
      <c r="CJ107" s="14">
        <f t="shared" si="322"/>
        <v>0</v>
      </c>
      <c r="CK107" s="14">
        <f t="shared" si="322"/>
        <v>0</v>
      </c>
      <c r="CL107" s="14">
        <f t="shared" si="322"/>
        <v>0</v>
      </c>
      <c r="CM107" s="14">
        <f t="shared" si="322"/>
        <v>0</v>
      </c>
      <c r="CN107" s="14">
        <f t="shared" si="322"/>
        <v>0</v>
      </c>
      <c r="CO107" s="14">
        <f t="shared" si="322"/>
        <v>0</v>
      </c>
      <c r="CP107" s="14">
        <f t="shared" si="322"/>
        <v>0</v>
      </c>
      <c r="CQ107" s="14">
        <f t="shared" si="322"/>
        <v>0</v>
      </c>
      <c r="CR107" s="14">
        <f t="shared" si="322"/>
        <v>0</v>
      </c>
      <c r="CS107" s="88">
        <f t="shared" si="359"/>
        <v>0</v>
      </c>
      <c r="CV107" s="14">
        <f>IF($EO107=0,0,ROUND(4*$AD107*SUM(AI107:AK107)/$EO107,0)/4)</f>
        <v>0</v>
      </c>
      <c r="CW107" s="14">
        <f>IF($EO107=0,0,ROUND(4*$AD107*SUM(AM107:AO107)/$EO107,0)/4)</f>
        <v>0</v>
      </c>
      <c r="CX107" s="14">
        <f>IF($EO107=0,0,ROUND(4*$AD107*SUM(AQ107:AS107)/$EO107,0)/4)</f>
        <v>0</v>
      </c>
      <c r="CY107" s="14">
        <f>IF($EO107=0,0,ROUND(4*$AD107*SUM(AU107:AW107)/$EO107,0)/4)</f>
        <v>0</v>
      </c>
      <c r="CZ107" s="14">
        <f>IF($EO107=0,0,ROUND(4*$AD107*SUM(AY107:BA107)/$EO107,0)/4)</f>
        <v>0</v>
      </c>
      <c r="DA107" s="14">
        <f>IF($EO107=0,0,ROUND(4*$AD107*SUM(BC107:BE107)/$EO107,0)/4)</f>
        <v>0</v>
      </c>
      <c r="DB107" s="14">
        <f>IF($EO107=0,0,ROUND(4*$AD107*SUM(BG107:BI107)/$EO107,0)/4)</f>
        <v>0</v>
      </c>
      <c r="DC107" s="14">
        <f>IF($EO107=0,0,ROUND(4*$AD107*SUM(BK107:BM107)/$EO107,0)/4)</f>
        <v>0</v>
      </c>
      <c r="DD107" s="14">
        <f>IF($EO107=0,0,ROUND(4*$AD107*SUM(BO107:BQ107)/$EO107,0)/4)</f>
        <v>0</v>
      </c>
      <c r="DE107" s="14">
        <f>IF($EO107=0,0,ROUND(4*$AD107*(SUM(BS107:BU107))/$EO107,0)/4)</f>
        <v>0</v>
      </c>
      <c r="DF107" s="14">
        <f>IF($EO107=0,0,ROUND(4*$AD107*(SUM(BW107:BY107))/$EO107,0)/4)</f>
        <v>0</v>
      </c>
      <c r="DG107" s="14">
        <f>IF($EO107=0,0,ROUND(4*$AD107*(SUM(CA107:CC107))/$EO107,0)/4)</f>
        <v>0</v>
      </c>
      <c r="DH107" s="198">
        <f t="shared" si="360"/>
        <v>0</v>
      </c>
      <c r="DI107" s="212">
        <f t="shared" si="361"/>
        <v>0</v>
      </c>
      <c r="DK107" s="74">
        <f t="shared" si="140"/>
        <v>0</v>
      </c>
      <c r="DL107" s="74">
        <f t="shared" si="140"/>
        <v>0</v>
      </c>
      <c r="DM107" s="74">
        <f t="shared" si="140"/>
        <v>0</v>
      </c>
      <c r="DN107" s="74">
        <f t="shared" si="140"/>
        <v>0</v>
      </c>
      <c r="DO107" s="74">
        <f t="shared" si="140"/>
        <v>0</v>
      </c>
      <c r="DP107" s="74">
        <f t="shared" si="140"/>
        <v>0</v>
      </c>
      <c r="DQ107" s="74">
        <f t="shared" si="140"/>
        <v>0</v>
      </c>
      <c r="DR107" s="74">
        <f t="shared" si="140"/>
        <v>0</v>
      </c>
      <c r="DS107" s="74">
        <f t="shared" si="140"/>
        <v>0</v>
      </c>
      <c r="DT107" s="74">
        <f t="shared" si="140"/>
        <v>0</v>
      </c>
      <c r="DU107" s="74">
        <f t="shared" si="140"/>
        <v>0</v>
      </c>
      <c r="DV107" s="74">
        <f t="shared" si="140"/>
        <v>0</v>
      </c>
      <c r="DW107" s="481">
        <f t="shared" si="362"/>
        <v>0</v>
      </c>
      <c r="DX107" s="84"/>
      <c r="DY107" s="75">
        <f t="shared" si="327"/>
        <v>0</v>
      </c>
      <c r="DZ107" s="75">
        <f t="shared" si="327"/>
        <v>0</v>
      </c>
      <c r="EA107" s="75">
        <f t="shared" si="327"/>
        <v>0</v>
      </c>
      <c r="EB107" s="75">
        <f t="shared" si="327"/>
        <v>0</v>
      </c>
      <c r="EC107" s="75">
        <f t="shared" si="327"/>
        <v>0</v>
      </c>
      <c r="ED107" s="75">
        <f t="shared" si="327"/>
        <v>0</v>
      </c>
      <c r="EE107" s="75">
        <f t="shared" si="327"/>
        <v>0</v>
      </c>
      <c r="EF107" s="75">
        <f t="shared" si="327"/>
        <v>0</v>
      </c>
      <c r="EG107" s="75">
        <f t="shared" si="327"/>
        <v>0</v>
      </c>
      <c r="EH107" s="75">
        <f t="shared" si="327"/>
        <v>0</v>
      </c>
      <c r="EI107" s="75">
        <f t="shared" si="327"/>
        <v>0</v>
      </c>
      <c r="EJ107" s="75">
        <f>IF($D107=EJ$86,1,0)+IF($E107=EJ$86,1,0)+IF($F107=EJ$86,1,0)+IF($G107=EJ$86,1,0)</f>
        <v>0</v>
      </c>
      <c r="EK107" s="624">
        <f t="shared" si="363"/>
        <v>0</v>
      </c>
      <c r="EO107" s="479">
        <f>SUM($AI107:$AK107)+SUM($AM107:$AO107)+SUM($AQ107:AS107)+SUM($AU107:AW107)+SUM($AY107:BA107)+SUM($BC107:BE107)+SUM($BG107:BI107)+SUM($BK107:BM107)+SUM($BO107:BQ107)+SUM($BS107:BU107)+SUM($BW107:BY107)+SUM($CA107:CC107)</f>
        <v>0</v>
      </c>
      <c r="EP107"/>
      <c r="EQ107">
        <f>IF(B107&lt;&gt;0,EQ106+1,EQ106)</f>
        <v>1</v>
      </c>
      <c r="ER107"/>
      <c r="ES107"/>
      <c r="ET107"/>
      <c r="EU107"/>
      <c r="EV107"/>
      <c r="EW107"/>
      <c r="EX107"/>
      <c r="EY107"/>
      <c r="EZ107"/>
      <c r="FA107"/>
      <c r="FB107"/>
      <c r="FC107"/>
      <c r="FD107"/>
      <c r="FE107"/>
      <c r="FF107"/>
      <c r="FG107"/>
      <c r="FH107"/>
      <c r="FI107"/>
      <c r="FJ107"/>
      <c r="FK107"/>
      <c r="FL107"/>
      <c r="FM107"/>
      <c r="FN107"/>
      <c r="FO107"/>
    </row>
    <row r="108" spans="1:171" s="2" customFormat="1" ht="20.399999999999999" x14ac:dyDescent="0.25">
      <c r="A108" s="294" t="s">
        <v>23</v>
      </c>
      <c r="B108" s="283" t="s">
        <v>288</v>
      </c>
      <c r="C108" s="180"/>
      <c r="D108" s="180"/>
      <c r="E108" s="180"/>
      <c r="F108" s="180"/>
      <c r="G108" s="180"/>
      <c r="H108" s="180"/>
      <c r="I108" s="180"/>
      <c r="J108" s="180"/>
      <c r="K108" s="180"/>
      <c r="L108" s="180"/>
      <c r="M108" s="180"/>
      <c r="N108" s="180"/>
      <c r="O108" s="180"/>
      <c r="P108" s="180"/>
      <c r="Q108" s="180"/>
      <c r="R108" s="180"/>
      <c r="S108" s="180"/>
      <c r="T108" s="170"/>
      <c r="U108" s="170"/>
      <c r="V108" s="180"/>
      <c r="W108" s="180"/>
      <c r="X108" s="180"/>
      <c r="Y108" s="180"/>
      <c r="Z108" s="180"/>
      <c r="AA108" s="180"/>
      <c r="AB108" s="187"/>
      <c r="AC108" s="233">
        <f>AD108*$CI$7</f>
        <v>360</v>
      </c>
      <c r="AD108" s="122">
        <f t="shared" ref="AD108:AK108" si="364">SUM(AD103:AD107)</f>
        <v>12</v>
      </c>
      <c r="AE108" s="122">
        <f t="shared" si="364"/>
        <v>0</v>
      </c>
      <c r="AF108" s="122">
        <f t="shared" si="364"/>
        <v>0</v>
      </c>
      <c r="AG108" s="122">
        <f t="shared" si="364"/>
        <v>0</v>
      </c>
      <c r="AH108" s="658">
        <f t="shared" si="364"/>
        <v>360</v>
      </c>
      <c r="AI108" s="659">
        <f t="shared" si="364"/>
        <v>0</v>
      </c>
      <c r="AJ108" s="659">
        <f t="shared" si="364"/>
        <v>0</v>
      </c>
      <c r="AK108" s="659">
        <f t="shared" si="364"/>
        <v>0</v>
      </c>
      <c r="AL108" s="651">
        <f>SUM(AL101:AL107)</f>
        <v>0</v>
      </c>
      <c r="AM108" s="659">
        <f>SUM(AM103:AM107)</f>
        <v>0</v>
      </c>
      <c r="AN108" s="659">
        <f>SUM(AN103:AN107)</f>
        <v>0</v>
      </c>
      <c r="AO108" s="659">
        <f>SUM(AO103:AO107)</f>
        <v>0</v>
      </c>
      <c r="AP108" s="651">
        <f>SUM(AP101:AP107)</f>
        <v>0</v>
      </c>
      <c r="AQ108" s="659">
        <f>SUM(AQ103:AQ107)</f>
        <v>0</v>
      </c>
      <c r="AR108" s="659">
        <f>SUM(AR103:AR107)</f>
        <v>0</v>
      </c>
      <c r="AS108" s="659">
        <f>SUM(AS103:AS107)</f>
        <v>0</v>
      </c>
      <c r="AT108" s="651">
        <f>SUM(AT101:AT107)</f>
        <v>12</v>
      </c>
      <c r="AU108" s="659">
        <f>SUM(AU103:AU107)</f>
        <v>0</v>
      </c>
      <c r="AV108" s="659">
        <f>SUM(AV103:AV107)</f>
        <v>0</v>
      </c>
      <c r="AW108" s="659">
        <f>SUM(AW103:AW107)</f>
        <v>0</v>
      </c>
      <c r="AX108" s="651">
        <f>SUM(AX101:AX107)</f>
        <v>0</v>
      </c>
      <c r="AY108" s="659">
        <f>SUM(AY103:AY107)</f>
        <v>0</v>
      </c>
      <c r="AZ108" s="659">
        <f>SUM(AZ103:AZ107)</f>
        <v>0</v>
      </c>
      <c r="BA108" s="659">
        <f>SUM(BA103:BA107)</f>
        <v>0</v>
      </c>
      <c r="BB108" s="651">
        <f>SUM(BB101:BB107)</f>
        <v>0</v>
      </c>
      <c r="BC108" s="659">
        <f>SUM(BC103:BC107)</f>
        <v>0</v>
      </c>
      <c r="BD108" s="659">
        <f>SUM(BD103:BD107)</f>
        <v>0</v>
      </c>
      <c r="BE108" s="659">
        <f>SUM(BE103:BE107)</f>
        <v>0</v>
      </c>
      <c r="BF108" s="651">
        <f>SUM(BF101:BF107)</f>
        <v>0</v>
      </c>
      <c r="BG108" s="659">
        <f>SUM(BG103:BG107)</f>
        <v>0</v>
      </c>
      <c r="BH108" s="659">
        <f>SUM(BH103:BH107)</f>
        <v>0</v>
      </c>
      <c r="BI108" s="659">
        <f>SUM(BI103:BI107)</f>
        <v>0</v>
      </c>
      <c r="BJ108" s="651">
        <f>SUM(BJ101:BJ107)</f>
        <v>0</v>
      </c>
      <c r="BK108" s="659">
        <f>SUM(BK103:BK107)</f>
        <v>0</v>
      </c>
      <c r="BL108" s="659">
        <f>SUM(BL103:BL107)</f>
        <v>0</v>
      </c>
      <c r="BM108" s="659">
        <f>SUM(BM103:BM107)</f>
        <v>0</v>
      </c>
      <c r="BN108" s="651">
        <f>SUM(BN101:BN107)</f>
        <v>0</v>
      </c>
      <c r="BO108" s="659">
        <f>SUM(BO103:BO107)</f>
        <v>0</v>
      </c>
      <c r="BP108" s="659">
        <f>SUM(BP103:BP107)</f>
        <v>0</v>
      </c>
      <c r="BQ108" s="659">
        <f>SUM(BQ103:BQ107)</f>
        <v>0</v>
      </c>
      <c r="BR108" s="651">
        <f>SUM(BR101:BR107)</f>
        <v>0</v>
      </c>
      <c r="BS108" s="659">
        <f>SUM(BS103:BS107)</f>
        <v>0</v>
      </c>
      <c r="BT108" s="659">
        <f>SUM(BT103:BT107)</f>
        <v>0</v>
      </c>
      <c r="BU108" s="659">
        <f>SUM(BU103:BU107)</f>
        <v>0</v>
      </c>
      <c r="BV108" s="651">
        <f>SUM(BV101:BV107)</f>
        <v>0</v>
      </c>
      <c r="BW108" s="659">
        <f>SUM(BW103:BW107)</f>
        <v>0</v>
      </c>
      <c r="BX108" s="659">
        <f>SUM(BX103:BX107)</f>
        <v>0</v>
      </c>
      <c r="BY108" s="659">
        <f>SUM(BY103:BY107)</f>
        <v>0</v>
      </c>
      <c r="BZ108" s="651">
        <f>SUM(BZ101:BZ107)</f>
        <v>0</v>
      </c>
      <c r="CA108" s="659">
        <f>SUM(CA103:CA107)</f>
        <v>0</v>
      </c>
      <c r="CB108" s="659">
        <f>SUM(CB103:CB107)</f>
        <v>0</v>
      </c>
      <c r="CC108" s="659">
        <f>SUM(CC103:CC107)</f>
        <v>0</v>
      </c>
      <c r="CD108" s="651">
        <f>SUM(CD101:CD107)</f>
        <v>0</v>
      </c>
      <c r="CE108" s="62">
        <f t="shared" si="321"/>
        <v>1</v>
      </c>
      <c r="CF108" s="19"/>
      <c r="CG108" s="14">
        <f t="shared" si="322"/>
        <v>0</v>
      </c>
      <c r="CH108" s="14">
        <f t="shared" si="322"/>
        <v>0</v>
      </c>
      <c r="CI108" s="14">
        <f t="shared" si="322"/>
        <v>12</v>
      </c>
      <c r="CJ108" s="14">
        <f t="shared" si="322"/>
        <v>0</v>
      </c>
      <c r="CK108" s="14">
        <f t="shared" si="322"/>
        <v>0</v>
      </c>
      <c r="CL108" s="14">
        <f t="shared" si="322"/>
        <v>0</v>
      </c>
      <c r="CM108" s="14">
        <f t="shared" si="322"/>
        <v>0</v>
      </c>
      <c r="CN108" s="14">
        <f t="shared" si="322"/>
        <v>0</v>
      </c>
      <c r="CO108" s="14">
        <f t="shared" si="322"/>
        <v>0</v>
      </c>
      <c r="CP108" s="14">
        <f t="shared" si="322"/>
        <v>0</v>
      </c>
      <c r="CQ108" s="14">
        <f t="shared" si="322"/>
        <v>0</v>
      </c>
      <c r="CR108" s="14">
        <f t="shared" si="322"/>
        <v>0</v>
      </c>
      <c r="CS108" s="79">
        <f>SUM(CS97:CS107)</f>
        <v>12</v>
      </c>
      <c r="CT108" s="49"/>
      <c r="CU108" s="49"/>
      <c r="CV108"/>
      <c r="CW108"/>
      <c r="CX108"/>
      <c r="CY108"/>
      <c r="CZ108"/>
      <c r="DA108"/>
      <c r="DB108"/>
      <c r="DC108"/>
      <c r="DD108"/>
      <c r="DE108"/>
      <c r="DF108"/>
      <c r="DG108"/>
      <c r="DH108" s="202"/>
      <c r="DI108" s="212">
        <f t="shared" ref="DI108" si="365">MAX(CV108:DG108)</f>
        <v>0</v>
      </c>
      <c r="DK108" s="74">
        <f t="shared" si="140"/>
        <v>0</v>
      </c>
      <c r="DL108" s="74">
        <f t="shared" si="140"/>
        <v>0</v>
      </c>
      <c r="DM108" s="74">
        <f t="shared" si="140"/>
        <v>0</v>
      </c>
      <c r="DN108" s="74">
        <f t="shared" si="140"/>
        <v>0</v>
      </c>
      <c r="DO108" s="74">
        <f t="shared" si="140"/>
        <v>0</v>
      </c>
      <c r="DP108" s="74">
        <f t="shared" si="140"/>
        <v>0</v>
      </c>
      <c r="DQ108" s="74">
        <f t="shared" si="140"/>
        <v>0</v>
      </c>
      <c r="DR108" s="74">
        <f t="shared" si="140"/>
        <v>0</v>
      </c>
      <c r="DS108" s="74">
        <f t="shared" si="140"/>
        <v>0</v>
      </c>
      <c r="DT108" s="74">
        <f t="shared" si="140"/>
        <v>0</v>
      </c>
      <c r="DU108" s="74">
        <f t="shared" si="140"/>
        <v>0</v>
      </c>
      <c r="DV108" s="74">
        <f t="shared" si="140"/>
        <v>0</v>
      </c>
      <c r="DW108" s="481">
        <f t="shared" ref="DW108" si="366">SUM(DK108:DV108)</f>
        <v>0</v>
      </c>
      <c r="DX108"/>
      <c r="DY108" s="486">
        <f t="shared" ref="DY108:EK108" si="367">SUM(DY97:DY107)</f>
        <v>0</v>
      </c>
      <c r="DZ108" s="486">
        <f t="shared" si="367"/>
        <v>0</v>
      </c>
      <c r="EA108" s="486">
        <f t="shared" si="367"/>
        <v>1</v>
      </c>
      <c r="EB108" s="486">
        <f t="shared" si="367"/>
        <v>0</v>
      </c>
      <c r="EC108" s="486">
        <f t="shared" si="367"/>
        <v>0</v>
      </c>
      <c r="ED108" s="486">
        <f t="shared" si="367"/>
        <v>0</v>
      </c>
      <c r="EE108" s="486">
        <f t="shared" si="367"/>
        <v>0</v>
      </c>
      <c r="EF108" s="486">
        <f t="shared" si="367"/>
        <v>0</v>
      </c>
      <c r="EG108" s="486">
        <f t="shared" si="367"/>
        <v>0</v>
      </c>
      <c r="EH108" s="486">
        <f t="shared" si="367"/>
        <v>0</v>
      </c>
      <c r="EI108" s="486">
        <f t="shared" si="367"/>
        <v>0</v>
      </c>
      <c r="EJ108" s="486">
        <f t="shared" si="367"/>
        <v>0</v>
      </c>
      <c r="EK108" s="487">
        <f t="shared" si="367"/>
        <v>1</v>
      </c>
      <c r="EO108"/>
      <c r="EP108"/>
      <c r="EQ108"/>
      <c r="ER108"/>
      <c r="ES108"/>
      <c r="ET108"/>
      <c r="EU108"/>
      <c r="EV108"/>
      <c r="EW108"/>
      <c r="EX108"/>
      <c r="EY108"/>
      <c r="EZ108"/>
      <c r="FA108"/>
      <c r="FB108"/>
      <c r="FC108"/>
      <c r="FD108"/>
      <c r="FE108"/>
      <c r="FF108"/>
      <c r="FG108"/>
      <c r="FH108"/>
      <c r="FI108"/>
      <c r="FJ108"/>
      <c r="FK108"/>
      <c r="FL108"/>
      <c r="FM108"/>
      <c r="FN108"/>
      <c r="FO108"/>
    </row>
    <row r="109" spans="1:171" s="640" customFormat="1" hidden="1" x14ac:dyDescent="0.25">
      <c r="A109" s="630"/>
      <c r="B109" s="631"/>
      <c r="C109" s="632"/>
      <c r="D109" s="632"/>
      <c r="E109" s="632"/>
      <c r="F109" s="632"/>
      <c r="G109" s="632"/>
      <c r="H109" s="632"/>
      <c r="I109" s="632"/>
      <c r="J109" s="632"/>
      <c r="K109" s="632"/>
      <c r="L109" s="632"/>
      <c r="M109" s="632"/>
      <c r="N109" s="632"/>
      <c r="O109" s="632"/>
      <c r="P109" s="632"/>
      <c r="Q109" s="632"/>
      <c r="R109" s="632"/>
      <c r="S109" s="632"/>
      <c r="T109" s="633"/>
      <c r="U109" s="633"/>
      <c r="V109" s="632"/>
      <c r="W109" s="632"/>
      <c r="X109" s="632"/>
      <c r="Y109" s="632"/>
      <c r="Z109" s="632"/>
      <c r="AA109" s="632"/>
      <c r="AB109" s="632"/>
      <c r="AC109" s="634"/>
      <c r="AD109" s="635"/>
      <c r="AE109" s="635"/>
      <c r="AF109" s="635"/>
      <c r="AG109" s="635"/>
      <c r="AH109" s="635"/>
      <c r="AI109" s="636"/>
      <c r="AJ109" s="636"/>
      <c r="AK109" s="636"/>
      <c r="AL109" s="637"/>
      <c r="AM109" s="636"/>
      <c r="AN109" s="636"/>
      <c r="AO109" s="636"/>
      <c r="AP109" s="637"/>
      <c r="AQ109" s="636"/>
      <c r="AR109" s="636"/>
      <c r="AS109" s="636"/>
      <c r="AT109" s="637"/>
      <c r="AU109" s="636"/>
      <c r="AV109" s="636"/>
      <c r="AW109" s="636"/>
      <c r="AX109" s="637"/>
      <c r="AY109" s="636"/>
      <c r="AZ109" s="636"/>
      <c r="BA109" s="636"/>
      <c r="BB109" s="637"/>
      <c r="BC109" s="636"/>
      <c r="BD109" s="636"/>
      <c r="BE109" s="636"/>
      <c r="BF109" s="637"/>
      <c r="BG109" s="636"/>
      <c r="BH109" s="636"/>
      <c r="BI109" s="636"/>
      <c r="BJ109" s="637"/>
      <c r="BK109" s="636"/>
      <c r="BL109" s="636"/>
      <c r="BM109" s="636"/>
      <c r="BN109" s="637"/>
      <c r="BO109" s="636"/>
      <c r="BP109" s="636"/>
      <c r="BQ109" s="636"/>
      <c r="BR109" s="637"/>
      <c r="BS109" s="636"/>
      <c r="BT109" s="636"/>
      <c r="BU109" s="636"/>
      <c r="BV109" s="637"/>
      <c r="BW109" s="636"/>
      <c r="BX109" s="636"/>
      <c r="BY109" s="636"/>
      <c r="BZ109" s="637"/>
      <c r="CA109" s="636"/>
      <c r="CB109" s="636"/>
      <c r="CC109" s="636"/>
      <c r="CD109" s="637"/>
      <c r="CE109" s="638"/>
      <c r="CF109" s="628"/>
      <c r="CG109" s="639"/>
      <c r="CH109" s="639"/>
      <c r="CI109" s="639"/>
      <c r="CJ109" s="639"/>
      <c r="CK109" s="639"/>
      <c r="CL109" s="639"/>
      <c r="CM109" s="639"/>
      <c r="CN109" s="639"/>
      <c r="CO109" s="639"/>
      <c r="CP109" s="639"/>
      <c r="CQ109" s="639"/>
      <c r="CR109" s="639"/>
      <c r="CS109" s="639"/>
      <c r="CV109" s="641"/>
      <c r="CW109" s="641"/>
      <c r="CX109" s="641"/>
      <c r="CY109" s="641"/>
      <c r="CZ109" s="641"/>
      <c r="DA109" s="641"/>
      <c r="DB109" s="641"/>
      <c r="DC109" s="641"/>
      <c r="DD109" s="641"/>
      <c r="DE109" s="641"/>
      <c r="DF109" s="641"/>
      <c r="DG109" s="641"/>
      <c r="DH109" s="641"/>
      <c r="DI109" s="642"/>
      <c r="DK109" s="643"/>
      <c r="DL109" s="643"/>
      <c r="DM109" s="643"/>
      <c r="DN109" s="643"/>
      <c r="DO109" s="643"/>
      <c r="DP109" s="643"/>
      <c r="DQ109" s="643"/>
      <c r="DR109" s="643"/>
      <c r="DS109" s="643"/>
      <c r="DT109" s="643"/>
      <c r="DU109" s="643"/>
      <c r="DV109" s="643"/>
      <c r="DW109" s="644"/>
      <c r="DX109" s="641"/>
      <c r="DY109" s="645"/>
      <c r="DZ109" s="645"/>
      <c r="EA109" s="645"/>
      <c r="EB109" s="645"/>
      <c r="EC109" s="645"/>
      <c r="ED109" s="645"/>
      <c r="EE109" s="645"/>
      <c r="EF109" s="645"/>
      <c r="EG109" s="645"/>
      <c r="EH109" s="645"/>
      <c r="EI109" s="645"/>
      <c r="EJ109" s="646"/>
      <c r="EK109" s="647"/>
      <c r="EO109" s="641"/>
      <c r="EP109" s="641"/>
      <c r="EQ109" s="641"/>
      <c r="ER109" s="641"/>
      <c r="ES109" s="641"/>
      <c r="ET109" s="641"/>
      <c r="EU109" s="641"/>
      <c r="EV109" s="641"/>
      <c r="EW109" s="641"/>
      <c r="EX109" s="641"/>
      <c r="EY109" s="641"/>
      <c r="EZ109" s="641"/>
      <c r="FA109" s="641"/>
      <c r="FB109" s="641"/>
      <c r="FC109" s="641"/>
      <c r="FD109" s="641"/>
      <c r="FE109" s="641"/>
      <c r="FF109" s="641"/>
      <c r="FG109" s="641"/>
      <c r="FH109" s="641"/>
      <c r="FI109" s="641"/>
      <c r="FJ109" s="641"/>
      <c r="FK109" s="641"/>
      <c r="FL109" s="641"/>
      <c r="FM109" s="641"/>
      <c r="FN109" s="641"/>
      <c r="FO109" s="641"/>
    </row>
    <row r="110" spans="1:171" s="19" customFormat="1" ht="10.199999999999999" x14ac:dyDescent="0.2">
      <c r="A110" s="17"/>
      <c r="B110" s="292" t="s">
        <v>182</v>
      </c>
      <c r="C110" s="133"/>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57">
        <f>AC108+AC$95+AC$82+AC$69</f>
        <v>2010</v>
      </c>
      <c r="AD110" s="157">
        <f>AD108+AD$95+AD$82+AD$69</f>
        <v>67</v>
      </c>
      <c r="AE110" s="157">
        <f t="shared" ref="AE110:AX110" si="368">AE108+AE$95+AE$82+AE$69</f>
        <v>192</v>
      </c>
      <c r="AF110" s="157">
        <f t="shared" si="368"/>
        <v>0</v>
      </c>
      <c r="AG110" s="157">
        <f t="shared" si="368"/>
        <v>178</v>
      </c>
      <c r="AH110" s="157">
        <f t="shared" si="368"/>
        <v>1640</v>
      </c>
      <c r="AI110" s="157">
        <f t="shared" si="368"/>
        <v>130</v>
      </c>
      <c r="AJ110" s="157">
        <f t="shared" si="368"/>
        <v>0</v>
      </c>
      <c r="AK110" s="157">
        <f t="shared" si="368"/>
        <v>104</v>
      </c>
      <c r="AL110" s="157">
        <f t="shared" si="368"/>
        <v>30</v>
      </c>
      <c r="AM110" s="157">
        <f t="shared" si="368"/>
        <v>50</v>
      </c>
      <c r="AN110" s="157">
        <f t="shared" si="368"/>
        <v>0</v>
      </c>
      <c r="AO110" s="157">
        <f t="shared" si="368"/>
        <v>62</v>
      </c>
      <c r="AP110" s="157">
        <f t="shared" si="368"/>
        <v>15</v>
      </c>
      <c r="AQ110" s="157">
        <f t="shared" si="368"/>
        <v>12</v>
      </c>
      <c r="AR110" s="157">
        <f t="shared" si="368"/>
        <v>0</v>
      </c>
      <c r="AS110" s="157">
        <f t="shared" si="368"/>
        <v>12</v>
      </c>
      <c r="AT110" s="157">
        <f t="shared" si="368"/>
        <v>22</v>
      </c>
      <c r="AU110" s="157">
        <f t="shared" si="368"/>
        <v>0</v>
      </c>
      <c r="AV110" s="157">
        <f t="shared" si="368"/>
        <v>0</v>
      </c>
      <c r="AW110" s="157">
        <f t="shared" si="368"/>
        <v>0</v>
      </c>
      <c r="AX110" s="157">
        <f t="shared" si="368"/>
        <v>0</v>
      </c>
      <c r="AY110" s="157">
        <f t="shared" ref="AY110:CD110" si="369">AY$95+AY$82+AY$69</f>
        <v>0</v>
      </c>
      <c r="AZ110" s="157">
        <f t="shared" si="369"/>
        <v>0</v>
      </c>
      <c r="BA110" s="157">
        <f t="shared" si="369"/>
        <v>0</v>
      </c>
      <c r="BB110" s="158">
        <f t="shared" si="369"/>
        <v>0</v>
      </c>
      <c r="BC110" s="157">
        <f t="shared" si="369"/>
        <v>0</v>
      </c>
      <c r="BD110" s="157">
        <f t="shared" si="369"/>
        <v>0</v>
      </c>
      <c r="BE110" s="157">
        <f t="shared" si="369"/>
        <v>0</v>
      </c>
      <c r="BF110" s="158">
        <f t="shared" si="369"/>
        <v>0</v>
      </c>
      <c r="BG110" s="157">
        <f t="shared" si="369"/>
        <v>0</v>
      </c>
      <c r="BH110" s="157">
        <f t="shared" si="369"/>
        <v>0</v>
      </c>
      <c r="BI110" s="157">
        <f t="shared" si="369"/>
        <v>0</v>
      </c>
      <c r="BJ110" s="158">
        <f t="shared" si="369"/>
        <v>0</v>
      </c>
      <c r="BK110" s="157">
        <f t="shared" si="369"/>
        <v>0</v>
      </c>
      <c r="BL110" s="157">
        <f t="shared" si="369"/>
        <v>0</v>
      </c>
      <c r="BM110" s="157">
        <f t="shared" si="369"/>
        <v>0</v>
      </c>
      <c r="BN110" s="158">
        <f t="shared" si="369"/>
        <v>0</v>
      </c>
      <c r="BO110" s="157">
        <f t="shared" si="369"/>
        <v>0</v>
      </c>
      <c r="BP110" s="157">
        <f t="shared" si="369"/>
        <v>0</v>
      </c>
      <c r="BQ110" s="157">
        <f t="shared" si="369"/>
        <v>0</v>
      </c>
      <c r="BR110" s="158">
        <f t="shared" si="369"/>
        <v>0</v>
      </c>
      <c r="BS110" s="157">
        <f t="shared" si="369"/>
        <v>0</v>
      </c>
      <c r="BT110" s="157">
        <f t="shared" si="369"/>
        <v>0</v>
      </c>
      <c r="BU110" s="157">
        <f t="shared" si="369"/>
        <v>0</v>
      </c>
      <c r="BV110" s="158">
        <f t="shared" si="369"/>
        <v>0</v>
      </c>
      <c r="BW110" s="157">
        <f t="shared" si="369"/>
        <v>0</v>
      </c>
      <c r="BX110" s="157">
        <f t="shared" si="369"/>
        <v>0</v>
      </c>
      <c r="BY110" s="157">
        <f t="shared" si="369"/>
        <v>0</v>
      </c>
      <c r="BZ110" s="158">
        <f t="shared" si="369"/>
        <v>0</v>
      </c>
      <c r="CA110" s="157">
        <f t="shared" si="369"/>
        <v>0</v>
      </c>
      <c r="CB110" s="157">
        <f t="shared" si="369"/>
        <v>0</v>
      </c>
      <c r="CC110" s="157">
        <f t="shared" si="369"/>
        <v>0</v>
      </c>
      <c r="CD110" s="158">
        <f t="shared" si="369"/>
        <v>0</v>
      </c>
      <c r="CE110" s="139"/>
      <c r="CF110" s="24"/>
      <c r="CG110" s="35">
        <f t="shared" ref="CG110:CS110" si="370">CG$95+CG$82+CG$69</f>
        <v>29</v>
      </c>
      <c r="CH110" s="35">
        <f t="shared" si="370"/>
        <v>14</v>
      </c>
      <c r="CI110" s="35">
        <f t="shared" si="370"/>
        <v>10</v>
      </c>
      <c r="CJ110" s="35">
        <f t="shared" si="370"/>
        <v>0</v>
      </c>
      <c r="CK110" s="35">
        <f t="shared" si="370"/>
        <v>0</v>
      </c>
      <c r="CL110" s="35">
        <f t="shared" si="370"/>
        <v>0</v>
      </c>
      <c r="CM110" s="35">
        <f t="shared" si="370"/>
        <v>0</v>
      </c>
      <c r="CN110" s="35">
        <f t="shared" si="370"/>
        <v>0</v>
      </c>
      <c r="CO110" s="35">
        <f t="shared" si="370"/>
        <v>0</v>
      </c>
      <c r="CP110" s="35">
        <f t="shared" si="370"/>
        <v>0</v>
      </c>
      <c r="CQ110" s="35">
        <f t="shared" si="370"/>
        <v>0</v>
      </c>
      <c r="CR110" s="35">
        <f t="shared" si="370"/>
        <v>0</v>
      </c>
      <c r="CS110" s="35">
        <f t="shared" si="370"/>
        <v>53</v>
      </c>
      <c r="DH110" s="200"/>
      <c r="DI110" s="214"/>
      <c r="DK110" s="74">
        <f t="shared" si="140"/>
        <v>0</v>
      </c>
      <c r="DL110" s="74">
        <f t="shared" si="306"/>
        <v>0</v>
      </c>
      <c r="DM110" s="74">
        <f t="shared" si="306"/>
        <v>0</v>
      </c>
      <c r="DN110" s="74">
        <f t="shared" si="306"/>
        <v>0</v>
      </c>
      <c r="DO110" s="74">
        <f t="shared" si="306"/>
        <v>0</v>
      </c>
      <c r="DP110" s="74">
        <f t="shared" si="306"/>
        <v>0</v>
      </c>
      <c r="DQ110" s="74">
        <f t="shared" si="306"/>
        <v>0</v>
      </c>
      <c r="DR110" s="74">
        <f t="shared" si="306"/>
        <v>0</v>
      </c>
      <c r="DS110" s="74">
        <f t="shared" si="306"/>
        <v>0</v>
      </c>
      <c r="DT110" s="74">
        <f t="shared" si="306"/>
        <v>0</v>
      </c>
      <c r="DU110" s="74">
        <f t="shared" si="306"/>
        <v>0</v>
      </c>
      <c r="DV110" s="74">
        <f t="shared" si="306"/>
        <v>0</v>
      </c>
      <c r="DW110" s="481">
        <f t="shared" si="175"/>
        <v>0</v>
      </c>
      <c r="DY110" s="625">
        <f t="shared" ref="DY110:EJ110" si="371">IF($H110=DY$86,1,0)+IF($I110=DY$86,1,0)+IF($J110=DY$86,1,0)+IF($K110=DY$86,1,0)+IF($L110=DY$86,1,0)+IF($M110=DY$86,1,0)+IF($N110=DY$86,1,0)+IF($O110=DY$86,1,0)+IF($P110=DY$86,1,0)+IF($Q110=DY$86,1,0)+IF($R110=DY$86,1,0)+IF($S110=DY$86,1,0)</f>
        <v>0</v>
      </c>
      <c r="DZ110" s="625">
        <f t="shared" si="371"/>
        <v>0</v>
      </c>
      <c r="EA110" s="625">
        <f t="shared" si="371"/>
        <v>0</v>
      </c>
      <c r="EB110" s="625">
        <f t="shared" si="371"/>
        <v>0</v>
      </c>
      <c r="EC110" s="625">
        <f t="shared" si="371"/>
        <v>0</v>
      </c>
      <c r="ED110" s="625">
        <f t="shared" si="371"/>
        <v>0</v>
      </c>
      <c r="EE110" s="625">
        <f t="shared" si="371"/>
        <v>0</v>
      </c>
      <c r="EF110" s="625">
        <f t="shared" si="371"/>
        <v>0</v>
      </c>
      <c r="EG110" s="625">
        <f t="shared" si="371"/>
        <v>0</v>
      </c>
      <c r="EH110" s="625">
        <f t="shared" si="371"/>
        <v>0</v>
      </c>
      <c r="EI110" s="625">
        <f t="shared" si="371"/>
        <v>0</v>
      </c>
      <c r="EJ110" s="627">
        <f t="shared" si="371"/>
        <v>0</v>
      </c>
      <c r="EK110" s="626"/>
    </row>
    <row r="111" spans="1:171" s="19" customFormat="1" x14ac:dyDescent="0.25">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70"/>
      <c r="AM111" s="180"/>
      <c r="AN111" s="180"/>
      <c r="AO111" s="180"/>
      <c r="AP111" s="170"/>
      <c r="AQ111" s="180"/>
      <c r="AR111" s="180"/>
      <c r="AS111" s="180"/>
      <c r="AT111" s="170"/>
      <c r="AU111" s="180"/>
      <c r="AV111" s="180"/>
      <c r="AW111" s="180"/>
      <c r="AX111" s="170"/>
      <c r="AY111" s="170"/>
      <c r="AZ111" s="170"/>
      <c r="BA111" s="170"/>
      <c r="BB111" s="170"/>
      <c r="BC111" s="170"/>
      <c r="BD111" s="170"/>
      <c r="BE111" s="170"/>
      <c r="BF111" s="170"/>
      <c r="BG111" s="170"/>
      <c r="BH111" s="170"/>
      <c r="BI111" s="170"/>
      <c r="BJ111" s="170"/>
      <c r="BK111" s="170"/>
      <c r="BL111" s="170"/>
      <c r="BM111" s="170"/>
      <c r="BN111" s="170"/>
      <c r="BO111" s="180"/>
      <c r="BP111" s="180"/>
      <c r="BQ111" s="180"/>
      <c r="BR111" s="170"/>
      <c r="BS111" s="180"/>
      <c r="BT111" s="180"/>
      <c r="BU111" s="180"/>
      <c r="BV111" s="170"/>
      <c r="BW111" s="180"/>
      <c r="BX111" s="180"/>
      <c r="BY111" s="180"/>
      <c r="BZ111" s="170"/>
      <c r="CA111" s="180"/>
      <c r="CB111" s="180"/>
      <c r="CC111" s="180"/>
      <c r="CD111" s="170"/>
      <c r="CE111" s="139"/>
      <c r="CF111" s="24"/>
      <c r="CG111" s="52"/>
      <c r="CH111" s="52"/>
      <c r="CI111" s="52"/>
      <c r="CJ111" s="52"/>
      <c r="CK111" s="52"/>
      <c r="CL111" s="52"/>
      <c r="CM111" s="52"/>
      <c r="CN111" s="52"/>
      <c r="CO111" s="52"/>
      <c r="CP111" s="52"/>
      <c r="CQ111" s="52"/>
      <c r="CR111" s="52"/>
      <c r="CS111" s="52"/>
      <c r="DH111" s="200"/>
      <c r="DI111" s="214"/>
      <c r="DK111" s="74">
        <f t="shared" si="140"/>
        <v>0</v>
      </c>
      <c r="DL111" s="74">
        <f t="shared" si="306"/>
        <v>0</v>
      </c>
      <c r="DM111" s="74">
        <f t="shared" si="306"/>
        <v>0</v>
      </c>
      <c r="DN111" s="74">
        <f t="shared" si="306"/>
        <v>0</v>
      </c>
      <c r="DO111" s="74">
        <f t="shared" si="306"/>
        <v>0</v>
      </c>
      <c r="DP111" s="74">
        <f t="shared" si="306"/>
        <v>0</v>
      </c>
      <c r="DQ111" s="74">
        <f t="shared" si="306"/>
        <v>0</v>
      </c>
      <c r="DR111" s="74">
        <f t="shared" si="306"/>
        <v>0</v>
      </c>
      <c r="DS111" s="74">
        <f t="shared" si="306"/>
        <v>0</v>
      </c>
      <c r="DT111" s="74">
        <f t="shared" si="306"/>
        <v>0</v>
      </c>
      <c r="DU111" s="74">
        <f t="shared" si="306"/>
        <v>0</v>
      </c>
      <c r="DV111" s="74">
        <f t="shared" si="306"/>
        <v>0</v>
      </c>
      <c r="DW111" s="481">
        <f t="shared" si="175"/>
        <v>0</v>
      </c>
    </row>
    <row r="112" spans="1:171" s="19" customFormat="1" x14ac:dyDescent="0.25">
      <c r="A112" s="131" t="s">
        <v>119</v>
      </c>
      <c r="B112" s="226" t="s">
        <v>143</v>
      </c>
      <c r="C112" s="182"/>
      <c r="D112" s="166"/>
      <c r="E112" s="166"/>
      <c r="F112" s="166"/>
      <c r="G112" s="166"/>
      <c r="H112" s="166"/>
      <c r="I112" s="166"/>
      <c r="J112" s="166"/>
      <c r="K112" s="166"/>
      <c r="L112" s="166"/>
      <c r="M112" s="166"/>
      <c r="N112" s="166"/>
      <c r="O112" s="166"/>
      <c r="P112" s="166"/>
      <c r="Q112" s="166"/>
      <c r="R112" s="166"/>
      <c r="S112" s="166"/>
      <c r="T112" s="172"/>
      <c r="U112" s="172"/>
      <c r="V112" s="166"/>
      <c r="W112" s="166"/>
      <c r="X112" s="166"/>
      <c r="Y112" s="166"/>
      <c r="Z112" s="166"/>
      <c r="AA112" s="166"/>
      <c r="AB112" s="166"/>
      <c r="AC112" s="156"/>
      <c r="AD112" s="235"/>
      <c r="AE112" s="235"/>
      <c r="AF112" s="235"/>
      <c r="AG112" s="235"/>
      <c r="AH112" s="235"/>
      <c r="AI112" s="220"/>
      <c r="AJ112" s="220"/>
      <c r="AK112" s="220"/>
      <c r="AL112" s="220"/>
      <c r="AM112" s="220"/>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c r="BK112" s="220"/>
      <c r="BL112" s="220"/>
      <c r="BM112" s="220"/>
      <c r="BN112" s="220"/>
      <c r="BO112" s="220"/>
      <c r="BP112" s="220"/>
      <c r="BQ112" s="220"/>
      <c r="BR112" s="220"/>
      <c r="BS112" s="220"/>
      <c r="BT112" s="220"/>
      <c r="BU112" s="220"/>
      <c r="BV112" s="220"/>
      <c r="BW112" s="220"/>
      <c r="BX112" s="220"/>
      <c r="BY112" s="220"/>
      <c r="BZ112" s="220"/>
      <c r="CA112" s="220"/>
      <c r="CB112" s="220"/>
      <c r="CC112" s="220"/>
      <c r="CD112" s="220"/>
      <c r="CE112" s="70"/>
      <c r="CF112" s="21"/>
      <c r="CG112" s="52"/>
      <c r="CH112" s="52"/>
      <c r="CI112" s="52"/>
      <c r="CJ112" s="52"/>
      <c r="CK112" s="52"/>
      <c r="CL112" s="52"/>
      <c r="CM112" s="52"/>
      <c r="CN112" s="52"/>
      <c r="CO112" s="52"/>
      <c r="CP112" s="52"/>
      <c r="CQ112" s="52"/>
      <c r="CR112" s="52"/>
      <c r="CS112" s="89"/>
      <c r="DH112" s="200"/>
      <c r="DI112" s="214"/>
      <c r="DK112" s="74">
        <f t="shared" si="140"/>
        <v>0</v>
      </c>
      <c r="DL112" s="74">
        <f t="shared" si="306"/>
        <v>0</v>
      </c>
      <c r="DM112" s="74">
        <f t="shared" si="306"/>
        <v>0</v>
      </c>
      <c r="DN112" s="74">
        <f t="shared" si="306"/>
        <v>0</v>
      </c>
      <c r="DO112" s="74">
        <f t="shared" si="306"/>
        <v>0</v>
      </c>
      <c r="DP112" s="74">
        <f t="shared" si="306"/>
        <v>0</v>
      </c>
      <c r="DQ112" s="74">
        <f t="shared" si="306"/>
        <v>0</v>
      </c>
      <c r="DR112" s="74">
        <f t="shared" si="306"/>
        <v>0</v>
      </c>
      <c r="DS112" s="74">
        <f t="shared" si="306"/>
        <v>0</v>
      </c>
      <c r="DT112" s="74">
        <f t="shared" si="306"/>
        <v>0</v>
      </c>
      <c r="DU112" s="74">
        <f t="shared" si="306"/>
        <v>0</v>
      </c>
      <c r="DV112" s="74">
        <f t="shared" si="306"/>
        <v>0</v>
      </c>
      <c r="DW112" s="481">
        <f t="shared" si="175"/>
        <v>0</v>
      </c>
    </row>
    <row r="113" spans="1:171" s="2" customFormat="1" x14ac:dyDescent="0.25">
      <c r="A113" s="17" t="s">
        <v>133</v>
      </c>
      <c r="B113" s="146" t="s">
        <v>144</v>
      </c>
      <c r="C113" s="130"/>
      <c r="D113" s="365"/>
      <c r="E113" s="156"/>
      <c r="F113" s="156"/>
      <c r="G113" s="279"/>
      <c r="H113" s="692">
        <v>2</v>
      </c>
      <c r="I113" s="156"/>
      <c r="J113" s="156"/>
      <c r="K113" s="156"/>
      <c r="L113" s="156"/>
      <c r="M113" s="156"/>
      <c r="N113" s="156"/>
      <c r="O113" s="156"/>
      <c r="P113" s="156"/>
      <c r="Q113" s="156"/>
      <c r="R113" s="156"/>
      <c r="S113" s="279"/>
      <c r="T113" s="134"/>
      <c r="U113" s="134"/>
      <c r="V113" s="278"/>
      <c r="W113" s="156"/>
      <c r="X113" s="156"/>
      <c r="Y113" s="156"/>
      <c r="Z113" s="156"/>
      <c r="AA113" s="156"/>
      <c r="AB113" s="279"/>
      <c r="AC113" s="280">
        <v>150</v>
      </c>
      <c r="AD113" s="134">
        <f t="shared" ref="AD113:AD132" si="372">AC113/$CI$7</f>
        <v>5</v>
      </c>
      <c r="AE113" s="9"/>
      <c r="AF113" s="9"/>
      <c r="AG113" s="9"/>
      <c r="AH113" s="9"/>
      <c r="AI113" s="276"/>
      <c r="AJ113" s="276"/>
      <c r="AK113" s="276"/>
      <c r="AL113" s="419">
        <f t="shared" ref="AL113:AL132" si="373">IF($H113&lt;&gt;AI$7,0,$AD113)</f>
        <v>0</v>
      </c>
      <c r="AM113" s="276"/>
      <c r="AN113" s="276"/>
      <c r="AO113" s="276"/>
      <c r="AP113" s="419">
        <f t="shared" ref="AP113:AP132" si="374">IF($H113&lt;&gt;AM$7,0,$AD113)</f>
        <v>5</v>
      </c>
      <c r="AQ113" s="276"/>
      <c r="AR113" s="276"/>
      <c r="AS113" s="276"/>
      <c r="AT113" s="419">
        <f t="shared" ref="AT113:AT132" si="375">IF($H113&lt;&gt;AQ$7,0,$AD113)</f>
        <v>0</v>
      </c>
      <c r="AU113" s="276"/>
      <c r="AV113" s="276"/>
      <c r="AW113" s="276"/>
      <c r="AX113" s="419">
        <f t="shared" ref="AX113:AX132" si="376">IF($H113&lt;&gt;AU$7,0,$AD113)</f>
        <v>0</v>
      </c>
      <c r="AY113" s="276"/>
      <c r="AZ113" s="276"/>
      <c r="BA113" s="276"/>
      <c r="BB113" s="419">
        <f t="shared" ref="BB113:BB132" si="377">IF($H113&lt;&gt;AY$7,0,$AD113)</f>
        <v>0</v>
      </c>
      <c r="BC113" s="276"/>
      <c r="BD113" s="276"/>
      <c r="BE113" s="276"/>
      <c r="BF113" s="419">
        <f t="shared" ref="BF113:BF132" si="378">IF($H113&lt;&gt;BC$7,0,$AD113)</f>
        <v>0</v>
      </c>
      <c r="BG113" s="276"/>
      <c r="BH113" s="276"/>
      <c r="BI113" s="276"/>
      <c r="BJ113" s="419">
        <f t="shared" ref="BJ113:BJ132" si="379">IF($H113&lt;&gt;BG$7,0,$AD113)</f>
        <v>0</v>
      </c>
      <c r="BK113" s="276"/>
      <c r="BL113" s="276"/>
      <c r="BM113" s="276"/>
      <c r="BN113" s="419">
        <f t="shared" ref="BN113:BN132" si="380">IF($H113&lt;&gt;BK$7,0,$AD113)</f>
        <v>0</v>
      </c>
      <c r="BO113" s="276"/>
      <c r="BP113" s="276"/>
      <c r="BQ113" s="276"/>
      <c r="BR113" s="419">
        <f t="shared" ref="BR113:BR132" si="381">IF($H113&lt;&gt;BO$7,0,$AD113)</f>
        <v>0</v>
      </c>
      <c r="BS113" s="276"/>
      <c r="BT113" s="276"/>
      <c r="BU113" s="276"/>
      <c r="BV113" s="419">
        <f t="shared" ref="BV113:BV132" si="382">IF($H113&lt;&gt;BS$7,0,$AD113)</f>
        <v>0</v>
      </c>
      <c r="BW113" s="276"/>
      <c r="BX113" s="276"/>
      <c r="BY113" s="276"/>
      <c r="BZ113" s="419">
        <f t="shared" ref="BZ113:BZ132" si="383">IF($H113&lt;&gt;BW$7,0,$AD113)</f>
        <v>0</v>
      </c>
      <c r="CA113" s="276"/>
      <c r="CB113" s="276"/>
      <c r="CC113" s="276"/>
      <c r="CD113" s="419">
        <f t="shared" ref="CD113:CD132" si="384">IF($H113&lt;&gt;CA$7,0,$AD113)</f>
        <v>0</v>
      </c>
      <c r="CE113" s="62">
        <f t="shared" ref="CE113:CE133" si="385">IF(ISERROR(AH113/AC113),0,AH113/AC113)</f>
        <v>0</v>
      </c>
      <c r="CF113" s="117" t="str">
        <f t="shared" ref="CF113:CF132" si="386">IF(ISERROR(SEARCH("в",A113)),"",1)</f>
        <v/>
      </c>
      <c r="CG113" s="85">
        <f t="shared" ref="CG113:CG124" si="387">IF(AL113&lt;&gt;0,$AD113,0)</f>
        <v>0</v>
      </c>
      <c r="CH113" s="85">
        <f t="shared" ref="CH113:CH132" si="388">IF(AP113&lt;&gt;0,$AD113,0)</f>
        <v>5</v>
      </c>
      <c r="CI113" s="85">
        <f t="shared" ref="CI113:CI124" si="389">IF(AT113&lt;&gt;0,$AD113,0)</f>
        <v>0</v>
      </c>
      <c r="CJ113" s="85">
        <f t="shared" ref="CJ113:CJ124" si="390">IF(AX113&lt;&gt;0,$AD113,0)</f>
        <v>0</v>
      </c>
      <c r="CK113" s="85">
        <f t="shared" ref="CK113:CK132" si="391">IF(BB113&lt;&gt;0,$AD113,0)</f>
        <v>0</v>
      </c>
      <c r="CL113" s="85">
        <f t="shared" ref="CL113:CL132" si="392">IF(BF113&lt;&gt;0,$AD113,0)</f>
        <v>0</v>
      </c>
      <c r="CM113" s="85">
        <f t="shared" ref="CM113:CM132" si="393">IF(BJ113&lt;&gt;0,$AD113,0)</f>
        <v>0</v>
      </c>
      <c r="CN113" s="85">
        <f t="shared" ref="CN113:CN132" si="394">IF(BN113&lt;&gt;0,$AD113,0)</f>
        <v>0</v>
      </c>
      <c r="CO113" s="85">
        <f t="shared" ref="CO113:CO132" si="395">IF(BR113&lt;&gt;0,$AD113,0)</f>
        <v>0</v>
      </c>
      <c r="CP113" s="85">
        <f t="shared" ref="CP113:CP132" si="396">IF(BV113&lt;&gt;0,$AD113,0)</f>
        <v>0</v>
      </c>
      <c r="CQ113" s="85">
        <f t="shared" ref="CQ113:CQ132" si="397">IF(BZ113&lt;&gt;0,$AD113,0)</f>
        <v>0</v>
      </c>
      <c r="CR113" s="85">
        <f>IF(CD113&lt;&gt;0,$AD113,0)</f>
        <v>0</v>
      </c>
      <c r="CS113" s="88">
        <f>SUM(CG113:CR113)</f>
        <v>5</v>
      </c>
      <c r="CV113" s="14">
        <f t="shared" ref="CV113:CV132" si="398">IF($EO113=0,0,ROUND(4*$AD113*SUM(AI113:AK113)/$EO113,0)/4)</f>
        <v>0</v>
      </c>
      <c r="CW113" s="14">
        <f t="shared" ref="CW113:CW124" si="399">IF($EO113=0,0,ROUND(4*$AD113*SUM(AM113:AO113)/$EO113,0)/4)</f>
        <v>0</v>
      </c>
      <c r="CX113" s="14">
        <f t="shared" ref="CX113:CX124" si="400">IF($EO113=0,0,ROUND(4*$AD113*SUM(AQ113:AS113)/$EO113,0)/4)</f>
        <v>0</v>
      </c>
      <c r="CY113" s="14">
        <f t="shared" ref="CY113:CY124" si="401">IF($EO113=0,0,ROUND(4*$AD113*SUM(AU113:AW113)/$EO113,0)/4)</f>
        <v>0</v>
      </c>
      <c r="CZ113" s="14"/>
      <c r="DA113" s="14"/>
      <c r="DB113" s="14"/>
      <c r="DC113" s="14"/>
      <c r="DD113" s="14">
        <f t="shared" ref="DD113:DD124" si="402">IF($EO113=0,0,ROUND(4*$AD113*SUM(BO113:BQ113)/$EO113,0)/4)</f>
        <v>0</v>
      </c>
      <c r="DE113" s="14">
        <f t="shared" ref="DE113:DE124" si="403">IF($EO113=0,0,ROUND(4*$AD113*(SUM(BS113:BU113))/$EO113,0)/4)</f>
        <v>0</v>
      </c>
      <c r="DF113" s="14">
        <f t="shared" ref="DF113:DF124" si="404">IF($EO113=0,0,ROUND(4*$AD113*(SUM(BW113:BY113))/$EO113,0)/4)</f>
        <v>0</v>
      </c>
      <c r="DG113" s="14">
        <f t="shared" ref="DG113:DG124" si="405">IF($EO113=0,0,ROUND(4*$AD113*(SUM(CA113:CC113))/$EO113,0)/4)</f>
        <v>0</v>
      </c>
      <c r="DH113" s="198">
        <f>SUM(CV113:DG113)</f>
        <v>0</v>
      </c>
      <c r="DI113" s="212">
        <f>MAX(CV113:DG113)</f>
        <v>0</v>
      </c>
      <c r="DK113" s="74">
        <f t="shared" si="140"/>
        <v>0</v>
      </c>
      <c r="DL113" s="74">
        <f t="shared" si="306"/>
        <v>0</v>
      </c>
      <c r="DM113" s="74">
        <f t="shared" si="306"/>
        <v>0</v>
      </c>
      <c r="DN113" s="74">
        <f t="shared" si="306"/>
        <v>0</v>
      </c>
      <c r="DO113" s="74">
        <f t="shared" si="306"/>
        <v>0</v>
      </c>
      <c r="DP113" s="74">
        <f t="shared" si="306"/>
        <v>0</v>
      </c>
      <c r="DQ113" s="74">
        <f t="shared" si="306"/>
        <v>0</v>
      </c>
      <c r="DR113" s="74">
        <f t="shared" si="306"/>
        <v>0</v>
      </c>
      <c r="DS113" s="74">
        <f t="shared" si="306"/>
        <v>0</v>
      </c>
      <c r="DT113" s="74">
        <f t="shared" si="306"/>
        <v>0</v>
      </c>
      <c r="DU113" s="74">
        <f t="shared" si="306"/>
        <v>0</v>
      </c>
      <c r="DV113" s="74">
        <f t="shared" si="306"/>
        <v>0</v>
      </c>
      <c r="DW113" s="481">
        <f t="shared" si="175"/>
        <v>0</v>
      </c>
      <c r="DX113" s="84"/>
      <c r="DY113" s="74">
        <f t="shared" ref="DY113:DY132" si="406">IF(MID(H113,1,1)="1",1,0)+IF(MID(I113,1,1)="1",1,0)+IF(MID(J113,1,1)="1",1,0)+IF(MID(K113,1,1)="1",1,0)+IF(MID(Q113,1,1)="1",1,0)+IF(MID(R113,1,1)="1",1,0)+IF(MID(S113,1,1)="1",1,0)</f>
        <v>0</v>
      </c>
      <c r="DZ113" s="74">
        <f t="shared" ref="DZ113:DZ132" si="407">IF(MID(H113,1,1)="2",1,0)+IF(MID(I113,1,1)="2",1,0)+IF(MID(J113,1,1)="2",1,0)+IF(MID(K113,1,1)="2",1,0)+IF(MID(Q113,1,1)="2",1,0)+IF(MID(R113,1,1)="2",1,0)+IF(MID(S113,1,1)="2",1,0)</f>
        <v>1</v>
      </c>
      <c r="EA113" s="75">
        <f t="shared" ref="EA113:EA132" si="408">IF(MID(H113,1,1)="3",1,0)+IF(MID(I113,1,1)="3",1,0)+IF(MID(J113,1,1)="3",1,0)+IF(MID(K113,1,1)="3",1,0)+IF(MID(Q113,1,1)="3",1,0)+IF(MID(R113,1,1)="3",1,0)+IF(MID(S113,1,1)="3",1,0)</f>
        <v>0</v>
      </c>
      <c r="EB113" s="74">
        <f t="shared" ref="EB113:EB132" si="409">IF(MID(H113,1,1)="4",1,0)+IF(MID(I113,1,1)="4",1,0)+IF(MID(J113,1,1)="4",1,0)+IF(MID(K113,1,1)="4",1,0)+IF(MID(Q113,1,1)="4",1,0)+IF(MID(R113,1,1)="4",1,0)+IF(MID(S113,1,1)="4",1,0)</f>
        <v>0</v>
      </c>
      <c r="EC113" s="74"/>
      <c r="ED113" s="74"/>
      <c r="EE113" s="74"/>
      <c r="EF113" s="74"/>
      <c r="EG113" s="74">
        <f t="shared" ref="EG113:EG132" si="410">IF(MID(H113,1,1)="5",1,0)+IF(MID(I113,1,1)="5",1,0)+IF(MID(J113,1,1)="5",1,0)+IF(MID(K113,1,1)="5",1,0)+IF(MID(Q113,1,1)="5",1,0)+IF(MID(R113,1,1)="5",1,0)+IF(MID(S113,1,1)="5",1,0)</f>
        <v>0</v>
      </c>
      <c r="EH113" s="74">
        <f t="shared" ref="EH113:EH132" si="411">IF(MID(H113,1,1)="6",1,0)+IF(MID(I113,1,1)="6",1,0)+IF(MID(J113,1,1)="6",1,0)+IF(MID(K113,1,1)="6",1,0)+IF(MID(Q113,1,1)="6",1,0)+IF(MID(R113,1,1)="6",1,0)+IF(MID(S113,1,1)="6",1,0)</f>
        <v>0</v>
      </c>
      <c r="EI113" s="74">
        <f t="shared" ref="EI113:EI132" si="412">IF(MID(H113,1,1)="7",1,0)+IF(MID(I113,1,1)="7",1,0)+IF(MID(J113,1,1)="7",1,0)+IF(MID(K113,1,1)="7",1,0)+IF(MID(Q113,1,1)="7",1,0)+IF(MID(R113,1,1)="7",1,0)+IF(MID(S113,1,1)="7",1,0)</f>
        <v>0</v>
      </c>
      <c r="EJ113" s="74">
        <f t="shared" ref="EJ113:EJ132" si="413">IF(MID(H113,1,1)="8",1,0)+IF(MID(I113,1,1)="8",1,0)+IF(MID(J113,1,1)="8",1,0)+IF(MID(K113,1,1)="8",1,0)+IF(MID(Q113,1,1)="8",1,0)+IF(MID(R113,1,1)="8",1,0)+IF(MID(S113,1,1)="8",1,0)</f>
        <v>0</v>
      </c>
      <c r="EK113" s="83">
        <f>SUM(DY113:EJ113)</f>
        <v>1</v>
      </c>
      <c r="EO113" s="65">
        <f>SUM($AI113:$AK113)+SUM($AM113:$AO113)+SUM($AQ113:AS113)+SUM($AU113:AW113)+SUM($BO113:BQ113)+SUM($BS113:BU113)+SUM($BW113:BY113)+SUM($CA113:CC113)</f>
        <v>0</v>
      </c>
      <c r="EP113"/>
      <c r="EQ113"/>
      <c r="ER113"/>
      <c r="ES113"/>
      <c r="ET113"/>
      <c r="EU113"/>
      <c r="EV113"/>
      <c r="EW113"/>
      <c r="EX113"/>
      <c r="EY113"/>
      <c r="EZ113"/>
      <c r="FA113"/>
      <c r="FB113"/>
      <c r="FC113"/>
      <c r="FD113"/>
      <c r="FE113"/>
      <c r="FF113"/>
      <c r="FG113"/>
      <c r="FH113"/>
      <c r="FI113"/>
      <c r="FJ113"/>
      <c r="FK113"/>
      <c r="FL113"/>
      <c r="FM113"/>
      <c r="FN113"/>
      <c r="FO113"/>
    </row>
    <row r="114" spans="1:171" s="2" customFormat="1" x14ac:dyDescent="0.25">
      <c r="A114" s="17" t="s">
        <v>134</v>
      </c>
      <c r="B114" s="146" t="s">
        <v>145</v>
      </c>
      <c r="C114" s="130"/>
      <c r="D114" s="365"/>
      <c r="E114" s="156"/>
      <c r="F114" s="156"/>
      <c r="G114" s="279"/>
      <c r="H114" s="692">
        <v>2</v>
      </c>
      <c r="I114" s="156"/>
      <c r="J114" s="156"/>
      <c r="K114" s="156"/>
      <c r="L114" s="156"/>
      <c r="M114" s="156"/>
      <c r="N114" s="156"/>
      <c r="O114" s="156"/>
      <c r="P114" s="156"/>
      <c r="Q114" s="156"/>
      <c r="R114" s="156"/>
      <c r="S114" s="279"/>
      <c r="T114" s="134"/>
      <c r="U114" s="134"/>
      <c r="V114" s="278"/>
      <c r="W114" s="156"/>
      <c r="X114" s="156"/>
      <c r="Y114" s="156"/>
      <c r="Z114" s="156"/>
      <c r="AA114" s="156"/>
      <c r="AB114" s="279"/>
      <c r="AC114" s="280">
        <v>150</v>
      </c>
      <c r="AD114" s="134">
        <f t="shared" si="372"/>
        <v>5</v>
      </c>
      <c r="AE114" s="9"/>
      <c r="AF114" s="9"/>
      <c r="AG114" s="9"/>
      <c r="AH114" s="9"/>
      <c r="AI114" s="276"/>
      <c r="AJ114" s="276"/>
      <c r="AK114" s="276"/>
      <c r="AL114" s="419">
        <f t="shared" si="373"/>
        <v>0</v>
      </c>
      <c r="AM114" s="276"/>
      <c r="AN114" s="276"/>
      <c r="AO114" s="276"/>
      <c r="AP114" s="419">
        <f t="shared" si="374"/>
        <v>5</v>
      </c>
      <c r="AQ114" s="276"/>
      <c r="AR114" s="276"/>
      <c r="AS114" s="276"/>
      <c r="AT114" s="419">
        <f t="shared" si="375"/>
        <v>0</v>
      </c>
      <c r="AU114" s="276"/>
      <c r="AV114" s="276"/>
      <c r="AW114" s="276"/>
      <c r="AX114" s="419">
        <f t="shared" si="376"/>
        <v>0</v>
      </c>
      <c r="AY114" s="276"/>
      <c r="AZ114" s="276"/>
      <c r="BA114" s="276"/>
      <c r="BB114" s="419">
        <f t="shared" si="377"/>
        <v>0</v>
      </c>
      <c r="BC114" s="276"/>
      <c r="BD114" s="276"/>
      <c r="BE114" s="276"/>
      <c r="BF114" s="419">
        <f t="shared" si="378"/>
        <v>0</v>
      </c>
      <c r="BG114" s="276"/>
      <c r="BH114" s="276"/>
      <c r="BI114" s="276"/>
      <c r="BJ114" s="419">
        <f t="shared" si="379"/>
        <v>0</v>
      </c>
      <c r="BK114" s="276"/>
      <c r="BL114" s="276"/>
      <c r="BM114" s="276"/>
      <c r="BN114" s="419">
        <f t="shared" si="380"/>
        <v>0</v>
      </c>
      <c r="BO114" s="276"/>
      <c r="BP114" s="276"/>
      <c r="BQ114" s="276"/>
      <c r="BR114" s="419">
        <f t="shared" si="381"/>
        <v>0</v>
      </c>
      <c r="BS114" s="276"/>
      <c r="BT114" s="276"/>
      <c r="BU114" s="276"/>
      <c r="BV114" s="419">
        <f t="shared" si="382"/>
        <v>0</v>
      </c>
      <c r="BW114" s="276"/>
      <c r="BX114" s="276"/>
      <c r="BY114" s="276"/>
      <c r="BZ114" s="419">
        <f t="shared" si="383"/>
        <v>0</v>
      </c>
      <c r="CA114" s="276"/>
      <c r="CB114" s="276"/>
      <c r="CC114" s="276"/>
      <c r="CD114" s="419">
        <f t="shared" si="384"/>
        <v>0</v>
      </c>
      <c r="CE114" s="62">
        <f t="shared" si="385"/>
        <v>0</v>
      </c>
      <c r="CF114" s="117" t="str">
        <f t="shared" si="386"/>
        <v/>
      </c>
      <c r="CG114" s="85">
        <f t="shared" si="387"/>
        <v>0</v>
      </c>
      <c r="CH114" s="85">
        <f t="shared" si="388"/>
        <v>5</v>
      </c>
      <c r="CI114" s="85">
        <f t="shared" si="389"/>
        <v>0</v>
      </c>
      <c r="CJ114" s="85">
        <f t="shared" si="390"/>
        <v>0</v>
      </c>
      <c r="CK114" s="85">
        <f t="shared" si="391"/>
        <v>0</v>
      </c>
      <c r="CL114" s="85">
        <f t="shared" si="392"/>
        <v>0</v>
      </c>
      <c r="CM114" s="85">
        <f t="shared" si="393"/>
        <v>0</v>
      </c>
      <c r="CN114" s="85">
        <f t="shared" si="394"/>
        <v>0</v>
      </c>
      <c r="CO114" s="85">
        <f t="shared" si="395"/>
        <v>0</v>
      </c>
      <c r="CP114" s="85">
        <f t="shared" si="396"/>
        <v>0</v>
      </c>
      <c r="CQ114" s="85">
        <f t="shared" si="397"/>
        <v>0</v>
      </c>
      <c r="CR114" s="85">
        <f t="shared" ref="CR114:CR132" si="414">IF(CD114&lt;&gt;0,$AD114,0)</f>
        <v>0</v>
      </c>
      <c r="CS114" s="88">
        <f t="shared" ref="CS114:CS132" si="415">SUM(CG114:CR114)</f>
        <v>5</v>
      </c>
      <c r="CV114" s="14">
        <f t="shared" si="398"/>
        <v>0</v>
      </c>
      <c r="CW114" s="14">
        <f t="shared" si="399"/>
        <v>0</v>
      </c>
      <c r="CX114" s="14">
        <f t="shared" si="400"/>
        <v>0</v>
      </c>
      <c r="CY114" s="14">
        <f t="shared" si="401"/>
        <v>0</v>
      </c>
      <c r="CZ114" s="14"/>
      <c r="DA114" s="14"/>
      <c r="DB114" s="14"/>
      <c r="DC114" s="14"/>
      <c r="DD114" s="14">
        <f t="shared" si="402"/>
        <v>0</v>
      </c>
      <c r="DE114" s="14">
        <f t="shared" si="403"/>
        <v>0</v>
      </c>
      <c r="DF114" s="14">
        <f t="shared" si="404"/>
        <v>0</v>
      </c>
      <c r="DG114" s="14">
        <f t="shared" si="405"/>
        <v>0</v>
      </c>
      <c r="DH114" s="198">
        <f t="shared" ref="DH114:DH132" si="416">SUM(CV114:DG114)</f>
        <v>0</v>
      </c>
      <c r="DI114" s="212">
        <f t="shared" ref="DI114:DI132" si="417">MAX(CV114:DG114)</f>
        <v>0</v>
      </c>
      <c r="DK114" s="74">
        <f t="shared" si="140"/>
        <v>0</v>
      </c>
      <c r="DL114" s="74">
        <f t="shared" si="306"/>
        <v>0</v>
      </c>
      <c r="DM114" s="74">
        <f t="shared" si="306"/>
        <v>0</v>
      </c>
      <c r="DN114" s="74">
        <f t="shared" si="306"/>
        <v>0</v>
      </c>
      <c r="DO114" s="74">
        <f t="shared" si="306"/>
        <v>0</v>
      </c>
      <c r="DP114" s="74">
        <f t="shared" si="306"/>
        <v>0</v>
      </c>
      <c r="DQ114" s="74">
        <f t="shared" si="306"/>
        <v>0</v>
      </c>
      <c r="DR114" s="74">
        <f t="shared" si="306"/>
        <v>0</v>
      </c>
      <c r="DS114" s="74">
        <f t="shared" si="306"/>
        <v>0</v>
      </c>
      <c r="DT114" s="74">
        <f t="shared" si="306"/>
        <v>0</v>
      </c>
      <c r="DU114" s="74">
        <f t="shared" si="306"/>
        <v>0</v>
      </c>
      <c r="DV114" s="74">
        <f t="shared" si="306"/>
        <v>0</v>
      </c>
      <c r="DW114" s="481">
        <f t="shared" si="175"/>
        <v>0</v>
      </c>
      <c r="DX114" s="84"/>
      <c r="DY114" s="74">
        <f t="shared" si="406"/>
        <v>0</v>
      </c>
      <c r="DZ114" s="74">
        <f t="shared" si="407"/>
        <v>1</v>
      </c>
      <c r="EA114" s="75">
        <f t="shared" si="408"/>
        <v>0</v>
      </c>
      <c r="EB114" s="74">
        <f t="shared" si="409"/>
        <v>0</v>
      </c>
      <c r="EC114" s="74"/>
      <c r="ED114" s="74"/>
      <c r="EE114" s="74"/>
      <c r="EF114" s="74"/>
      <c r="EG114" s="74">
        <f t="shared" si="410"/>
        <v>0</v>
      </c>
      <c r="EH114" s="74">
        <f t="shared" si="411"/>
        <v>0</v>
      </c>
      <c r="EI114" s="74">
        <f t="shared" si="412"/>
        <v>0</v>
      </c>
      <c r="EJ114" s="74">
        <f t="shared" si="413"/>
        <v>0</v>
      </c>
      <c r="EK114" s="83">
        <f t="shared" ref="EK114:EK132" si="418">SUM(DY114:EJ114)</f>
        <v>1</v>
      </c>
      <c r="EO114" s="65">
        <f>SUM($AI114:$AK114)+SUM($AM114:$AO114)+SUM($AQ114:AS114)+SUM($AU114:AW114)+SUM($BO114:BQ114)+SUM($BS114:BU114)+SUM($BW114:BY114)+SUM($CA114:CC114)</f>
        <v>0</v>
      </c>
      <c r="EP114"/>
      <c r="EQ114"/>
      <c r="ER114"/>
      <c r="ES114"/>
      <c r="ET114"/>
      <c r="EU114"/>
      <c r="EV114"/>
      <c r="EW114"/>
      <c r="EX114"/>
      <c r="EY114"/>
      <c r="EZ114"/>
      <c r="FA114"/>
      <c r="FB114"/>
      <c r="FC114"/>
      <c r="FD114"/>
      <c r="FE114"/>
      <c r="FF114"/>
      <c r="FG114"/>
      <c r="FH114"/>
      <c r="FI114"/>
      <c r="FJ114"/>
      <c r="FK114"/>
      <c r="FL114"/>
      <c r="FM114"/>
      <c r="FN114"/>
      <c r="FO114"/>
    </row>
    <row r="115" spans="1:171" s="2" customFormat="1" x14ac:dyDescent="0.25">
      <c r="A115" s="17" t="s">
        <v>135</v>
      </c>
      <c r="B115" s="146" t="s">
        <v>146</v>
      </c>
      <c r="C115" s="129"/>
      <c r="D115" s="278"/>
      <c r="E115" s="156"/>
      <c r="F115" s="156"/>
      <c r="G115" s="279"/>
      <c r="H115" s="692">
        <v>2</v>
      </c>
      <c r="I115" s="156"/>
      <c r="J115" s="156"/>
      <c r="K115" s="156"/>
      <c r="L115" s="156"/>
      <c r="M115" s="156"/>
      <c r="N115" s="156"/>
      <c r="O115" s="156"/>
      <c r="P115" s="156"/>
      <c r="Q115" s="156"/>
      <c r="R115" s="156"/>
      <c r="S115" s="279"/>
      <c r="T115" s="134"/>
      <c r="U115" s="134"/>
      <c r="V115" s="278"/>
      <c r="W115" s="156"/>
      <c r="X115" s="156"/>
      <c r="Y115" s="156"/>
      <c r="Z115" s="156"/>
      <c r="AA115" s="156"/>
      <c r="AB115" s="279"/>
      <c r="AC115" s="280">
        <v>150</v>
      </c>
      <c r="AD115" s="134">
        <f t="shared" si="372"/>
        <v>5</v>
      </c>
      <c r="AE115" s="9"/>
      <c r="AF115" s="9"/>
      <c r="AG115" s="9"/>
      <c r="AH115" s="9"/>
      <c r="AI115" s="276"/>
      <c r="AJ115" s="276"/>
      <c r="AK115" s="276"/>
      <c r="AL115" s="419">
        <f t="shared" si="373"/>
        <v>0</v>
      </c>
      <c r="AM115" s="276"/>
      <c r="AN115" s="276"/>
      <c r="AO115" s="276"/>
      <c r="AP115" s="419">
        <f t="shared" si="374"/>
        <v>5</v>
      </c>
      <c r="AQ115" s="276"/>
      <c r="AR115" s="276"/>
      <c r="AS115" s="276"/>
      <c r="AT115" s="419">
        <f t="shared" si="375"/>
        <v>0</v>
      </c>
      <c r="AU115" s="276"/>
      <c r="AV115" s="276"/>
      <c r="AW115" s="276"/>
      <c r="AX115" s="419">
        <f t="shared" si="376"/>
        <v>0</v>
      </c>
      <c r="AY115" s="276"/>
      <c r="AZ115" s="276"/>
      <c r="BA115" s="276"/>
      <c r="BB115" s="419">
        <f t="shared" si="377"/>
        <v>0</v>
      </c>
      <c r="BC115" s="276"/>
      <c r="BD115" s="276"/>
      <c r="BE115" s="276"/>
      <c r="BF115" s="419">
        <f t="shared" si="378"/>
        <v>0</v>
      </c>
      <c r="BG115" s="276"/>
      <c r="BH115" s="276"/>
      <c r="BI115" s="276"/>
      <c r="BJ115" s="419">
        <f t="shared" si="379"/>
        <v>0</v>
      </c>
      <c r="BK115" s="276"/>
      <c r="BL115" s="276"/>
      <c r="BM115" s="276"/>
      <c r="BN115" s="419">
        <f t="shared" si="380"/>
        <v>0</v>
      </c>
      <c r="BO115" s="276"/>
      <c r="BP115" s="276"/>
      <c r="BQ115" s="276"/>
      <c r="BR115" s="419">
        <f t="shared" si="381"/>
        <v>0</v>
      </c>
      <c r="BS115" s="276"/>
      <c r="BT115" s="276"/>
      <c r="BU115" s="276"/>
      <c r="BV115" s="419">
        <f t="shared" si="382"/>
        <v>0</v>
      </c>
      <c r="BW115" s="276"/>
      <c r="BX115" s="276"/>
      <c r="BY115" s="276"/>
      <c r="BZ115" s="419">
        <f t="shared" si="383"/>
        <v>0</v>
      </c>
      <c r="CA115" s="276"/>
      <c r="CB115" s="276"/>
      <c r="CC115" s="276"/>
      <c r="CD115" s="419">
        <f t="shared" si="384"/>
        <v>0</v>
      </c>
      <c r="CE115" s="62">
        <f t="shared" si="385"/>
        <v>0</v>
      </c>
      <c r="CF115" s="117" t="str">
        <f t="shared" si="386"/>
        <v/>
      </c>
      <c r="CG115" s="85">
        <f t="shared" si="387"/>
        <v>0</v>
      </c>
      <c r="CH115" s="85">
        <f t="shared" si="388"/>
        <v>5</v>
      </c>
      <c r="CI115" s="85">
        <f t="shared" si="389"/>
        <v>0</v>
      </c>
      <c r="CJ115" s="85">
        <f t="shared" si="390"/>
        <v>0</v>
      </c>
      <c r="CK115" s="85">
        <f t="shared" si="391"/>
        <v>0</v>
      </c>
      <c r="CL115" s="85">
        <f t="shared" si="392"/>
        <v>0</v>
      </c>
      <c r="CM115" s="85">
        <f t="shared" si="393"/>
        <v>0</v>
      </c>
      <c r="CN115" s="85">
        <f t="shared" si="394"/>
        <v>0</v>
      </c>
      <c r="CO115" s="85">
        <f t="shared" si="395"/>
        <v>0</v>
      </c>
      <c r="CP115" s="85">
        <f t="shared" si="396"/>
        <v>0</v>
      </c>
      <c r="CQ115" s="85">
        <f t="shared" si="397"/>
        <v>0</v>
      </c>
      <c r="CR115" s="85">
        <f t="shared" si="414"/>
        <v>0</v>
      </c>
      <c r="CS115" s="88">
        <f t="shared" si="415"/>
        <v>5</v>
      </c>
      <c r="CV115" s="14">
        <f t="shared" si="398"/>
        <v>0</v>
      </c>
      <c r="CW115" s="14">
        <f t="shared" si="399"/>
        <v>0</v>
      </c>
      <c r="CX115" s="14">
        <f t="shared" si="400"/>
        <v>0</v>
      </c>
      <c r="CY115" s="14">
        <f t="shared" si="401"/>
        <v>0</v>
      </c>
      <c r="CZ115" s="14"/>
      <c r="DA115" s="14"/>
      <c r="DB115" s="14"/>
      <c r="DC115" s="14"/>
      <c r="DD115" s="14">
        <f t="shared" si="402"/>
        <v>0</v>
      </c>
      <c r="DE115" s="14">
        <f t="shared" si="403"/>
        <v>0</v>
      </c>
      <c r="DF115" s="14">
        <f t="shared" si="404"/>
        <v>0</v>
      </c>
      <c r="DG115" s="14">
        <f t="shared" si="405"/>
        <v>0</v>
      </c>
      <c r="DH115" s="198">
        <f t="shared" si="416"/>
        <v>0</v>
      </c>
      <c r="DI115" s="212">
        <f t="shared" si="417"/>
        <v>0</v>
      </c>
      <c r="DK115" s="74">
        <f t="shared" si="140"/>
        <v>0</v>
      </c>
      <c r="DL115" s="74">
        <f t="shared" si="306"/>
        <v>0</v>
      </c>
      <c r="DM115" s="74">
        <f t="shared" si="306"/>
        <v>0</v>
      </c>
      <c r="DN115" s="74">
        <f t="shared" si="306"/>
        <v>0</v>
      </c>
      <c r="DO115" s="74">
        <f t="shared" si="306"/>
        <v>0</v>
      </c>
      <c r="DP115" s="74">
        <f t="shared" si="306"/>
        <v>0</v>
      </c>
      <c r="DQ115" s="74">
        <f t="shared" si="306"/>
        <v>0</v>
      </c>
      <c r="DR115" s="74">
        <f t="shared" si="306"/>
        <v>0</v>
      </c>
      <c r="DS115" s="74">
        <f t="shared" si="306"/>
        <v>0</v>
      </c>
      <c r="DT115" s="74">
        <f t="shared" si="306"/>
        <v>0</v>
      </c>
      <c r="DU115" s="74">
        <f t="shared" si="306"/>
        <v>0</v>
      </c>
      <c r="DV115" s="74">
        <f t="shared" si="306"/>
        <v>0</v>
      </c>
      <c r="DW115" s="481">
        <f t="shared" si="175"/>
        <v>0</v>
      </c>
      <c r="DX115" s="84"/>
      <c r="DY115" s="74">
        <f t="shared" si="406"/>
        <v>0</v>
      </c>
      <c r="DZ115" s="74">
        <f t="shared" si="407"/>
        <v>1</v>
      </c>
      <c r="EA115" s="75">
        <f t="shared" si="408"/>
        <v>0</v>
      </c>
      <c r="EB115" s="74">
        <f t="shared" si="409"/>
        <v>0</v>
      </c>
      <c r="EC115" s="74"/>
      <c r="ED115" s="74"/>
      <c r="EE115" s="74"/>
      <c r="EF115" s="74"/>
      <c r="EG115" s="74">
        <f t="shared" si="410"/>
        <v>0</v>
      </c>
      <c r="EH115" s="74">
        <f t="shared" si="411"/>
        <v>0</v>
      </c>
      <c r="EI115" s="74">
        <f t="shared" si="412"/>
        <v>0</v>
      </c>
      <c r="EJ115" s="74">
        <f t="shared" si="413"/>
        <v>0</v>
      </c>
      <c r="EK115" s="83">
        <f t="shared" si="418"/>
        <v>1</v>
      </c>
      <c r="EO115" s="65">
        <f>SUM($AI115:$AK115)+SUM($AM115:$AO115)+SUM($AQ115:AS115)+SUM($AU115:AW115)+SUM($BO115:BQ115)+SUM($BS115:BU115)+SUM($BW115:BY115)+SUM($CA115:CC115)</f>
        <v>0</v>
      </c>
      <c r="EP115"/>
      <c r="EQ115"/>
      <c r="ER115"/>
      <c r="ES115"/>
      <c r="ET115"/>
      <c r="EU115"/>
      <c r="EV115"/>
      <c r="EW115"/>
      <c r="EX115"/>
      <c r="EY115"/>
      <c r="EZ115"/>
      <c r="FA115"/>
      <c r="FB115"/>
      <c r="FC115"/>
      <c r="FD115"/>
      <c r="FE115"/>
      <c r="FF115"/>
      <c r="FG115"/>
      <c r="FH115"/>
      <c r="FI115"/>
      <c r="FJ115"/>
      <c r="FK115"/>
      <c r="FL115"/>
      <c r="FM115"/>
      <c r="FN115"/>
      <c r="FO115"/>
    </row>
    <row r="116" spans="1:171" s="2" customFormat="1" x14ac:dyDescent="0.25">
      <c r="A116" s="17" t="s">
        <v>136</v>
      </c>
      <c r="B116" s="146" t="s">
        <v>147</v>
      </c>
      <c r="C116" s="129"/>
      <c r="D116" s="278"/>
      <c r="E116" s="156"/>
      <c r="F116" s="156"/>
      <c r="G116" s="279"/>
      <c r="H116" s="692">
        <v>3</v>
      </c>
      <c r="I116" s="156"/>
      <c r="J116" s="156"/>
      <c r="K116" s="156"/>
      <c r="L116" s="156"/>
      <c r="M116" s="156"/>
      <c r="N116" s="156"/>
      <c r="O116" s="156"/>
      <c r="P116" s="156"/>
      <c r="Q116" s="156"/>
      <c r="R116" s="156"/>
      <c r="S116" s="279"/>
      <c r="T116" s="134"/>
      <c r="U116" s="134"/>
      <c r="V116" s="278"/>
      <c r="W116" s="156"/>
      <c r="X116" s="156"/>
      <c r="Y116" s="156"/>
      <c r="Z116" s="156"/>
      <c r="AA116" s="156"/>
      <c r="AB116" s="279"/>
      <c r="AC116" s="280">
        <v>150</v>
      </c>
      <c r="AD116" s="134">
        <f t="shared" si="372"/>
        <v>5</v>
      </c>
      <c r="AE116" s="9"/>
      <c r="AF116" s="9"/>
      <c r="AG116" s="9"/>
      <c r="AH116" s="9"/>
      <c r="AI116" s="276"/>
      <c r="AJ116" s="276"/>
      <c r="AK116" s="276"/>
      <c r="AL116" s="419">
        <f t="shared" si="373"/>
        <v>0</v>
      </c>
      <c r="AM116" s="276"/>
      <c r="AN116" s="276"/>
      <c r="AO116" s="276"/>
      <c r="AP116" s="419">
        <f t="shared" si="374"/>
        <v>0</v>
      </c>
      <c r="AQ116" s="276"/>
      <c r="AR116" s="276"/>
      <c r="AS116" s="276"/>
      <c r="AT116" s="419">
        <f t="shared" si="375"/>
        <v>5</v>
      </c>
      <c r="AU116" s="276"/>
      <c r="AV116" s="276"/>
      <c r="AW116" s="276"/>
      <c r="AX116" s="419">
        <f t="shared" si="376"/>
        <v>0</v>
      </c>
      <c r="AY116" s="276"/>
      <c r="AZ116" s="276"/>
      <c r="BA116" s="276"/>
      <c r="BB116" s="419">
        <f t="shared" si="377"/>
        <v>0</v>
      </c>
      <c r="BC116" s="276"/>
      <c r="BD116" s="276"/>
      <c r="BE116" s="276"/>
      <c r="BF116" s="419">
        <f t="shared" si="378"/>
        <v>0</v>
      </c>
      <c r="BG116" s="276"/>
      <c r="BH116" s="276"/>
      <c r="BI116" s="276"/>
      <c r="BJ116" s="419">
        <f t="shared" si="379"/>
        <v>0</v>
      </c>
      <c r="BK116" s="276"/>
      <c r="BL116" s="276"/>
      <c r="BM116" s="276"/>
      <c r="BN116" s="419">
        <f t="shared" si="380"/>
        <v>0</v>
      </c>
      <c r="BO116" s="276"/>
      <c r="BP116" s="276"/>
      <c r="BQ116" s="276"/>
      <c r="BR116" s="419">
        <f t="shared" si="381"/>
        <v>0</v>
      </c>
      <c r="BS116" s="276"/>
      <c r="BT116" s="276"/>
      <c r="BU116" s="276"/>
      <c r="BV116" s="419">
        <f t="shared" si="382"/>
        <v>0</v>
      </c>
      <c r="BW116" s="276"/>
      <c r="BX116" s="276"/>
      <c r="BY116" s="276"/>
      <c r="BZ116" s="419">
        <f t="shared" si="383"/>
        <v>0</v>
      </c>
      <c r="CA116" s="276"/>
      <c r="CB116" s="276"/>
      <c r="CC116" s="276"/>
      <c r="CD116" s="419">
        <f t="shared" si="384"/>
        <v>0</v>
      </c>
      <c r="CE116" s="62">
        <f t="shared" si="385"/>
        <v>0</v>
      </c>
      <c r="CF116" s="117" t="str">
        <f t="shared" si="386"/>
        <v/>
      </c>
      <c r="CG116" s="85">
        <f t="shared" si="387"/>
        <v>0</v>
      </c>
      <c r="CH116" s="85">
        <f t="shared" si="388"/>
        <v>0</v>
      </c>
      <c r="CI116" s="85">
        <f t="shared" si="389"/>
        <v>5</v>
      </c>
      <c r="CJ116" s="85">
        <f t="shared" si="390"/>
        <v>0</v>
      </c>
      <c r="CK116" s="85">
        <f t="shared" si="391"/>
        <v>0</v>
      </c>
      <c r="CL116" s="85">
        <f t="shared" si="392"/>
        <v>0</v>
      </c>
      <c r="CM116" s="85">
        <f t="shared" si="393"/>
        <v>0</v>
      </c>
      <c r="CN116" s="85">
        <f t="shared" si="394"/>
        <v>0</v>
      </c>
      <c r="CO116" s="85">
        <f t="shared" si="395"/>
        <v>0</v>
      </c>
      <c r="CP116" s="85">
        <f t="shared" si="396"/>
        <v>0</v>
      </c>
      <c r="CQ116" s="85">
        <f t="shared" si="397"/>
        <v>0</v>
      </c>
      <c r="CR116" s="85">
        <f t="shared" si="414"/>
        <v>0</v>
      </c>
      <c r="CS116" s="88">
        <f t="shared" si="415"/>
        <v>5</v>
      </c>
      <c r="CV116" s="14">
        <f t="shared" si="398"/>
        <v>0</v>
      </c>
      <c r="CW116" s="14">
        <f t="shared" si="399"/>
        <v>0</v>
      </c>
      <c r="CX116" s="14">
        <f t="shared" si="400"/>
        <v>0</v>
      </c>
      <c r="CY116" s="14">
        <f t="shared" si="401"/>
        <v>0</v>
      </c>
      <c r="CZ116" s="14"/>
      <c r="DA116" s="14"/>
      <c r="DB116" s="14"/>
      <c r="DC116" s="14"/>
      <c r="DD116" s="14">
        <f t="shared" si="402"/>
        <v>0</v>
      </c>
      <c r="DE116" s="14">
        <f t="shared" si="403"/>
        <v>0</v>
      </c>
      <c r="DF116" s="14">
        <f t="shared" si="404"/>
        <v>0</v>
      </c>
      <c r="DG116" s="14">
        <f t="shared" si="405"/>
        <v>0</v>
      </c>
      <c r="DH116" s="198">
        <f t="shared" si="416"/>
        <v>0</v>
      </c>
      <c r="DI116" s="212">
        <f t="shared" si="417"/>
        <v>0</v>
      </c>
      <c r="DK116" s="74">
        <f t="shared" si="140"/>
        <v>0</v>
      </c>
      <c r="DL116" s="74">
        <f t="shared" si="306"/>
        <v>0</v>
      </c>
      <c r="DM116" s="74">
        <f t="shared" si="306"/>
        <v>0</v>
      </c>
      <c r="DN116" s="74">
        <f t="shared" si="306"/>
        <v>0</v>
      </c>
      <c r="DO116" s="74">
        <f t="shared" si="306"/>
        <v>0</v>
      </c>
      <c r="DP116" s="74">
        <f t="shared" si="306"/>
        <v>0</v>
      </c>
      <c r="DQ116" s="74">
        <f t="shared" si="306"/>
        <v>0</v>
      </c>
      <c r="DR116" s="74">
        <f t="shared" si="306"/>
        <v>0</v>
      </c>
      <c r="DS116" s="74">
        <f t="shared" si="306"/>
        <v>0</v>
      </c>
      <c r="DT116" s="74">
        <f t="shared" si="306"/>
        <v>0</v>
      </c>
      <c r="DU116" s="74">
        <f t="shared" si="306"/>
        <v>0</v>
      </c>
      <c r="DV116" s="74">
        <f t="shared" si="306"/>
        <v>0</v>
      </c>
      <c r="DW116" s="481">
        <f t="shared" si="175"/>
        <v>0</v>
      </c>
      <c r="DX116" s="84"/>
      <c r="DY116" s="74">
        <f t="shared" si="406"/>
        <v>0</v>
      </c>
      <c r="DZ116" s="74">
        <f t="shared" si="407"/>
        <v>0</v>
      </c>
      <c r="EA116" s="75">
        <f t="shared" si="408"/>
        <v>1</v>
      </c>
      <c r="EB116" s="74">
        <f t="shared" si="409"/>
        <v>0</v>
      </c>
      <c r="EC116" s="74"/>
      <c r="ED116" s="74"/>
      <c r="EE116" s="74"/>
      <c r="EF116" s="74"/>
      <c r="EG116" s="74">
        <f t="shared" si="410"/>
        <v>0</v>
      </c>
      <c r="EH116" s="74">
        <f t="shared" si="411"/>
        <v>0</v>
      </c>
      <c r="EI116" s="74">
        <f t="shared" si="412"/>
        <v>0</v>
      </c>
      <c r="EJ116" s="74">
        <f t="shared" si="413"/>
        <v>0</v>
      </c>
      <c r="EK116" s="83">
        <f t="shared" si="418"/>
        <v>1</v>
      </c>
      <c r="EO116" s="65">
        <f>SUM($AI116:$AK116)+SUM($AM116:$AO116)+SUM($AQ116:AS116)+SUM($AU116:AW116)+SUM($BO116:BQ116)+SUM($BS116:BU116)+SUM($BW116:BY116)+SUM($CA116:CC116)</f>
        <v>0</v>
      </c>
      <c r="EP116"/>
      <c r="EQ116"/>
      <c r="ER116"/>
      <c r="ES116"/>
      <c r="ET116"/>
      <c r="EU116"/>
      <c r="EV116"/>
      <c r="EW116"/>
      <c r="EX116"/>
      <c r="EY116"/>
      <c r="EZ116"/>
      <c r="FA116"/>
      <c r="FB116"/>
      <c r="FC116"/>
      <c r="FD116"/>
      <c r="FE116"/>
      <c r="FF116"/>
      <c r="FG116"/>
      <c r="FH116"/>
      <c r="FI116"/>
      <c r="FJ116"/>
      <c r="FK116"/>
      <c r="FL116"/>
      <c r="FM116"/>
      <c r="FN116"/>
      <c r="FO116"/>
    </row>
    <row r="117" spans="1:171" s="1" customFormat="1" x14ac:dyDescent="0.25">
      <c r="A117" s="17" t="s">
        <v>137</v>
      </c>
      <c r="B117" s="146" t="s">
        <v>148</v>
      </c>
      <c r="C117" s="129"/>
      <c r="D117" s="278"/>
      <c r="E117" s="156"/>
      <c r="F117" s="156"/>
      <c r="G117" s="279"/>
      <c r="H117" s="692">
        <v>3</v>
      </c>
      <c r="I117" s="156"/>
      <c r="J117" s="156"/>
      <c r="K117" s="156"/>
      <c r="L117" s="156"/>
      <c r="M117" s="156"/>
      <c r="N117" s="156"/>
      <c r="O117" s="156"/>
      <c r="P117" s="156"/>
      <c r="Q117" s="156"/>
      <c r="R117" s="156"/>
      <c r="S117" s="279"/>
      <c r="T117" s="134"/>
      <c r="U117" s="134"/>
      <c r="V117" s="278"/>
      <c r="W117" s="156"/>
      <c r="X117" s="156"/>
      <c r="Y117" s="156"/>
      <c r="Z117" s="156"/>
      <c r="AA117" s="156"/>
      <c r="AB117" s="279"/>
      <c r="AC117" s="280">
        <v>90</v>
      </c>
      <c r="AD117" s="134">
        <f t="shared" si="372"/>
        <v>3</v>
      </c>
      <c r="AE117" s="9"/>
      <c r="AF117" s="9"/>
      <c r="AG117" s="9"/>
      <c r="AH117" s="9"/>
      <c r="AI117" s="276"/>
      <c r="AJ117" s="276"/>
      <c r="AK117" s="276"/>
      <c r="AL117" s="419">
        <f t="shared" si="373"/>
        <v>0</v>
      </c>
      <c r="AM117" s="276"/>
      <c r="AN117" s="276"/>
      <c r="AO117" s="276"/>
      <c r="AP117" s="419">
        <f t="shared" si="374"/>
        <v>0</v>
      </c>
      <c r="AQ117" s="276"/>
      <c r="AR117" s="276"/>
      <c r="AS117" s="276"/>
      <c r="AT117" s="419">
        <f t="shared" si="375"/>
        <v>3</v>
      </c>
      <c r="AU117" s="276"/>
      <c r="AV117" s="276"/>
      <c r="AW117" s="276"/>
      <c r="AX117" s="419">
        <f t="shared" si="376"/>
        <v>0</v>
      </c>
      <c r="AY117" s="276"/>
      <c r="AZ117" s="276"/>
      <c r="BA117" s="276"/>
      <c r="BB117" s="419">
        <f t="shared" si="377"/>
        <v>0</v>
      </c>
      <c r="BC117" s="276"/>
      <c r="BD117" s="276"/>
      <c r="BE117" s="276"/>
      <c r="BF117" s="419">
        <f t="shared" si="378"/>
        <v>0</v>
      </c>
      <c r="BG117" s="276"/>
      <c r="BH117" s="276"/>
      <c r="BI117" s="276"/>
      <c r="BJ117" s="419">
        <f t="shared" si="379"/>
        <v>0</v>
      </c>
      <c r="BK117" s="276"/>
      <c r="BL117" s="276"/>
      <c r="BM117" s="276"/>
      <c r="BN117" s="419">
        <f t="shared" si="380"/>
        <v>0</v>
      </c>
      <c r="BO117" s="276"/>
      <c r="BP117" s="276"/>
      <c r="BQ117" s="276"/>
      <c r="BR117" s="419">
        <f t="shared" si="381"/>
        <v>0</v>
      </c>
      <c r="BS117" s="276"/>
      <c r="BT117" s="276"/>
      <c r="BU117" s="276"/>
      <c r="BV117" s="419">
        <f t="shared" si="382"/>
        <v>0</v>
      </c>
      <c r="BW117" s="276"/>
      <c r="BX117" s="276"/>
      <c r="BY117" s="276"/>
      <c r="BZ117" s="419">
        <f t="shared" si="383"/>
        <v>0</v>
      </c>
      <c r="CA117" s="276"/>
      <c r="CB117" s="276"/>
      <c r="CC117" s="276"/>
      <c r="CD117" s="419">
        <f t="shared" si="384"/>
        <v>0</v>
      </c>
      <c r="CE117" s="62">
        <f t="shared" si="385"/>
        <v>0</v>
      </c>
      <c r="CF117" s="117" t="str">
        <f t="shared" si="386"/>
        <v/>
      </c>
      <c r="CG117" s="85">
        <f t="shared" si="387"/>
        <v>0</v>
      </c>
      <c r="CH117" s="85">
        <f t="shared" si="388"/>
        <v>0</v>
      </c>
      <c r="CI117" s="85">
        <f t="shared" si="389"/>
        <v>3</v>
      </c>
      <c r="CJ117" s="85">
        <f t="shared" si="390"/>
        <v>0</v>
      </c>
      <c r="CK117" s="85">
        <f t="shared" si="391"/>
        <v>0</v>
      </c>
      <c r="CL117" s="85">
        <f t="shared" si="392"/>
        <v>0</v>
      </c>
      <c r="CM117" s="85">
        <f t="shared" si="393"/>
        <v>0</v>
      </c>
      <c r="CN117" s="85">
        <f t="shared" si="394"/>
        <v>0</v>
      </c>
      <c r="CO117" s="85">
        <f t="shared" si="395"/>
        <v>0</v>
      </c>
      <c r="CP117" s="85">
        <f t="shared" si="396"/>
        <v>0</v>
      </c>
      <c r="CQ117" s="85">
        <f t="shared" si="397"/>
        <v>0</v>
      </c>
      <c r="CR117" s="85">
        <f t="shared" si="414"/>
        <v>0</v>
      </c>
      <c r="CS117" s="88">
        <f t="shared" si="415"/>
        <v>3</v>
      </c>
      <c r="CT117" s="2"/>
      <c r="CU117" s="2"/>
      <c r="CV117" s="14">
        <f t="shared" si="398"/>
        <v>0</v>
      </c>
      <c r="CW117" s="14">
        <f t="shared" si="399"/>
        <v>0</v>
      </c>
      <c r="CX117" s="14">
        <f t="shared" si="400"/>
        <v>0</v>
      </c>
      <c r="CY117" s="14">
        <f t="shared" si="401"/>
        <v>0</v>
      </c>
      <c r="CZ117" s="14"/>
      <c r="DA117" s="14"/>
      <c r="DB117" s="14"/>
      <c r="DC117" s="14"/>
      <c r="DD117" s="14">
        <f t="shared" si="402"/>
        <v>0</v>
      </c>
      <c r="DE117" s="14">
        <f t="shared" si="403"/>
        <v>0</v>
      </c>
      <c r="DF117" s="14">
        <f t="shared" si="404"/>
        <v>0</v>
      </c>
      <c r="DG117" s="14">
        <f t="shared" si="405"/>
        <v>0</v>
      </c>
      <c r="DH117" s="198">
        <f t="shared" si="416"/>
        <v>0</v>
      </c>
      <c r="DI117" s="212">
        <f t="shared" si="417"/>
        <v>0</v>
      </c>
      <c r="DK117" s="74">
        <f t="shared" si="140"/>
        <v>0</v>
      </c>
      <c r="DL117" s="74">
        <f t="shared" si="306"/>
        <v>0</v>
      </c>
      <c r="DM117" s="74">
        <f t="shared" si="306"/>
        <v>0</v>
      </c>
      <c r="DN117" s="74">
        <f t="shared" si="306"/>
        <v>0</v>
      </c>
      <c r="DO117" s="74">
        <f t="shared" si="306"/>
        <v>0</v>
      </c>
      <c r="DP117" s="74">
        <f t="shared" si="306"/>
        <v>0</v>
      </c>
      <c r="DQ117" s="74">
        <f t="shared" si="306"/>
        <v>0</v>
      </c>
      <c r="DR117" s="74">
        <f t="shared" si="306"/>
        <v>0</v>
      </c>
      <c r="DS117" s="74">
        <f t="shared" si="306"/>
        <v>0</v>
      </c>
      <c r="DT117" s="74">
        <f t="shared" si="306"/>
        <v>0</v>
      </c>
      <c r="DU117" s="74">
        <f t="shared" si="306"/>
        <v>0</v>
      </c>
      <c r="DV117" s="74">
        <f t="shared" si="306"/>
        <v>0</v>
      </c>
      <c r="DW117" s="481">
        <f t="shared" si="175"/>
        <v>0</v>
      </c>
      <c r="DX117" s="84"/>
      <c r="DY117" s="74">
        <f t="shared" si="406"/>
        <v>0</v>
      </c>
      <c r="DZ117" s="74">
        <f t="shared" si="407"/>
        <v>0</v>
      </c>
      <c r="EA117" s="75">
        <f t="shared" si="408"/>
        <v>1</v>
      </c>
      <c r="EB117" s="74">
        <f t="shared" si="409"/>
        <v>0</v>
      </c>
      <c r="EC117" s="74"/>
      <c r="ED117" s="74"/>
      <c r="EE117" s="74"/>
      <c r="EF117" s="74"/>
      <c r="EG117" s="74">
        <f t="shared" si="410"/>
        <v>0</v>
      </c>
      <c r="EH117" s="74">
        <f t="shared" si="411"/>
        <v>0</v>
      </c>
      <c r="EI117" s="74">
        <f t="shared" si="412"/>
        <v>0</v>
      </c>
      <c r="EJ117" s="74">
        <f t="shared" si="413"/>
        <v>0</v>
      </c>
      <c r="EK117" s="83">
        <f t="shared" si="418"/>
        <v>1</v>
      </c>
      <c r="EO117" s="65">
        <f>SUM($AI117:$AK117)+SUM($AM117:$AO117)+SUM($AQ117:AS117)+SUM($AU117:AW117)+SUM($BO117:BQ117)+SUM($BS117:BU117)+SUM($BW117:BY117)+SUM($CA117:CC117)</f>
        <v>0</v>
      </c>
      <c r="EP117"/>
      <c r="EQ117"/>
      <c r="ER117"/>
      <c r="ES117"/>
      <c r="ET117"/>
      <c r="EU117"/>
      <c r="EV117"/>
      <c r="EW117"/>
      <c r="EX117"/>
      <c r="EY117"/>
      <c r="EZ117"/>
      <c r="FA117"/>
      <c r="FB117"/>
      <c r="FC117"/>
      <c r="FD117"/>
      <c r="FE117"/>
      <c r="FF117"/>
      <c r="FG117"/>
      <c r="FH117"/>
      <c r="FI117"/>
      <c r="FJ117"/>
      <c r="FK117"/>
      <c r="FL117"/>
      <c r="FM117"/>
      <c r="FN117"/>
      <c r="FO117"/>
    </row>
    <row r="118" spans="1:171" s="2" customFormat="1" hidden="1" x14ac:dyDescent="0.25">
      <c r="A118" s="17" t="s">
        <v>138</v>
      </c>
      <c r="B118" s="146" t="s">
        <v>149</v>
      </c>
      <c r="C118" s="129"/>
      <c r="D118" s="278"/>
      <c r="E118" s="156"/>
      <c r="F118" s="156"/>
      <c r="G118" s="279"/>
      <c r="H118" s="366"/>
      <c r="I118" s="156"/>
      <c r="J118" s="156"/>
      <c r="K118" s="156"/>
      <c r="L118" s="156"/>
      <c r="M118" s="156"/>
      <c r="N118" s="156"/>
      <c r="O118" s="156"/>
      <c r="P118" s="156"/>
      <c r="Q118" s="156"/>
      <c r="R118" s="156"/>
      <c r="S118" s="279"/>
      <c r="T118" s="134"/>
      <c r="U118" s="134"/>
      <c r="V118" s="278"/>
      <c r="W118" s="156"/>
      <c r="X118" s="156"/>
      <c r="Y118" s="156"/>
      <c r="Z118" s="156"/>
      <c r="AA118" s="156"/>
      <c r="AB118" s="279"/>
      <c r="AC118" s="280"/>
      <c r="AD118" s="134">
        <f t="shared" si="372"/>
        <v>0</v>
      </c>
      <c r="AE118" s="9"/>
      <c r="AF118" s="9"/>
      <c r="AG118" s="9"/>
      <c r="AH118" s="9"/>
      <c r="AI118" s="276"/>
      <c r="AJ118" s="276"/>
      <c r="AK118" s="276"/>
      <c r="AL118" s="419">
        <f t="shared" si="373"/>
        <v>0</v>
      </c>
      <c r="AM118" s="276"/>
      <c r="AN118" s="276"/>
      <c r="AO118" s="276"/>
      <c r="AP118" s="419">
        <f t="shared" si="374"/>
        <v>0</v>
      </c>
      <c r="AQ118" s="276"/>
      <c r="AR118" s="276"/>
      <c r="AS118" s="276"/>
      <c r="AT118" s="419">
        <f t="shared" si="375"/>
        <v>0</v>
      </c>
      <c r="AU118" s="276"/>
      <c r="AV118" s="276"/>
      <c r="AW118" s="276"/>
      <c r="AX118" s="419">
        <f t="shared" si="376"/>
        <v>0</v>
      </c>
      <c r="AY118" s="276"/>
      <c r="AZ118" s="276"/>
      <c r="BA118" s="276"/>
      <c r="BB118" s="419">
        <f t="shared" si="377"/>
        <v>0</v>
      </c>
      <c r="BC118" s="276"/>
      <c r="BD118" s="276"/>
      <c r="BE118" s="276"/>
      <c r="BF118" s="419">
        <f t="shared" si="378"/>
        <v>0</v>
      </c>
      <c r="BG118" s="276"/>
      <c r="BH118" s="276"/>
      <c r="BI118" s="276"/>
      <c r="BJ118" s="419">
        <f t="shared" si="379"/>
        <v>0</v>
      </c>
      <c r="BK118" s="276"/>
      <c r="BL118" s="276"/>
      <c r="BM118" s="276"/>
      <c r="BN118" s="419">
        <f t="shared" si="380"/>
        <v>0</v>
      </c>
      <c r="BO118" s="276"/>
      <c r="BP118" s="276"/>
      <c r="BQ118" s="276"/>
      <c r="BR118" s="419">
        <f t="shared" si="381"/>
        <v>0</v>
      </c>
      <c r="BS118" s="276"/>
      <c r="BT118" s="276"/>
      <c r="BU118" s="276"/>
      <c r="BV118" s="419">
        <f t="shared" si="382"/>
        <v>0</v>
      </c>
      <c r="BW118" s="276"/>
      <c r="BX118" s="276"/>
      <c r="BY118" s="276"/>
      <c r="BZ118" s="419">
        <f t="shared" si="383"/>
        <v>0</v>
      </c>
      <c r="CA118" s="276"/>
      <c r="CB118" s="276"/>
      <c r="CC118" s="276"/>
      <c r="CD118" s="419">
        <f t="shared" si="384"/>
        <v>0</v>
      </c>
      <c r="CE118" s="62">
        <f t="shared" si="385"/>
        <v>0</v>
      </c>
      <c r="CF118" s="117" t="str">
        <f t="shared" si="386"/>
        <v/>
      </c>
      <c r="CG118" s="85">
        <f t="shared" si="387"/>
        <v>0</v>
      </c>
      <c r="CH118" s="85">
        <f t="shared" si="388"/>
        <v>0</v>
      </c>
      <c r="CI118" s="85">
        <f t="shared" si="389"/>
        <v>0</v>
      </c>
      <c r="CJ118" s="85">
        <f t="shared" si="390"/>
        <v>0</v>
      </c>
      <c r="CK118" s="85">
        <f t="shared" si="391"/>
        <v>0</v>
      </c>
      <c r="CL118" s="85">
        <f t="shared" si="392"/>
        <v>0</v>
      </c>
      <c r="CM118" s="85">
        <f t="shared" si="393"/>
        <v>0</v>
      </c>
      <c r="CN118" s="85">
        <f t="shared" si="394"/>
        <v>0</v>
      </c>
      <c r="CO118" s="85">
        <f t="shared" si="395"/>
        <v>0</v>
      </c>
      <c r="CP118" s="85">
        <f t="shared" si="396"/>
        <v>0</v>
      </c>
      <c r="CQ118" s="85">
        <f t="shared" si="397"/>
        <v>0</v>
      </c>
      <c r="CR118" s="85">
        <f t="shared" si="414"/>
        <v>0</v>
      </c>
      <c r="CS118" s="88">
        <f t="shared" si="415"/>
        <v>0</v>
      </c>
      <c r="CV118" s="14">
        <f t="shared" si="398"/>
        <v>0</v>
      </c>
      <c r="CW118" s="14">
        <f t="shared" si="399"/>
        <v>0</v>
      </c>
      <c r="CX118" s="14">
        <f t="shared" si="400"/>
        <v>0</v>
      </c>
      <c r="CY118" s="14">
        <f t="shared" si="401"/>
        <v>0</v>
      </c>
      <c r="CZ118" s="14"/>
      <c r="DA118" s="14"/>
      <c r="DB118" s="14"/>
      <c r="DC118" s="14"/>
      <c r="DD118" s="14">
        <f t="shared" si="402"/>
        <v>0</v>
      </c>
      <c r="DE118" s="14">
        <f t="shared" si="403"/>
        <v>0</v>
      </c>
      <c r="DF118" s="14">
        <f t="shared" si="404"/>
        <v>0</v>
      </c>
      <c r="DG118" s="14">
        <f t="shared" si="405"/>
        <v>0</v>
      </c>
      <c r="DH118" s="198">
        <f t="shared" si="416"/>
        <v>0</v>
      </c>
      <c r="DI118" s="212">
        <f t="shared" si="417"/>
        <v>0</v>
      </c>
      <c r="DK118" s="74">
        <f t="shared" si="140"/>
        <v>0</v>
      </c>
      <c r="DL118" s="74">
        <f t="shared" si="306"/>
        <v>0</v>
      </c>
      <c r="DM118" s="74">
        <f t="shared" si="306"/>
        <v>0</v>
      </c>
      <c r="DN118" s="74">
        <f t="shared" si="306"/>
        <v>0</v>
      </c>
      <c r="DO118" s="74">
        <f t="shared" si="306"/>
        <v>0</v>
      </c>
      <c r="DP118" s="74">
        <f t="shared" si="306"/>
        <v>0</v>
      </c>
      <c r="DQ118" s="74">
        <f t="shared" si="306"/>
        <v>0</v>
      </c>
      <c r="DR118" s="74">
        <f t="shared" si="306"/>
        <v>0</v>
      </c>
      <c r="DS118" s="74">
        <f t="shared" si="306"/>
        <v>0</v>
      </c>
      <c r="DT118" s="74">
        <f t="shared" si="306"/>
        <v>0</v>
      </c>
      <c r="DU118" s="74">
        <f t="shared" si="306"/>
        <v>0</v>
      </c>
      <c r="DV118" s="74">
        <f t="shared" si="306"/>
        <v>0</v>
      </c>
      <c r="DW118" s="481">
        <f t="shared" si="175"/>
        <v>0</v>
      </c>
      <c r="DX118" s="84"/>
      <c r="DY118" s="74">
        <f t="shared" si="406"/>
        <v>0</v>
      </c>
      <c r="DZ118" s="74">
        <f t="shared" si="407"/>
        <v>0</v>
      </c>
      <c r="EA118" s="75">
        <f t="shared" si="408"/>
        <v>0</v>
      </c>
      <c r="EB118" s="74">
        <f t="shared" si="409"/>
        <v>0</v>
      </c>
      <c r="EC118" s="74"/>
      <c r="ED118" s="74"/>
      <c r="EE118" s="74"/>
      <c r="EF118" s="74"/>
      <c r="EG118" s="74">
        <f t="shared" si="410"/>
        <v>0</v>
      </c>
      <c r="EH118" s="74">
        <f t="shared" si="411"/>
        <v>0</v>
      </c>
      <c r="EI118" s="74">
        <f t="shared" si="412"/>
        <v>0</v>
      </c>
      <c r="EJ118" s="74">
        <f t="shared" si="413"/>
        <v>0</v>
      </c>
      <c r="EK118" s="83">
        <f t="shared" si="418"/>
        <v>0</v>
      </c>
      <c r="EO118" s="65">
        <f>SUM($AI118:$AK118)+SUM($AM118:$AO118)+SUM($AQ118:AS118)+SUM($AU118:AW118)+SUM($BO118:BQ118)+SUM($BS118:BU118)+SUM($BW118:BY118)+SUM($CA118:CC118)</f>
        <v>0</v>
      </c>
      <c r="EP118"/>
      <c r="EQ118"/>
      <c r="ER118"/>
      <c r="ES118"/>
      <c r="ET118"/>
      <c r="EU118"/>
      <c r="EV118"/>
      <c r="EW118"/>
      <c r="EX118"/>
      <c r="EY118"/>
      <c r="EZ118"/>
      <c r="FA118"/>
      <c r="FB118"/>
      <c r="FC118"/>
      <c r="FD118"/>
      <c r="FE118"/>
      <c r="FF118"/>
      <c r="FG118"/>
      <c r="FH118"/>
      <c r="FI118"/>
      <c r="FJ118"/>
      <c r="FK118"/>
      <c r="FL118"/>
      <c r="FM118"/>
      <c r="FN118"/>
      <c r="FO118"/>
    </row>
    <row r="119" spans="1:171" s="2" customFormat="1" hidden="1" x14ac:dyDescent="0.25">
      <c r="A119" s="17" t="s">
        <v>139</v>
      </c>
      <c r="B119" s="146" t="s">
        <v>150</v>
      </c>
      <c r="C119" s="129"/>
      <c r="D119" s="278"/>
      <c r="E119" s="156"/>
      <c r="F119" s="156"/>
      <c r="G119" s="279"/>
      <c r="H119" s="366"/>
      <c r="I119" s="156"/>
      <c r="J119" s="156"/>
      <c r="K119" s="156"/>
      <c r="L119" s="156"/>
      <c r="M119" s="156"/>
      <c r="N119" s="156"/>
      <c r="O119" s="156"/>
      <c r="P119" s="156"/>
      <c r="Q119" s="156"/>
      <c r="R119" s="156"/>
      <c r="S119" s="279"/>
      <c r="T119" s="134"/>
      <c r="U119" s="134"/>
      <c r="V119" s="278"/>
      <c r="W119" s="156"/>
      <c r="X119" s="156"/>
      <c r="Y119" s="156"/>
      <c r="Z119" s="156"/>
      <c r="AA119" s="156"/>
      <c r="AB119" s="279"/>
      <c r="AC119" s="280"/>
      <c r="AD119" s="134">
        <f t="shared" si="372"/>
        <v>0</v>
      </c>
      <c r="AE119" s="9"/>
      <c r="AF119" s="9"/>
      <c r="AG119" s="9"/>
      <c r="AH119" s="9"/>
      <c r="AI119" s="276"/>
      <c r="AJ119" s="276"/>
      <c r="AK119" s="276"/>
      <c r="AL119" s="419">
        <f t="shared" si="373"/>
        <v>0</v>
      </c>
      <c r="AM119" s="276"/>
      <c r="AN119" s="276"/>
      <c r="AO119" s="276"/>
      <c r="AP119" s="419">
        <f t="shared" si="374"/>
        <v>0</v>
      </c>
      <c r="AQ119" s="276"/>
      <c r="AR119" s="276"/>
      <c r="AS119" s="276"/>
      <c r="AT119" s="419">
        <f t="shared" si="375"/>
        <v>0</v>
      </c>
      <c r="AU119" s="276"/>
      <c r="AV119" s="276"/>
      <c r="AW119" s="276"/>
      <c r="AX119" s="419">
        <f t="shared" si="376"/>
        <v>0</v>
      </c>
      <c r="AY119" s="276"/>
      <c r="AZ119" s="276"/>
      <c r="BA119" s="276"/>
      <c r="BB119" s="419">
        <f t="shared" si="377"/>
        <v>0</v>
      </c>
      <c r="BC119" s="276"/>
      <c r="BD119" s="276"/>
      <c r="BE119" s="276"/>
      <c r="BF119" s="419">
        <f t="shared" si="378"/>
        <v>0</v>
      </c>
      <c r="BG119" s="276"/>
      <c r="BH119" s="276"/>
      <c r="BI119" s="276"/>
      <c r="BJ119" s="419">
        <f t="shared" si="379"/>
        <v>0</v>
      </c>
      <c r="BK119" s="276"/>
      <c r="BL119" s="276"/>
      <c r="BM119" s="276"/>
      <c r="BN119" s="419">
        <f t="shared" si="380"/>
        <v>0</v>
      </c>
      <c r="BO119" s="276"/>
      <c r="BP119" s="276"/>
      <c r="BQ119" s="276"/>
      <c r="BR119" s="419">
        <f t="shared" si="381"/>
        <v>0</v>
      </c>
      <c r="BS119" s="276"/>
      <c r="BT119" s="276"/>
      <c r="BU119" s="276"/>
      <c r="BV119" s="419">
        <f t="shared" si="382"/>
        <v>0</v>
      </c>
      <c r="BW119" s="276"/>
      <c r="BX119" s="276"/>
      <c r="BY119" s="276"/>
      <c r="BZ119" s="419">
        <f t="shared" si="383"/>
        <v>0</v>
      </c>
      <c r="CA119" s="276"/>
      <c r="CB119" s="276"/>
      <c r="CC119" s="276"/>
      <c r="CD119" s="419">
        <f t="shared" si="384"/>
        <v>0</v>
      </c>
      <c r="CE119" s="62">
        <f t="shared" si="385"/>
        <v>0</v>
      </c>
      <c r="CF119" s="117" t="str">
        <f t="shared" si="386"/>
        <v/>
      </c>
      <c r="CG119" s="85">
        <f t="shared" si="387"/>
        <v>0</v>
      </c>
      <c r="CH119" s="85">
        <f t="shared" si="388"/>
        <v>0</v>
      </c>
      <c r="CI119" s="85">
        <f t="shared" si="389"/>
        <v>0</v>
      </c>
      <c r="CJ119" s="85">
        <f t="shared" si="390"/>
        <v>0</v>
      </c>
      <c r="CK119" s="85">
        <f t="shared" si="391"/>
        <v>0</v>
      </c>
      <c r="CL119" s="85">
        <f t="shared" si="392"/>
        <v>0</v>
      </c>
      <c r="CM119" s="85">
        <f t="shared" si="393"/>
        <v>0</v>
      </c>
      <c r="CN119" s="85">
        <f t="shared" si="394"/>
        <v>0</v>
      </c>
      <c r="CO119" s="85">
        <f t="shared" si="395"/>
        <v>0</v>
      </c>
      <c r="CP119" s="85">
        <f t="shared" si="396"/>
        <v>0</v>
      </c>
      <c r="CQ119" s="85">
        <f t="shared" si="397"/>
        <v>0</v>
      </c>
      <c r="CR119" s="85">
        <f t="shared" si="414"/>
        <v>0</v>
      </c>
      <c r="CS119" s="88">
        <f t="shared" si="415"/>
        <v>0</v>
      </c>
      <c r="CV119" s="14">
        <f t="shared" si="398"/>
        <v>0</v>
      </c>
      <c r="CW119" s="14">
        <f t="shared" si="399"/>
        <v>0</v>
      </c>
      <c r="CX119" s="14">
        <f t="shared" si="400"/>
        <v>0</v>
      </c>
      <c r="CY119" s="14">
        <f t="shared" si="401"/>
        <v>0</v>
      </c>
      <c r="CZ119" s="14"/>
      <c r="DA119" s="14"/>
      <c r="DB119" s="14"/>
      <c r="DC119" s="14"/>
      <c r="DD119" s="14">
        <f t="shared" si="402"/>
        <v>0</v>
      </c>
      <c r="DE119" s="14">
        <f t="shared" si="403"/>
        <v>0</v>
      </c>
      <c r="DF119" s="14">
        <f t="shared" si="404"/>
        <v>0</v>
      </c>
      <c r="DG119" s="14">
        <f t="shared" si="405"/>
        <v>0</v>
      </c>
      <c r="DH119" s="198">
        <f t="shared" si="416"/>
        <v>0</v>
      </c>
      <c r="DI119" s="212">
        <f t="shared" si="417"/>
        <v>0</v>
      </c>
      <c r="DK119" s="74">
        <f t="shared" si="140"/>
        <v>0</v>
      </c>
      <c r="DL119" s="74">
        <f t="shared" si="306"/>
        <v>0</v>
      </c>
      <c r="DM119" s="74">
        <f t="shared" si="306"/>
        <v>0</v>
      </c>
      <c r="DN119" s="74">
        <f t="shared" si="306"/>
        <v>0</v>
      </c>
      <c r="DO119" s="74">
        <f t="shared" si="306"/>
        <v>0</v>
      </c>
      <c r="DP119" s="74">
        <f t="shared" si="306"/>
        <v>0</v>
      </c>
      <c r="DQ119" s="74">
        <f t="shared" si="306"/>
        <v>0</v>
      </c>
      <c r="DR119" s="74">
        <f t="shared" si="306"/>
        <v>0</v>
      </c>
      <c r="DS119" s="74">
        <f t="shared" si="306"/>
        <v>0</v>
      </c>
      <c r="DT119" s="74">
        <f t="shared" si="306"/>
        <v>0</v>
      </c>
      <c r="DU119" s="74">
        <f t="shared" si="306"/>
        <v>0</v>
      </c>
      <c r="DV119" s="74">
        <f t="shared" si="306"/>
        <v>0</v>
      </c>
      <c r="DW119" s="481">
        <f t="shared" si="175"/>
        <v>0</v>
      </c>
      <c r="DX119" s="84"/>
      <c r="DY119" s="74">
        <f t="shared" si="406"/>
        <v>0</v>
      </c>
      <c r="DZ119" s="74">
        <f t="shared" si="407"/>
        <v>0</v>
      </c>
      <c r="EA119" s="75">
        <f t="shared" si="408"/>
        <v>0</v>
      </c>
      <c r="EB119" s="74">
        <f t="shared" si="409"/>
        <v>0</v>
      </c>
      <c r="EC119" s="74"/>
      <c r="ED119" s="74"/>
      <c r="EE119" s="74"/>
      <c r="EF119" s="74"/>
      <c r="EG119" s="74">
        <f t="shared" si="410"/>
        <v>0</v>
      </c>
      <c r="EH119" s="74">
        <f t="shared" si="411"/>
        <v>0</v>
      </c>
      <c r="EI119" s="74">
        <f t="shared" si="412"/>
        <v>0</v>
      </c>
      <c r="EJ119" s="74">
        <f t="shared" si="413"/>
        <v>0</v>
      </c>
      <c r="EK119" s="83">
        <f t="shared" si="418"/>
        <v>0</v>
      </c>
      <c r="EO119" s="65">
        <f>SUM($AI119:$AK119)+SUM($AM119:$AO119)+SUM($AQ119:AS119)+SUM($AU119:AW119)+SUM($BO119:BQ119)+SUM($BS119:BU119)+SUM($BW119:BY119)+SUM($CA119:CC119)</f>
        <v>0</v>
      </c>
      <c r="EP119"/>
      <c r="EQ119"/>
      <c r="ER119"/>
      <c r="ES119"/>
      <c r="ET119"/>
      <c r="EU119"/>
      <c r="EV119"/>
      <c r="EW119"/>
      <c r="EX119"/>
      <c r="EY119"/>
      <c r="EZ119"/>
      <c r="FA119"/>
      <c r="FB119"/>
      <c r="FC119"/>
      <c r="FD119"/>
      <c r="FE119"/>
      <c r="FF119"/>
      <c r="FG119"/>
      <c r="FH119"/>
      <c r="FI119"/>
      <c r="FJ119"/>
      <c r="FK119"/>
      <c r="FL119"/>
      <c r="FM119"/>
      <c r="FN119"/>
      <c r="FO119"/>
    </row>
    <row r="120" spans="1:171" s="2" customFormat="1" hidden="1" x14ac:dyDescent="0.25">
      <c r="A120" s="17" t="s">
        <v>140</v>
      </c>
      <c r="B120" s="146" t="s">
        <v>151</v>
      </c>
      <c r="C120" s="129"/>
      <c r="D120" s="278"/>
      <c r="E120" s="156"/>
      <c r="F120" s="156"/>
      <c r="G120" s="279"/>
      <c r="H120" s="366"/>
      <c r="I120" s="156"/>
      <c r="J120" s="156"/>
      <c r="K120" s="156"/>
      <c r="L120" s="156"/>
      <c r="M120" s="156"/>
      <c r="N120" s="156"/>
      <c r="O120" s="156"/>
      <c r="P120" s="156"/>
      <c r="Q120" s="156"/>
      <c r="R120" s="156"/>
      <c r="S120" s="279"/>
      <c r="T120" s="134"/>
      <c r="U120" s="134"/>
      <c r="V120" s="278"/>
      <c r="W120" s="156"/>
      <c r="X120" s="156"/>
      <c r="Y120" s="156"/>
      <c r="Z120" s="156"/>
      <c r="AA120" s="156"/>
      <c r="AB120" s="279"/>
      <c r="AC120" s="280"/>
      <c r="AD120" s="134">
        <f t="shared" si="372"/>
        <v>0</v>
      </c>
      <c r="AE120" s="9"/>
      <c r="AF120" s="9"/>
      <c r="AG120" s="9"/>
      <c r="AH120" s="9"/>
      <c r="AI120" s="276"/>
      <c r="AJ120" s="276"/>
      <c r="AK120" s="276"/>
      <c r="AL120" s="419">
        <f t="shared" si="373"/>
        <v>0</v>
      </c>
      <c r="AM120" s="276"/>
      <c r="AN120" s="276"/>
      <c r="AO120" s="276"/>
      <c r="AP120" s="419">
        <f t="shared" si="374"/>
        <v>0</v>
      </c>
      <c r="AQ120" s="276"/>
      <c r="AR120" s="276"/>
      <c r="AS120" s="276"/>
      <c r="AT120" s="419">
        <f t="shared" si="375"/>
        <v>0</v>
      </c>
      <c r="AU120" s="276"/>
      <c r="AV120" s="276"/>
      <c r="AW120" s="276"/>
      <c r="AX120" s="419">
        <f t="shared" si="376"/>
        <v>0</v>
      </c>
      <c r="AY120" s="276"/>
      <c r="AZ120" s="276"/>
      <c r="BA120" s="276"/>
      <c r="BB120" s="419">
        <f t="shared" si="377"/>
        <v>0</v>
      </c>
      <c r="BC120" s="276"/>
      <c r="BD120" s="276"/>
      <c r="BE120" s="276"/>
      <c r="BF120" s="419">
        <f t="shared" si="378"/>
        <v>0</v>
      </c>
      <c r="BG120" s="276"/>
      <c r="BH120" s="276"/>
      <c r="BI120" s="276"/>
      <c r="BJ120" s="419">
        <f t="shared" si="379"/>
        <v>0</v>
      </c>
      <c r="BK120" s="276"/>
      <c r="BL120" s="276"/>
      <c r="BM120" s="276"/>
      <c r="BN120" s="419">
        <f t="shared" si="380"/>
        <v>0</v>
      </c>
      <c r="BO120" s="276"/>
      <c r="BP120" s="276"/>
      <c r="BQ120" s="276"/>
      <c r="BR120" s="419">
        <f t="shared" si="381"/>
        <v>0</v>
      </c>
      <c r="BS120" s="276"/>
      <c r="BT120" s="276"/>
      <c r="BU120" s="276"/>
      <c r="BV120" s="419">
        <f t="shared" si="382"/>
        <v>0</v>
      </c>
      <c r="BW120" s="276"/>
      <c r="BX120" s="276"/>
      <c r="BY120" s="276"/>
      <c r="BZ120" s="419">
        <f t="shared" si="383"/>
        <v>0</v>
      </c>
      <c r="CA120" s="276"/>
      <c r="CB120" s="276"/>
      <c r="CC120" s="276"/>
      <c r="CD120" s="419">
        <f t="shared" si="384"/>
        <v>0</v>
      </c>
      <c r="CE120" s="62">
        <f t="shared" si="385"/>
        <v>0</v>
      </c>
      <c r="CF120" s="117" t="str">
        <f t="shared" si="386"/>
        <v/>
      </c>
      <c r="CG120" s="85">
        <f t="shared" si="387"/>
        <v>0</v>
      </c>
      <c r="CH120" s="85">
        <f t="shared" si="388"/>
        <v>0</v>
      </c>
      <c r="CI120" s="85">
        <f t="shared" si="389"/>
        <v>0</v>
      </c>
      <c r="CJ120" s="85">
        <f t="shared" si="390"/>
        <v>0</v>
      </c>
      <c r="CK120" s="85">
        <f t="shared" si="391"/>
        <v>0</v>
      </c>
      <c r="CL120" s="85">
        <f t="shared" si="392"/>
        <v>0</v>
      </c>
      <c r="CM120" s="85">
        <f t="shared" si="393"/>
        <v>0</v>
      </c>
      <c r="CN120" s="85">
        <f t="shared" si="394"/>
        <v>0</v>
      </c>
      <c r="CO120" s="85">
        <f t="shared" si="395"/>
        <v>0</v>
      </c>
      <c r="CP120" s="85">
        <f t="shared" si="396"/>
        <v>0</v>
      </c>
      <c r="CQ120" s="85">
        <f t="shared" si="397"/>
        <v>0</v>
      </c>
      <c r="CR120" s="85">
        <f t="shared" si="414"/>
        <v>0</v>
      </c>
      <c r="CS120" s="88">
        <f t="shared" si="415"/>
        <v>0</v>
      </c>
      <c r="CV120" s="14">
        <f t="shared" si="398"/>
        <v>0</v>
      </c>
      <c r="CW120" s="14">
        <f t="shared" si="399"/>
        <v>0</v>
      </c>
      <c r="CX120" s="14">
        <f t="shared" si="400"/>
        <v>0</v>
      </c>
      <c r="CY120" s="14">
        <f t="shared" si="401"/>
        <v>0</v>
      </c>
      <c r="CZ120" s="14"/>
      <c r="DA120" s="14"/>
      <c r="DB120" s="14"/>
      <c r="DC120" s="14"/>
      <c r="DD120" s="14">
        <f t="shared" si="402"/>
        <v>0</v>
      </c>
      <c r="DE120" s="14">
        <f t="shared" si="403"/>
        <v>0</v>
      </c>
      <c r="DF120" s="14">
        <f t="shared" si="404"/>
        <v>0</v>
      </c>
      <c r="DG120" s="14">
        <f t="shared" si="405"/>
        <v>0</v>
      </c>
      <c r="DH120" s="198">
        <f t="shared" si="416"/>
        <v>0</v>
      </c>
      <c r="DI120" s="212">
        <f t="shared" si="417"/>
        <v>0</v>
      </c>
      <c r="DK120" s="74">
        <f t="shared" si="140"/>
        <v>0</v>
      </c>
      <c r="DL120" s="74">
        <f t="shared" si="306"/>
        <v>0</v>
      </c>
      <c r="DM120" s="74">
        <f t="shared" si="306"/>
        <v>0</v>
      </c>
      <c r="DN120" s="74">
        <f t="shared" si="306"/>
        <v>0</v>
      </c>
      <c r="DO120" s="74">
        <f t="shared" si="306"/>
        <v>0</v>
      </c>
      <c r="DP120" s="74">
        <f t="shared" si="306"/>
        <v>0</v>
      </c>
      <c r="DQ120" s="74">
        <f t="shared" si="306"/>
        <v>0</v>
      </c>
      <c r="DR120" s="74">
        <f t="shared" si="306"/>
        <v>0</v>
      </c>
      <c r="DS120" s="74">
        <f t="shared" si="306"/>
        <v>0</v>
      </c>
      <c r="DT120" s="74">
        <f t="shared" si="306"/>
        <v>0</v>
      </c>
      <c r="DU120" s="74">
        <f t="shared" si="306"/>
        <v>0</v>
      </c>
      <c r="DV120" s="74">
        <f t="shared" si="306"/>
        <v>0</v>
      </c>
      <c r="DW120" s="481">
        <f t="shared" si="175"/>
        <v>0</v>
      </c>
      <c r="DX120" s="84"/>
      <c r="DY120" s="74">
        <f t="shared" si="406"/>
        <v>0</v>
      </c>
      <c r="DZ120" s="74">
        <f t="shared" si="407"/>
        <v>0</v>
      </c>
      <c r="EA120" s="75">
        <f t="shared" si="408"/>
        <v>0</v>
      </c>
      <c r="EB120" s="74">
        <f t="shared" si="409"/>
        <v>0</v>
      </c>
      <c r="EC120" s="74"/>
      <c r="ED120" s="74"/>
      <c r="EE120" s="74"/>
      <c r="EF120" s="74"/>
      <c r="EG120" s="74">
        <f t="shared" si="410"/>
        <v>0</v>
      </c>
      <c r="EH120" s="74">
        <f t="shared" si="411"/>
        <v>0</v>
      </c>
      <c r="EI120" s="74">
        <f t="shared" si="412"/>
        <v>0</v>
      </c>
      <c r="EJ120" s="74">
        <f t="shared" si="413"/>
        <v>0</v>
      </c>
      <c r="EK120" s="83">
        <f t="shared" si="418"/>
        <v>0</v>
      </c>
      <c r="EO120" s="65">
        <f>SUM($AI120:$AK120)+SUM($AM120:$AO120)+SUM($AQ120:AS120)+SUM($AU120:AW120)+SUM($BO120:BQ120)+SUM($BS120:BU120)+SUM($BW120:BY120)+SUM($CA120:CC120)</f>
        <v>0</v>
      </c>
      <c r="EP120"/>
      <c r="EQ120"/>
      <c r="ER120"/>
      <c r="ES120"/>
      <c r="ET120"/>
      <c r="EU120"/>
      <c r="EV120"/>
      <c r="EW120"/>
      <c r="EX120"/>
      <c r="EY120"/>
      <c r="EZ120"/>
      <c r="FA120"/>
      <c r="FB120"/>
      <c r="FC120"/>
      <c r="FD120"/>
      <c r="FE120"/>
      <c r="FF120"/>
      <c r="FG120"/>
      <c r="FH120"/>
      <c r="FI120"/>
      <c r="FJ120"/>
      <c r="FK120"/>
      <c r="FL120"/>
      <c r="FM120"/>
      <c r="FN120"/>
      <c r="FO120"/>
    </row>
    <row r="121" spans="1:171" s="2" customFormat="1" hidden="1" x14ac:dyDescent="0.25">
      <c r="A121" s="17" t="s">
        <v>141</v>
      </c>
      <c r="B121" s="146" t="s">
        <v>152</v>
      </c>
      <c r="C121" s="129"/>
      <c r="D121" s="278"/>
      <c r="E121" s="156"/>
      <c r="F121" s="156"/>
      <c r="G121" s="279"/>
      <c r="H121" s="366"/>
      <c r="I121" s="156"/>
      <c r="J121" s="156"/>
      <c r="K121" s="156"/>
      <c r="L121" s="156"/>
      <c r="M121" s="156"/>
      <c r="N121" s="156"/>
      <c r="O121" s="156"/>
      <c r="P121" s="156"/>
      <c r="Q121" s="156"/>
      <c r="R121" s="156"/>
      <c r="S121" s="279"/>
      <c r="T121" s="134"/>
      <c r="U121" s="134"/>
      <c r="V121" s="278"/>
      <c r="W121" s="156"/>
      <c r="X121" s="156"/>
      <c r="Y121" s="156"/>
      <c r="Z121" s="156"/>
      <c r="AA121" s="156"/>
      <c r="AB121" s="279"/>
      <c r="AC121" s="280"/>
      <c r="AD121" s="134">
        <f t="shared" si="372"/>
        <v>0</v>
      </c>
      <c r="AE121" s="9"/>
      <c r="AF121" s="9"/>
      <c r="AG121" s="9"/>
      <c r="AH121" s="9"/>
      <c r="AI121" s="276"/>
      <c r="AJ121" s="276"/>
      <c r="AK121" s="276"/>
      <c r="AL121" s="419">
        <f t="shared" si="373"/>
        <v>0</v>
      </c>
      <c r="AM121" s="276"/>
      <c r="AN121" s="276"/>
      <c r="AO121" s="276"/>
      <c r="AP121" s="419">
        <f t="shared" si="374"/>
        <v>0</v>
      </c>
      <c r="AQ121" s="276"/>
      <c r="AR121" s="276"/>
      <c r="AS121" s="276"/>
      <c r="AT121" s="419">
        <f t="shared" si="375"/>
        <v>0</v>
      </c>
      <c r="AU121" s="276"/>
      <c r="AV121" s="276"/>
      <c r="AW121" s="276"/>
      <c r="AX121" s="419">
        <f t="shared" si="376"/>
        <v>0</v>
      </c>
      <c r="AY121" s="276"/>
      <c r="AZ121" s="276"/>
      <c r="BA121" s="276"/>
      <c r="BB121" s="419">
        <f t="shared" si="377"/>
        <v>0</v>
      </c>
      <c r="BC121" s="276"/>
      <c r="BD121" s="276"/>
      <c r="BE121" s="276"/>
      <c r="BF121" s="419">
        <f t="shared" si="378"/>
        <v>0</v>
      </c>
      <c r="BG121" s="276"/>
      <c r="BH121" s="276"/>
      <c r="BI121" s="276"/>
      <c r="BJ121" s="419">
        <f t="shared" si="379"/>
        <v>0</v>
      </c>
      <c r="BK121" s="276"/>
      <c r="BL121" s="276"/>
      <c r="BM121" s="276"/>
      <c r="BN121" s="419">
        <f t="shared" si="380"/>
        <v>0</v>
      </c>
      <c r="BO121" s="276"/>
      <c r="BP121" s="276"/>
      <c r="BQ121" s="276"/>
      <c r="BR121" s="419">
        <f t="shared" si="381"/>
        <v>0</v>
      </c>
      <c r="BS121" s="276"/>
      <c r="BT121" s="276"/>
      <c r="BU121" s="276"/>
      <c r="BV121" s="419">
        <f t="shared" si="382"/>
        <v>0</v>
      </c>
      <c r="BW121" s="276"/>
      <c r="BX121" s="276"/>
      <c r="BY121" s="276"/>
      <c r="BZ121" s="419">
        <f t="shared" si="383"/>
        <v>0</v>
      </c>
      <c r="CA121" s="276"/>
      <c r="CB121" s="276"/>
      <c r="CC121" s="276"/>
      <c r="CD121" s="419">
        <f t="shared" si="384"/>
        <v>0</v>
      </c>
      <c r="CE121" s="62">
        <f t="shared" si="385"/>
        <v>0</v>
      </c>
      <c r="CF121" s="117" t="str">
        <f t="shared" si="386"/>
        <v/>
      </c>
      <c r="CG121" s="85">
        <f t="shared" si="387"/>
        <v>0</v>
      </c>
      <c r="CH121" s="85">
        <f t="shared" si="388"/>
        <v>0</v>
      </c>
      <c r="CI121" s="85">
        <f t="shared" si="389"/>
        <v>0</v>
      </c>
      <c r="CJ121" s="85">
        <f t="shared" si="390"/>
        <v>0</v>
      </c>
      <c r="CK121" s="85">
        <f t="shared" si="391"/>
        <v>0</v>
      </c>
      <c r="CL121" s="85">
        <f t="shared" si="392"/>
        <v>0</v>
      </c>
      <c r="CM121" s="85">
        <f t="shared" si="393"/>
        <v>0</v>
      </c>
      <c r="CN121" s="85">
        <f t="shared" si="394"/>
        <v>0</v>
      </c>
      <c r="CO121" s="85">
        <f t="shared" si="395"/>
        <v>0</v>
      </c>
      <c r="CP121" s="85">
        <f t="shared" si="396"/>
        <v>0</v>
      </c>
      <c r="CQ121" s="85">
        <f t="shared" si="397"/>
        <v>0</v>
      </c>
      <c r="CR121" s="85">
        <f t="shared" si="414"/>
        <v>0</v>
      </c>
      <c r="CS121" s="88">
        <f t="shared" si="415"/>
        <v>0</v>
      </c>
      <c r="CV121" s="14">
        <f t="shared" si="398"/>
        <v>0</v>
      </c>
      <c r="CW121" s="14">
        <f t="shared" si="399"/>
        <v>0</v>
      </c>
      <c r="CX121" s="14">
        <f t="shared" si="400"/>
        <v>0</v>
      </c>
      <c r="CY121" s="14">
        <f t="shared" si="401"/>
        <v>0</v>
      </c>
      <c r="CZ121" s="14"/>
      <c r="DA121" s="14"/>
      <c r="DB121" s="14"/>
      <c r="DC121" s="14"/>
      <c r="DD121" s="14">
        <f t="shared" si="402"/>
        <v>0</v>
      </c>
      <c r="DE121" s="14">
        <f t="shared" si="403"/>
        <v>0</v>
      </c>
      <c r="DF121" s="14">
        <f t="shared" si="404"/>
        <v>0</v>
      </c>
      <c r="DG121" s="14">
        <f t="shared" si="405"/>
        <v>0</v>
      </c>
      <c r="DH121" s="198">
        <f t="shared" si="416"/>
        <v>0</v>
      </c>
      <c r="DI121" s="212">
        <f t="shared" si="417"/>
        <v>0</v>
      </c>
      <c r="DK121" s="74">
        <f t="shared" si="140"/>
        <v>0</v>
      </c>
      <c r="DL121" s="74">
        <f t="shared" si="306"/>
        <v>0</v>
      </c>
      <c r="DM121" s="74">
        <f t="shared" si="306"/>
        <v>0</v>
      </c>
      <c r="DN121" s="74">
        <f t="shared" si="306"/>
        <v>0</v>
      </c>
      <c r="DO121" s="74">
        <f t="shared" si="306"/>
        <v>0</v>
      </c>
      <c r="DP121" s="74">
        <f t="shared" si="306"/>
        <v>0</v>
      </c>
      <c r="DQ121" s="74">
        <f t="shared" si="306"/>
        <v>0</v>
      </c>
      <c r="DR121" s="74">
        <f t="shared" si="306"/>
        <v>0</v>
      </c>
      <c r="DS121" s="74">
        <f t="shared" si="306"/>
        <v>0</v>
      </c>
      <c r="DT121" s="74">
        <f t="shared" si="306"/>
        <v>0</v>
      </c>
      <c r="DU121" s="74">
        <f t="shared" si="306"/>
        <v>0</v>
      </c>
      <c r="DV121" s="74">
        <f t="shared" si="306"/>
        <v>0</v>
      </c>
      <c r="DW121" s="481">
        <f t="shared" si="175"/>
        <v>0</v>
      </c>
      <c r="DX121" s="84"/>
      <c r="DY121" s="74">
        <f t="shared" si="406"/>
        <v>0</v>
      </c>
      <c r="DZ121" s="74">
        <f t="shared" si="407"/>
        <v>0</v>
      </c>
      <c r="EA121" s="75">
        <f t="shared" si="408"/>
        <v>0</v>
      </c>
      <c r="EB121" s="74">
        <f t="shared" si="409"/>
        <v>0</v>
      </c>
      <c r="EC121" s="74"/>
      <c r="ED121" s="74"/>
      <c r="EE121" s="74"/>
      <c r="EF121" s="74"/>
      <c r="EG121" s="74">
        <f t="shared" si="410"/>
        <v>0</v>
      </c>
      <c r="EH121" s="74">
        <f t="shared" si="411"/>
        <v>0</v>
      </c>
      <c r="EI121" s="74">
        <f t="shared" si="412"/>
        <v>0</v>
      </c>
      <c r="EJ121" s="74">
        <f t="shared" si="413"/>
        <v>0</v>
      </c>
      <c r="EK121" s="83">
        <f t="shared" si="418"/>
        <v>0</v>
      </c>
      <c r="EO121" s="65">
        <f>SUM($AI121:$AK121)+SUM($AM121:$AO121)+SUM($AQ121:AS121)+SUM($AU121:AW121)+SUM($BO121:BQ121)+SUM($BS121:BU121)+SUM($BW121:BY121)+SUM($CA121:CC121)</f>
        <v>0</v>
      </c>
      <c r="EP121"/>
      <c r="EQ121"/>
      <c r="ER121"/>
      <c r="ES121"/>
      <c r="ET121"/>
      <c r="EU121"/>
      <c r="EV121"/>
      <c r="EW121"/>
      <c r="EX121"/>
      <c r="EY121"/>
      <c r="EZ121"/>
      <c r="FA121"/>
      <c r="FB121"/>
      <c r="FC121"/>
      <c r="FD121"/>
      <c r="FE121"/>
      <c r="FF121"/>
      <c r="FG121"/>
      <c r="FH121"/>
      <c r="FI121"/>
      <c r="FJ121"/>
      <c r="FK121"/>
      <c r="FL121"/>
      <c r="FM121"/>
      <c r="FN121"/>
      <c r="FO121"/>
    </row>
    <row r="122" spans="1:171" s="2" customFormat="1" hidden="1" x14ac:dyDescent="0.25">
      <c r="A122" s="17" t="s">
        <v>118</v>
      </c>
      <c r="B122" s="146" t="s">
        <v>153</v>
      </c>
      <c r="C122" s="129"/>
      <c r="D122" s="278"/>
      <c r="E122" s="156"/>
      <c r="F122" s="156"/>
      <c r="G122" s="279"/>
      <c r="H122" s="366"/>
      <c r="I122" s="156"/>
      <c r="J122" s="156"/>
      <c r="K122" s="156"/>
      <c r="L122" s="156"/>
      <c r="M122" s="156"/>
      <c r="N122" s="156"/>
      <c r="O122" s="156"/>
      <c r="P122" s="156"/>
      <c r="Q122" s="156"/>
      <c r="R122" s="156"/>
      <c r="S122" s="279"/>
      <c r="T122" s="134"/>
      <c r="U122" s="134"/>
      <c r="V122" s="278"/>
      <c r="W122" s="156"/>
      <c r="X122" s="156"/>
      <c r="Y122" s="156"/>
      <c r="Z122" s="156"/>
      <c r="AA122" s="156"/>
      <c r="AB122" s="279"/>
      <c r="AC122" s="280"/>
      <c r="AD122" s="134">
        <f t="shared" si="372"/>
        <v>0</v>
      </c>
      <c r="AE122" s="9"/>
      <c r="AF122" s="9"/>
      <c r="AG122" s="9"/>
      <c r="AH122" s="9"/>
      <c r="AI122" s="276"/>
      <c r="AJ122" s="276"/>
      <c r="AK122" s="276"/>
      <c r="AL122" s="419">
        <f t="shared" si="373"/>
        <v>0</v>
      </c>
      <c r="AM122" s="276"/>
      <c r="AN122" s="276"/>
      <c r="AO122" s="276"/>
      <c r="AP122" s="419">
        <f t="shared" si="374"/>
        <v>0</v>
      </c>
      <c r="AQ122" s="276"/>
      <c r="AR122" s="276"/>
      <c r="AS122" s="276"/>
      <c r="AT122" s="419">
        <f t="shared" si="375"/>
        <v>0</v>
      </c>
      <c r="AU122" s="276"/>
      <c r="AV122" s="276"/>
      <c r="AW122" s="276"/>
      <c r="AX122" s="419">
        <f t="shared" si="376"/>
        <v>0</v>
      </c>
      <c r="AY122" s="276"/>
      <c r="AZ122" s="276"/>
      <c r="BA122" s="276"/>
      <c r="BB122" s="419">
        <f t="shared" si="377"/>
        <v>0</v>
      </c>
      <c r="BC122" s="276"/>
      <c r="BD122" s="276"/>
      <c r="BE122" s="276"/>
      <c r="BF122" s="419">
        <f t="shared" si="378"/>
        <v>0</v>
      </c>
      <c r="BG122" s="276"/>
      <c r="BH122" s="276"/>
      <c r="BI122" s="276"/>
      <c r="BJ122" s="419">
        <f t="shared" si="379"/>
        <v>0</v>
      </c>
      <c r="BK122" s="276"/>
      <c r="BL122" s="276"/>
      <c r="BM122" s="276"/>
      <c r="BN122" s="419">
        <f t="shared" si="380"/>
        <v>0</v>
      </c>
      <c r="BO122" s="276"/>
      <c r="BP122" s="276"/>
      <c r="BQ122" s="276"/>
      <c r="BR122" s="419">
        <f t="shared" si="381"/>
        <v>0</v>
      </c>
      <c r="BS122" s="276"/>
      <c r="BT122" s="276"/>
      <c r="BU122" s="276"/>
      <c r="BV122" s="419">
        <f t="shared" si="382"/>
        <v>0</v>
      </c>
      <c r="BW122" s="276"/>
      <c r="BX122" s="276"/>
      <c r="BY122" s="276"/>
      <c r="BZ122" s="419">
        <f t="shared" si="383"/>
        <v>0</v>
      </c>
      <c r="CA122" s="276"/>
      <c r="CB122" s="276"/>
      <c r="CC122" s="276"/>
      <c r="CD122" s="419">
        <f t="shared" si="384"/>
        <v>0</v>
      </c>
      <c r="CE122" s="62">
        <f t="shared" si="385"/>
        <v>0</v>
      </c>
      <c r="CF122" s="117" t="str">
        <f t="shared" si="386"/>
        <v/>
      </c>
      <c r="CG122" s="85">
        <f t="shared" si="387"/>
        <v>0</v>
      </c>
      <c r="CH122" s="85">
        <f t="shared" si="388"/>
        <v>0</v>
      </c>
      <c r="CI122" s="85">
        <f t="shared" si="389"/>
        <v>0</v>
      </c>
      <c r="CJ122" s="85">
        <f t="shared" si="390"/>
        <v>0</v>
      </c>
      <c r="CK122" s="85">
        <f t="shared" si="391"/>
        <v>0</v>
      </c>
      <c r="CL122" s="85">
        <f t="shared" si="392"/>
        <v>0</v>
      </c>
      <c r="CM122" s="85">
        <f t="shared" si="393"/>
        <v>0</v>
      </c>
      <c r="CN122" s="85">
        <f t="shared" si="394"/>
        <v>0</v>
      </c>
      <c r="CO122" s="85">
        <f t="shared" si="395"/>
        <v>0</v>
      </c>
      <c r="CP122" s="85">
        <f t="shared" si="396"/>
        <v>0</v>
      </c>
      <c r="CQ122" s="85">
        <f t="shared" si="397"/>
        <v>0</v>
      </c>
      <c r="CR122" s="85">
        <f t="shared" si="414"/>
        <v>0</v>
      </c>
      <c r="CS122" s="88">
        <f t="shared" si="415"/>
        <v>0</v>
      </c>
      <c r="CV122" s="14">
        <f t="shared" si="398"/>
        <v>0</v>
      </c>
      <c r="CW122" s="14">
        <f t="shared" si="399"/>
        <v>0</v>
      </c>
      <c r="CX122" s="14">
        <f t="shared" si="400"/>
        <v>0</v>
      </c>
      <c r="CY122" s="14">
        <f t="shared" si="401"/>
        <v>0</v>
      </c>
      <c r="CZ122" s="14"/>
      <c r="DA122" s="14"/>
      <c r="DB122" s="14"/>
      <c r="DC122" s="14"/>
      <c r="DD122" s="14">
        <f t="shared" si="402"/>
        <v>0</v>
      </c>
      <c r="DE122" s="14">
        <f t="shared" si="403"/>
        <v>0</v>
      </c>
      <c r="DF122" s="14">
        <f t="shared" si="404"/>
        <v>0</v>
      </c>
      <c r="DG122" s="14">
        <f t="shared" si="405"/>
        <v>0</v>
      </c>
      <c r="DH122" s="198">
        <f t="shared" si="416"/>
        <v>0</v>
      </c>
      <c r="DI122" s="212">
        <f t="shared" si="417"/>
        <v>0</v>
      </c>
      <c r="DK122" s="74">
        <f t="shared" si="140"/>
        <v>0</v>
      </c>
      <c r="DL122" s="74">
        <f t="shared" si="306"/>
        <v>0</v>
      </c>
      <c r="DM122" s="74">
        <f t="shared" si="306"/>
        <v>0</v>
      </c>
      <c r="DN122" s="74">
        <f t="shared" si="306"/>
        <v>0</v>
      </c>
      <c r="DO122" s="74">
        <f t="shared" si="306"/>
        <v>0</v>
      </c>
      <c r="DP122" s="74">
        <f t="shared" si="306"/>
        <v>0</v>
      </c>
      <c r="DQ122" s="74">
        <f t="shared" si="306"/>
        <v>0</v>
      </c>
      <c r="DR122" s="74">
        <f t="shared" ref="DL122:DV132" si="419">IF(VALUE($D122)=DR$11,1,0)+IF(VALUE($E122)=DR$11,1,0)+IF(VALUE($F122)=DR$11,1,0)+IF(VALUE($G122)=DR$11,1,0)</f>
        <v>0</v>
      </c>
      <c r="DS122" s="74">
        <f t="shared" si="419"/>
        <v>0</v>
      </c>
      <c r="DT122" s="74">
        <f t="shared" si="419"/>
        <v>0</v>
      </c>
      <c r="DU122" s="74">
        <f t="shared" si="419"/>
        <v>0</v>
      </c>
      <c r="DV122" s="74">
        <f t="shared" si="419"/>
        <v>0</v>
      </c>
      <c r="DW122" s="481">
        <f t="shared" si="175"/>
        <v>0</v>
      </c>
      <c r="DX122" s="84"/>
      <c r="DY122" s="74">
        <f t="shared" si="406"/>
        <v>0</v>
      </c>
      <c r="DZ122" s="74">
        <f t="shared" si="407"/>
        <v>0</v>
      </c>
      <c r="EA122" s="75">
        <f t="shared" si="408"/>
        <v>0</v>
      </c>
      <c r="EB122" s="74">
        <f t="shared" si="409"/>
        <v>0</v>
      </c>
      <c r="EC122" s="74"/>
      <c r="ED122" s="74"/>
      <c r="EE122" s="74"/>
      <c r="EF122" s="74"/>
      <c r="EG122" s="74">
        <f t="shared" si="410"/>
        <v>0</v>
      </c>
      <c r="EH122" s="74">
        <f t="shared" si="411"/>
        <v>0</v>
      </c>
      <c r="EI122" s="74">
        <f t="shared" si="412"/>
        <v>0</v>
      </c>
      <c r="EJ122" s="74">
        <f t="shared" si="413"/>
        <v>0</v>
      </c>
      <c r="EK122" s="83">
        <f t="shared" si="418"/>
        <v>0</v>
      </c>
      <c r="EO122" s="65">
        <f>SUM($AI122:$AK122)+SUM($AM122:$AO122)+SUM($AQ122:AS122)+SUM($AU122:AW122)+SUM($BO122:BQ122)+SUM($BS122:BU122)+SUM($BW122:BY122)+SUM($CA122:CC122)</f>
        <v>0</v>
      </c>
      <c r="EP122"/>
      <c r="EQ122"/>
      <c r="ER122"/>
      <c r="ES122"/>
      <c r="ET122"/>
      <c r="EU122"/>
      <c r="EV122"/>
      <c r="EW122"/>
      <c r="EX122"/>
      <c r="EY122"/>
      <c r="EZ122"/>
      <c r="FA122"/>
      <c r="FB122"/>
      <c r="FC122"/>
      <c r="FD122"/>
      <c r="FE122"/>
      <c r="FF122"/>
      <c r="FG122"/>
      <c r="FH122"/>
      <c r="FI122"/>
      <c r="FJ122"/>
      <c r="FK122"/>
      <c r="FL122"/>
      <c r="FM122"/>
      <c r="FN122"/>
      <c r="FO122"/>
    </row>
    <row r="123" spans="1:171" s="2" customFormat="1" hidden="1" x14ac:dyDescent="0.25">
      <c r="A123" s="17" t="s">
        <v>120</v>
      </c>
      <c r="B123" s="146" t="s">
        <v>154</v>
      </c>
      <c r="C123" s="129"/>
      <c r="D123" s="278"/>
      <c r="E123" s="156"/>
      <c r="F123" s="156"/>
      <c r="G123" s="279"/>
      <c r="H123" s="692"/>
      <c r="I123" s="156"/>
      <c r="J123" s="156"/>
      <c r="K123" s="156"/>
      <c r="L123" s="156"/>
      <c r="M123" s="156"/>
      <c r="N123" s="156"/>
      <c r="O123" s="156"/>
      <c r="P123" s="156"/>
      <c r="Q123" s="156"/>
      <c r="R123" s="156"/>
      <c r="S123" s="279"/>
      <c r="T123" s="134"/>
      <c r="U123" s="134"/>
      <c r="V123" s="278"/>
      <c r="W123" s="156"/>
      <c r="X123" s="156"/>
      <c r="Y123" s="156"/>
      <c r="Z123" s="156"/>
      <c r="AA123" s="156"/>
      <c r="AB123" s="279"/>
      <c r="AC123" s="280"/>
      <c r="AD123" s="134">
        <f t="shared" si="372"/>
        <v>0</v>
      </c>
      <c r="AE123" s="9"/>
      <c r="AF123" s="9"/>
      <c r="AG123" s="9"/>
      <c r="AH123" s="9"/>
      <c r="AI123" s="276"/>
      <c r="AJ123" s="276"/>
      <c r="AK123" s="276"/>
      <c r="AL123" s="419">
        <f t="shared" si="373"/>
        <v>0</v>
      </c>
      <c r="AM123" s="276"/>
      <c r="AN123" s="276"/>
      <c r="AO123" s="276"/>
      <c r="AP123" s="419">
        <f t="shared" si="374"/>
        <v>0</v>
      </c>
      <c r="AQ123" s="276"/>
      <c r="AR123" s="276"/>
      <c r="AS123" s="276"/>
      <c r="AT123" s="419">
        <f t="shared" si="375"/>
        <v>0</v>
      </c>
      <c r="AU123" s="276"/>
      <c r="AV123" s="276"/>
      <c r="AW123" s="276"/>
      <c r="AX123" s="419">
        <f t="shared" si="376"/>
        <v>0</v>
      </c>
      <c r="AY123" s="276"/>
      <c r="AZ123" s="276"/>
      <c r="BA123" s="276"/>
      <c r="BB123" s="419">
        <f t="shared" si="377"/>
        <v>0</v>
      </c>
      <c r="BC123" s="276"/>
      <c r="BD123" s="276"/>
      <c r="BE123" s="276"/>
      <c r="BF123" s="419">
        <f t="shared" si="378"/>
        <v>0</v>
      </c>
      <c r="BG123" s="276"/>
      <c r="BH123" s="276"/>
      <c r="BI123" s="276"/>
      <c r="BJ123" s="419">
        <f t="shared" si="379"/>
        <v>0</v>
      </c>
      <c r="BK123" s="276"/>
      <c r="BL123" s="276"/>
      <c r="BM123" s="276"/>
      <c r="BN123" s="419">
        <f t="shared" si="380"/>
        <v>0</v>
      </c>
      <c r="BO123" s="276"/>
      <c r="BP123" s="276"/>
      <c r="BQ123" s="276"/>
      <c r="BR123" s="419">
        <f t="shared" si="381"/>
        <v>0</v>
      </c>
      <c r="BS123" s="276"/>
      <c r="BT123" s="276"/>
      <c r="BU123" s="276"/>
      <c r="BV123" s="419">
        <f t="shared" si="382"/>
        <v>0</v>
      </c>
      <c r="BW123" s="276"/>
      <c r="BX123" s="276"/>
      <c r="BY123" s="276"/>
      <c r="BZ123" s="419">
        <f t="shared" si="383"/>
        <v>0</v>
      </c>
      <c r="CA123" s="276"/>
      <c r="CB123" s="276"/>
      <c r="CC123" s="276"/>
      <c r="CD123" s="419">
        <f t="shared" si="384"/>
        <v>0</v>
      </c>
      <c r="CE123" s="62">
        <f t="shared" si="385"/>
        <v>0</v>
      </c>
      <c r="CF123" s="117" t="str">
        <f t="shared" si="386"/>
        <v/>
      </c>
      <c r="CG123" s="85">
        <f t="shared" si="387"/>
        <v>0</v>
      </c>
      <c r="CH123" s="85">
        <f t="shared" si="388"/>
        <v>0</v>
      </c>
      <c r="CI123" s="85">
        <f t="shared" si="389"/>
        <v>0</v>
      </c>
      <c r="CJ123" s="85">
        <f t="shared" si="390"/>
        <v>0</v>
      </c>
      <c r="CK123" s="85">
        <f t="shared" si="391"/>
        <v>0</v>
      </c>
      <c r="CL123" s="85">
        <f t="shared" si="392"/>
        <v>0</v>
      </c>
      <c r="CM123" s="85">
        <f t="shared" si="393"/>
        <v>0</v>
      </c>
      <c r="CN123" s="85">
        <f t="shared" si="394"/>
        <v>0</v>
      </c>
      <c r="CO123" s="85">
        <f t="shared" si="395"/>
        <v>0</v>
      </c>
      <c r="CP123" s="85">
        <f t="shared" si="396"/>
        <v>0</v>
      </c>
      <c r="CQ123" s="85">
        <f t="shared" si="397"/>
        <v>0</v>
      </c>
      <c r="CR123" s="85">
        <f t="shared" si="414"/>
        <v>0</v>
      </c>
      <c r="CS123" s="88">
        <f t="shared" si="415"/>
        <v>0</v>
      </c>
      <c r="CV123" s="14">
        <f t="shared" si="398"/>
        <v>0</v>
      </c>
      <c r="CW123" s="14">
        <f t="shared" si="399"/>
        <v>0</v>
      </c>
      <c r="CX123" s="14">
        <f t="shared" si="400"/>
        <v>0</v>
      </c>
      <c r="CY123" s="14">
        <f t="shared" si="401"/>
        <v>0</v>
      </c>
      <c r="CZ123" s="14"/>
      <c r="DA123" s="14"/>
      <c r="DB123" s="14"/>
      <c r="DC123" s="14"/>
      <c r="DD123" s="14">
        <f t="shared" si="402"/>
        <v>0</v>
      </c>
      <c r="DE123" s="14">
        <f t="shared" si="403"/>
        <v>0</v>
      </c>
      <c r="DF123" s="14">
        <f t="shared" si="404"/>
        <v>0</v>
      </c>
      <c r="DG123" s="14">
        <f t="shared" si="405"/>
        <v>0</v>
      </c>
      <c r="DH123" s="198">
        <f t="shared" si="416"/>
        <v>0</v>
      </c>
      <c r="DI123" s="212">
        <f t="shared" si="417"/>
        <v>0</v>
      </c>
      <c r="DK123" s="74">
        <f t="shared" si="140"/>
        <v>0</v>
      </c>
      <c r="DL123" s="74">
        <f t="shared" si="419"/>
        <v>0</v>
      </c>
      <c r="DM123" s="74">
        <f t="shared" si="419"/>
        <v>0</v>
      </c>
      <c r="DN123" s="74">
        <f t="shared" si="419"/>
        <v>0</v>
      </c>
      <c r="DO123" s="74">
        <f t="shared" si="419"/>
        <v>0</v>
      </c>
      <c r="DP123" s="74">
        <f t="shared" si="419"/>
        <v>0</v>
      </c>
      <c r="DQ123" s="74">
        <f t="shared" si="419"/>
        <v>0</v>
      </c>
      <c r="DR123" s="74">
        <f t="shared" si="419"/>
        <v>0</v>
      </c>
      <c r="DS123" s="74">
        <f t="shared" si="419"/>
        <v>0</v>
      </c>
      <c r="DT123" s="74">
        <f t="shared" si="419"/>
        <v>0</v>
      </c>
      <c r="DU123" s="74">
        <f t="shared" si="419"/>
        <v>0</v>
      </c>
      <c r="DV123" s="74">
        <f t="shared" si="419"/>
        <v>0</v>
      </c>
      <c r="DW123" s="481">
        <f t="shared" si="175"/>
        <v>0</v>
      </c>
      <c r="DX123" s="84"/>
      <c r="DY123" s="74">
        <f t="shared" si="406"/>
        <v>0</v>
      </c>
      <c r="DZ123" s="74">
        <f t="shared" si="407"/>
        <v>0</v>
      </c>
      <c r="EA123" s="75">
        <f t="shared" si="408"/>
        <v>0</v>
      </c>
      <c r="EB123" s="74">
        <f t="shared" si="409"/>
        <v>0</v>
      </c>
      <c r="EC123" s="74"/>
      <c r="ED123" s="74"/>
      <c r="EE123" s="74"/>
      <c r="EF123" s="74"/>
      <c r="EG123" s="74">
        <f t="shared" si="410"/>
        <v>0</v>
      </c>
      <c r="EH123" s="74">
        <f t="shared" si="411"/>
        <v>0</v>
      </c>
      <c r="EI123" s="74">
        <f t="shared" si="412"/>
        <v>0</v>
      </c>
      <c r="EJ123" s="74">
        <f t="shared" si="413"/>
        <v>0</v>
      </c>
      <c r="EK123" s="83">
        <f t="shared" si="418"/>
        <v>0</v>
      </c>
      <c r="EO123" s="65">
        <f>SUM($AI123:$AK123)+SUM($AM123:$AO123)+SUM($AQ123:AS123)+SUM($AU123:AW123)+SUM($BO123:BQ123)+SUM($BS123:BU123)+SUM($BW123:BY123)+SUM($CA123:CC123)</f>
        <v>0</v>
      </c>
      <c r="EP123"/>
      <c r="EQ123"/>
      <c r="ER123"/>
      <c r="ES123"/>
      <c r="ET123"/>
      <c r="EU123"/>
      <c r="EV123"/>
      <c r="EW123"/>
      <c r="EX123"/>
      <c r="EY123"/>
      <c r="EZ123"/>
      <c r="FA123"/>
      <c r="FB123"/>
      <c r="FC123"/>
      <c r="FD123"/>
      <c r="FE123"/>
      <c r="FF123"/>
      <c r="FG123"/>
      <c r="FH123"/>
      <c r="FI123"/>
      <c r="FJ123"/>
      <c r="FK123"/>
      <c r="FL123"/>
      <c r="FM123"/>
      <c r="FN123"/>
      <c r="FO123"/>
    </row>
    <row r="124" spans="1:171" s="2" customFormat="1" hidden="1" x14ac:dyDescent="0.25">
      <c r="A124" s="17" t="s">
        <v>121</v>
      </c>
      <c r="B124" s="146" t="s">
        <v>155</v>
      </c>
      <c r="C124" s="129"/>
      <c r="D124" s="278"/>
      <c r="E124" s="156"/>
      <c r="F124" s="156"/>
      <c r="G124" s="279"/>
      <c r="H124" s="692"/>
      <c r="I124" s="156"/>
      <c r="J124" s="156"/>
      <c r="K124" s="156"/>
      <c r="L124" s="156"/>
      <c r="M124" s="156"/>
      <c r="N124" s="156"/>
      <c r="O124" s="156"/>
      <c r="P124" s="156"/>
      <c r="Q124" s="156"/>
      <c r="R124" s="156"/>
      <c r="S124" s="279"/>
      <c r="T124" s="134"/>
      <c r="U124" s="134"/>
      <c r="V124" s="278"/>
      <c r="W124" s="156"/>
      <c r="X124" s="156"/>
      <c r="Y124" s="156"/>
      <c r="Z124" s="156"/>
      <c r="AA124" s="156"/>
      <c r="AB124" s="279"/>
      <c r="AC124" s="280"/>
      <c r="AD124" s="134">
        <f t="shared" si="372"/>
        <v>0</v>
      </c>
      <c r="AE124" s="9"/>
      <c r="AF124" s="9"/>
      <c r="AG124" s="9"/>
      <c r="AH124" s="9"/>
      <c r="AI124" s="276"/>
      <c r="AJ124" s="276"/>
      <c r="AK124" s="276"/>
      <c r="AL124" s="419">
        <f t="shared" si="373"/>
        <v>0</v>
      </c>
      <c r="AM124" s="276"/>
      <c r="AN124" s="276"/>
      <c r="AO124" s="276"/>
      <c r="AP124" s="419">
        <f t="shared" si="374"/>
        <v>0</v>
      </c>
      <c r="AQ124" s="276"/>
      <c r="AR124" s="276"/>
      <c r="AS124" s="276"/>
      <c r="AT124" s="419">
        <f t="shared" si="375"/>
        <v>0</v>
      </c>
      <c r="AU124" s="276"/>
      <c r="AV124" s="276"/>
      <c r="AW124" s="276"/>
      <c r="AX124" s="419">
        <f t="shared" si="376"/>
        <v>0</v>
      </c>
      <c r="AY124" s="276"/>
      <c r="AZ124" s="276"/>
      <c r="BA124" s="276"/>
      <c r="BB124" s="419">
        <f t="shared" si="377"/>
        <v>0</v>
      </c>
      <c r="BC124" s="276"/>
      <c r="BD124" s="276"/>
      <c r="BE124" s="276"/>
      <c r="BF124" s="419">
        <f t="shared" si="378"/>
        <v>0</v>
      </c>
      <c r="BG124" s="276"/>
      <c r="BH124" s="276"/>
      <c r="BI124" s="276"/>
      <c r="BJ124" s="419">
        <f t="shared" si="379"/>
        <v>0</v>
      </c>
      <c r="BK124" s="276"/>
      <c r="BL124" s="276"/>
      <c r="BM124" s="276"/>
      <c r="BN124" s="419">
        <f t="shared" si="380"/>
        <v>0</v>
      </c>
      <c r="BO124" s="276"/>
      <c r="BP124" s="276"/>
      <c r="BQ124" s="276"/>
      <c r="BR124" s="419">
        <f t="shared" si="381"/>
        <v>0</v>
      </c>
      <c r="BS124" s="276"/>
      <c r="BT124" s="276"/>
      <c r="BU124" s="276"/>
      <c r="BV124" s="419">
        <f t="shared" si="382"/>
        <v>0</v>
      </c>
      <c r="BW124" s="276"/>
      <c r="BX124" s="276"/>
      <c r="BY124" s="276"/>
      <c r="BZ124" s="419">
        <f t="shared" si="383"/>
        <v>0</v>
      </c>
      <c r="CA124" s="276"/>
      <c r="CB124" s="276"/>
      <c r="CC124" s="276"/>
      <c r="CD124" s="419">
        <f t="shared" si="384"/>
        <v>0</v>
      </c>
      <c r="CE124" s="62">
        <f t="shared" si="385"/>
        <v>0</v>
      </c>
      <c r="CF124" s="117" t="str">
        <f t="shared" si="386"/>
        <v/>
      </c>
      <c r="CG124" s="85">
        <f t="shared" si="387"/>
        <v>0</v>
      </c>
      <c r="CH124" s="85">
        <f t="shared" si="388"/>
        <v>0</v>
      </c>
      <c r="CI124" s="85">
        <f t="shared" si="389"/>
        <v>0</v>
      </c>
      <c r="CJ124" s="85">
        <f t="shared" si="390"/>
        <v>0</v>
      </c>
      <c r="CK124" s="85">
        <f t="shared" si="391"/>
        <v>0</v>
      </c>
      <c r="CL124" s="85">
        <f t="shared" si="392"/>
        <v>0</v>
      </c>
      <c r="CM124" s="85">
        <f t="shared" si="393"/>
        <v>0</v>
      </c>
      <c r="CN124" s="85">
        <f t="shared" si="394"/>
        <v>0</v>
      </c>
      <c r="CO124" s="85">
        <f t="shared" si="395"/>
        <v>0</v>
      </c>
      <c r="CP124" s="85">
        <f t="shared" si="396"/>
        <v>0</v>
      </c>
      <c r="CQ124" s="85">
        <f t="shared" si="397"/>
        <v>0</v>
      </c>
      <c r="CR124" s="85">
        <f t="shared" si="414"/>
        <v>0</v>
      </c>
      <c r="CS124" s="88">
        <f t="shared" si="415"/>
        <v>0</v>
      </c>
      <c r="CV124" s="14">
        <f t="shared" si="398"/>
        <v>0</v>
      </c>
      <c r="CW124" s="14">
        <f t="shared" si="399"/>
        <v>0</v>
      </c>
      <c r="CX124" s="14">
        <f t="shared" si="400"/>
        <v>0</v>
      </c>
      <c r="CY124" s="14">
        <f t="shared" si="401"/>
        <v>0</v>
      </c>
      <c r="CZ124" s="14"/>
      <c r="DA124" s="14"/>
      <c r="DB124" s="14"/>
      <c r="DC124" s="14"/>
      <c r="DD124" s="14">
        <f t="shared" si="402"/>
        <v>0</v>
      </c>
      <c r="DE124" s="14">
        <f t="shared" si="403"/>
        <v>0</v>
      </c>
      <c r="DF124" s="14">
        <f t="shared" si="404"/>
        <v>0</v>
      </c>
      <c r="DG124" s="14">
        <f t="shared" si="405"/>
        <v>0</v>
      </c>
      <c r="DH124" s="198">
        <f t="shared" si="416"/>
        <v>0</v>
      </c>
      <c r="DI124" s="212">
        <f t="shared" si="417"/>
        <v>0</v>
      </c>
      <c r="DK124" s="74">
        <f t="shared" si="140"/>
        <v>0</v>
      </c>
      <c r="DL124" s="74">
        <f t="shared" si="419"/>
        <v>0</v>
      </c>
      <c r="DM124" s="74">
        <f t="shared" si="419"/>
        <v>0</v>
      </c>
      <c r="DN124" s="74">
        <f t="shared" si="419"/>
        <v>0</v>
      </c>
      <c r="DO124" s="74">
        <f t="shared" si="419"/>
        <v>0</v>
      </c>
      <c r="DP124" s="74">
        <f t="shared" si="419"/>
        <v>0</v>
      </c>
      <c r="DQ124" s="74">
        <f t="shared" si="419"/>
        <v>0</v>
      </c>
      <c r="DR124" s="74">
        <f t="shared" si="419"/>
        <v>0</v>
      </c>
      <c r="DS124" s="74">
        <f t="shared" si="419"/>
        <v>0</v>
      </c>
      <c r="DT124" s="74">
        <f t="shared" si="419"/>
        <v>0</v>
      </c>
      <c r="DU124" s="74">
        <f t="shared" si="419"/>
        <v>0</v>
      </c>
      <c r="DV124" s="74">
        <f t="shared" si="419"/>
        <v>0</v>
      </c>
      <c r="DW124" s="481">
        <f t="shared" si="175"/>
        <v>0</v>
      </c>
      <c r="DX124" s="84"/>
      <c r="DY124" s="74">
        <f t="shared" si="406"/>
        <v>0</v>
      </c>
      <c r="DZ124" s="74">
        <f t="shared" si="407"/>
        <v>0</v>
      </c>
      <c r="EA124" s="75">
        <f t="shared" si="408"/>
        <v>0</v>
      </c>
      <c r="EB124" s="74">
        <f t="shared" si="409"/>
        <v>0</v>
      </c>
      <c r="EC124" s="74"/>
      <c r="ED124" s="74"/>
      <c r="EE124" s="74"/>
      <c r="EF124" s="74"/>
      <c r="EG124" s="74">
        <f t="shared" si="410"/>
        <v>0</v>
      </c>
      <c r="EH124" s="74">
        <f t="shared" si="411"/>
        <v>0</v>
      </c>
      <c r="EI124" s="74">
        <f t="shared" si="412"/>
        <v>0</v>
      </c>
      <c r="EJ124" s="74">
        <f t="shared" si="413"/>
        <v>0</v>
      </c>
      <c r="EK124" s="83">
        <f t="shared" si="418"/>
        <v>0</v>
      </c>
      <c r="EO124" s="65">
        <f>SUM($AI124:$AK124)+SUM($AM124:$AO124)+SUM($AQ124:AS124)+SUM($AU124:AW124)+SUM($BO124:BQ124)+SUM($BS124:BU124)+SUM($BW124:BY124)+SUM($CA124:CC124)</f>
        <v>0</v>
      </c>
      <c r="EP124"/>
      <c r="EQ124"/>
      <c r="ER124"/>
      <c r="ES124"/>
      <c r="ET124"/>
      <c r="EU124"/>
      <c r="EV124"/>
      <c r="EW124"/>
      <c r="EX124"/>
      <c r="EY124"/>
      <c r="EZ124"/>
      <c r="FA124"/>
      <c r="FB124"/>
      <c r="FC124"/>
      <c r="FD124"/>
      <c r="FE124"/>
      <c r="FF124"/>
      <c r="FG124"/>
      <c r="FH124"/>
      <c r="FI124"/>
      <c r="FJ124"/>
      <c r="FK124"/>
      <c r="FL124"/>
      <c r="FM124"/>
      <c r="FN124"/>
      <c r="FO124"/>
    </row>
    <row r="125" spans="1:171" s="2" customFormat="1" hidden="1" x14ac:dyDescent="0.25">
      <c r="A125" s="17" t="s">
        <v>122</v>
      </c>
      <c r="B125" s="146" t="s">
        <v>183</v>
      </c>
      <c r="C125" s="129"/>
      <c r="D125" s="119"/>
      <c r="E125" s="120"/>
      <c r="F125" s="120"/>
      <c r="G125" s="11"/>
      <c r="H125" s="119"/>
      <c r="I125" s="120"/>
      <c r="J125" s="120"/>
      <c r="K125" s="120"/>
      <c r="L125" s="120"/>
      <c r="M125" s="120"/>
      <c r="N125" s="120"/>
      <c r="O125" s="120"/>
      <c r="P125" s="120"/>
      <c r="Q125" s="120"/>
      <c r="R125" s="120"/>
      <c r="S125" s="11"/>
      <c r="T125" s="134"/>
      <c r="U125" s="134"/>
      <c r="V125" s="119"/>
      <c r="W125" s="120"/>
      <c r="X125" s="120"/>
      <c r="Y125" s="120"/>
      <c r="Z125" s="120"/>
      <c r="AA125" s="120"/>
      <c r="AB125" s="11"/>
      <c r="AC125" s="280"/>
      <c r="AD125" s="134">
        <f t="shared" si="372"/>
        <v>0</v>
      </c>
      <c r="AE125" s="9"/>
      <c r="AF125" s="9"/>
      <c r="AG125" s="9"/>
      <c r="AH125" s="9"/>
      <c r="AI125" s="276"/>
      <c r="AJ125" s="276"/>
      <c r="AK125" s="276"/>
      <c r="AL125" s="419">
        <f t="shared" si="373"/>
        <v>0</v>
      </c>
      <c r="AM125" s="276"/>
      <c r="AN125" s="276"/>
      <c r="AO125" s="276"/>
      <c r="AP125" s="419">
        <f t="shared" si="374"/>
        <v>0</v>
      </c>
      <c r="AQ125" s="276"/>
      <c r="AR125" s="276"/>
      <c r="AS125" s="276"/>
      <c r="AT125" s="419">
        <f t="shared" si="375"/>
        <v>0</v>
      </c>
      <c r="AU125" s="276"/>
      <c r="AV125" s="276"/>
      <c r="AW125" s="276"/>
      <c r="AX125" s="419">
        <f t="shared" si="376"/>
        <v>0</v>
      </c>
      <c r="AY125" s="276"/>
      <c r="AZ125" s="276"/>
      <c r="BA125" s="276"/>
      <c r="BB125" s="419">
        <f t="shared" si="377"/>
        <v>0</v>
      </c>
      <c r="BC125" s="276"/>
      <c r="BD125" s="276"/>
      <c r="BE125" s="276"/>
      <c r="BF125" s="419">
        <f t="shared" si="378"/>
        <v>0</v>
      </c>
      <c r="BG125" s="276"/>
      <c r="BH125" s="276"/>
      <c r="BI125" s="276"/>
      <c r="BJ125" s="419">
        <f t="shared" si="379"/>
        <v>0</v>
      </c>
      <c r="BK125" s="276"/>
      <c r="BL125" s="276"/>
      <c r="BM125" s="276"/>
      <c r="BN125" s="419">
        <f t="shared" si="380"/>
        <v>0</v>
      </c>
      <c r="BO125" s="276"/>
      <c r="BP125" s="276"/>
      <c r="BQ125" s="276"/>
      <c r="BR125" s="419">
        <f t="shared" si="381"/>
        <v>0</v>
      </c>
      <c r="BS125" s="276"/>
      <c r="BT125" s="276"/>
      <c r="BU125" s="276"/>
      <c r="BV125" s="419">
        <f t="shared" si="382"/>
        <v>0</v>
      </c>
      <c r="BW125" s="276"/>
      <c r="BX125" s="276"/>
      <c r="BY125" s="276"/>
      <c r="BZ125" s="419">
        <f t="shared" si="383"/>
        <v>0</v>
      </c>
      <c r="CA125" s="276"/>
      <c r="CB125" s="276"/>
      <c r="CC125" s="276"/>
      <c r="CD125" s="419">
        <f t="shared" si="384"/>
        <v>0</v>
      </c>
      <c r="CE125" s="62">
        <f t="shared" si="385"/>
        <v>0</v>
      </c>
      <c r="CF125" s="117" t="str">
        <f t="shared" si="386"/>
        <v/>
      </c>
      <c r="CG125" s="14">
        <f t="shared" ref="CG125:CG131" si="420">IF(AND($EO125=0,$FB125=0),0,IF(AND($DW125=0,$EK125=0,EP125&lt;&gt;0),EP125, IF(AND(CF125&lt;DI125,$DH125&lt;&gt;$AD125,CV125=$DI125),CV125+$AD125-$DH125,CV125)))</f>
        <v>0</v>
      </c>
      <c r="CH125" s="85">
        <f t="shared" si="388"/>
        <v>0</v>
      </c>
      <c r="CI125" s="14">
        <f t="shared" ref="CI125:CI131" si="421">IF(AND($EO125=0,$FB125=0),0,IF(AND($DW125=0,$EK125=0,ER125&lt;&gt;0),ER125, IF(AND(CH125&lt;DI125,$DH125&lt;&gt;$AD125,CX125=$DI125),CX125+$AD125-$DH125,CX125)))</f>
        <v>0</v>
      </c>
      <c r="CJ125" s="14">
        <f t="shared" ref="CJ125:CJ131" si="422">IF(AND($EO125=0,$FB125=0),0,IF(AND($DW125=0,$EK125=0,ES125&lt;&gt;0),ES125, IF(AND(CI125&lt;DI125,$DH125&lt;&gt;$AD125,CY125=$DI125),CY125+$AD125-$DH125,CY125)))</f>
        <v>0</v>
      </c>
      <c r="CK125" s="85">
        <f t="shared" si="391"/>
        <v>0</v>
      </c>
      <c r="CL125" s="85">
        <f t="shared" si="392"/>
        <v>0</v>
      </c>
      <c r="CM125" s="85">
        <f t="shared" si="393"/>
        <v>0</v>
      </c>
      <c r="CN125" s="85">
        <f t="shared" si="394"/>
        <v>0</v>
      </c>
      <c r="CO125" s="85">
        <f t="shared" si="395"/>
        <v>0</v>
      </c>
      <c r="CP125" s="85">
        <f t="shared" si="396"/>
        <v>0</v>
      </c>
      <c r="CQ125" s="85">
        <f t="shared" si="397"/>
        <v>0</v>
      </c>
      <c r="CR125" s="85">
        <f t="shared" si="414"/>
        <v>0</v>
      </c>
      <c r="CS125" s="88">
        <f t="shared" si="415"/>
        <v>0</v>
      </c>
      <c r="CV125" s="14">
        <f t="shared" si="398"/>
        <v>0</v>
      </c>
      <c r="CW125" s="14">
        <f t="shared" ref="CW125:CW131" si="423">IF($EO125=0,0,ROUND(4*($AD125-$FB125)*SUM(AM125:AM125)/$EO125,0)/4)+EQ125+FD125</f>
        <v>0</v>
      </c>
      <c r="CX125" s="14">
        <f t="shared" ref="CX125:CX131" si="424">IF($EO125=0,0,ROUND(4*($AD125-$FB125)*SUM(AQ125:AQ125)/$EO125,0)/4)+ER125+FE125</f>
        <v>0</v>
      </c>
      <c r="CY125" s="14">
        <f t="shared" ref="CY125:CY131" si="425">IF($EO125=0,0,ROUND(4*($AD125-$FB125)*SUM(AU125:AU125)/$EO125,0)/4)+ES125++FF125</f>
        <v>0</v>
      </c>
      <c r="CZ125" s="14"/>
      <c r="DA125" s="14"/>
      <c r="DB125" s="14"/>
      <c r="DC125" s="14"/>
      <c r="DD125" s="14">
        <f t="shared" ref="DD125:DD131" si="426">IF($EO125=0,0,ROUND(4*($AD125-$FB125)*SUM(BO125:BO125)/$EO125,0)/4)+EX125+FK125</f>
        <v>0</v>
      </c>
      <c r="DE125" s="14">
        <f t="shared" ref="DE125:DE131" si="427">IF($EO125=0,0,ROUND(4*($AD125-$FB125)*(SUM(BS125:BS125))/$EO125,0)/4)+EY125+FL125</f>
        <v>0</v>
      </c>
      <c r="DF125" s="14">
        <f t="shared" ref="DF125:DF131" si="428">IF($EO125=0,0,ROUND(4*($AD125-$FB125)*(SUM(BW125:BW125))/$EO125,0)/4)+EZ125+FM125</f>
        <v>0</v>
      </c>
      <c r="DG125" s="14">
        <f t="shared" ref="DG125:DG132" si="429">IF($EO125=0,0,ROUND(4*($AD125-$FB125)*(SUM(CA125:CA125))/$EO125,0)/4)+FA125+FN125</f>
        <v>0</v>
      </c>
      <c r="DH125" s="198">
        <f t="shared" si="416"/>
        <v>0</v>
      </c>
      <c r="DI125" s="212">
        <f t="shared" si="417"/>
        <v>0</v>
      </c>
      <c r="DK125" s="74">
        <f t="shared" si="140"/>
        <v>0</v>
      </c>
      <c r="DL125" s="74">
        <f t="shared" si="419"/>
        <v>0</v>
      </c>
      <c r="DM125" s="74">
        <f t="shared" si="419"/>
        <v>0</v>
      </c>
      <c r="DN125" s="74">
        <f t="shared" si="419"/>
        <v>0</v>
      </c>
      <c r="DO125" s="74">
        <f t="shared" si="419"/>
        <v>0</v>
      </c>
      <c r="DP125" s="74">
        <f t="shared" si="419"/>
        <v>0</v>
      </c>
      <c r="DQ125" s="74">
        <f t="shared" si="419"/>
        <v>0</v>
      </c>
      <c r="DR125" s="74">
        <f t="shared" si="419"/>
        <v>0</v>
      </c>
      <c r="DS125" s="74">
        <f t="shared" si="419"/>
        <v>0</v>
      </c>
      <c r="DT125" s="74">
        <f t="shared" si="419"/>
        <v>0</v>
      </c>
      <c r="DU125" s="74">
        <f t="shared" si="419"/>
        <v>0</v>
      </c>
      <c r="DV125" s="74">
        <f t="shared" si="419"/>
        <v>0</v>
      </c>
      <c r="DW125" s="481">
        <f t="shared" si="175"/>
        <v>0</v>
      </c>
      <c r="DX125" s="84"/>
      <c r="DY125" s="74">
        <f t="shared" si="406"/>
        <v>0</v>
      </c>
      <c r="DZ125" s="74">
        <f t="shared" si="407"/>
        <v>0</v>
      </c>
      <c r="EA125" s="75">
        <f t="shared" si="408"/>
        <v>0</v>
      </c>
      <c r="EB125" s="74">
        <f t="shared" si="409"/>
        <v>0</v>
      </c>
      <c r="EC125" s="74"/>
      <c r="ED125" s="74"/>
      <c r="EE125" s="74"/>
      <c r="EF125" s="74"/>
      <c r="EG125" s="74">
        <f t="shared" si="410"/>
        <v>0</v>
      </c>
      <c r="EH125" s="74">
        <f t="shared" si="411"/>
        <v>0</v>
      </c>
      <c r="EI125" s="74">
        <f t="shared" si="412"/>
        <v>0</v>
      </c>
      <c r="EJ125" s="74">
        <f t="shared" si="413"/>
        <v>0</v>
      </c>
      <c r="EK125" s="83">
        <f t="shared" si="418"/>
        <v>0</v>
      </c>
      <c r="EO125" s="65">
        <f t="shared" ref="EO125:EO132" si="430">SUM($AI125:$AI125)+SUM($AM125:$AM125)+SUM($AQ125:$AQ125)+SUM($AU125:$AU125)+SUM($BO125:$BO125)+SUM($BS125:$BS125)+SUM($BW125:$BW125)+SUM($CA125:$CA125)</f>
        <v>0</v>
      </c>
      <c r="EP125"/>
      <c r="EQ125"/>
      <c r="ER125"/>
      <c r="ES125"/>
      <c r="ET125"/>
      <c r="EU125"/>
      <c r="EV125"/>
      <c r="EW125"/>
      <c r="EX125"/>
      <c r="EY125"/>
      <c r="EZ125"/>
      <c r="FA125"/>
      <c r="FB125"/>
      <c r="FC125"/>
      <c r="FD125"/>
      <c r="FE125"/>
      <c r="FF125"/>
      <c r="FG125"/>
      <c r="FH125"/>
      <c r="FI125"/>
      <c r="FJ125"/>
      <c r="FK125"/>
      <c r="FL125"/>
      <c r="FM125"/>
      <c r="FN125"/>
      <c r="FO125"/>
    </row>
    <row r="126" spans="1:171" s="2" customFormat="1" hidden="1" x14ac:dyDescent="0.25">
      <c r="A126" s="17" t="s">
        <v>123</v>
      </c>
      <c r="B126" s="146" t="s">
        <v>184</v>
      </c>
      <c r="C126" s="129"/>
      <c r="D126" s="119"/>
      <c r="E126" s="120"/>
      <c r="F126" s="120"/>
      <c r="G126" s="11"/>
      <c r="H126" s="119"/>
      <c r="I126" s="120"/>
      <c r="J126" s="120"/>
      <c r="K126" s="120"/>
      <c r="L126" s="120"/>
      <c r="M126" s="120"/>
      <c r="N126" s="120"/>
      <c r="O126" s="120"/>
      <c r="P126" s="120"/>
      <c r="Q126" s="120"/>
      <c r="R126" s="120"/>
      <c r="S126" s="11"/>
      <c r="T126" s="134"/>
      <c r="U126" s="134"/>
      <c r="V126" s="119"/>
      <c r="W126" s="120"/>
      <c r="X126" s="120"/>
      <c r="Y126" s="120"/>
      <c r="Z126" s="120"/>
      <c r="AA126" s="120"/>
      <c r="AB126" s="11"/>
      <c r="AC126" s="280"/>
      <c r="AD126" s="134">
        <f t="shared" si="372"/>
        <v>0</v>
      </c>
      <c r="AE126" s="9"/>
      <c r="AF126" s="9"/>
      <c r="AG126" s="9"/>
      <c r="AH126" s="9"/>
      <c r="AI126" s="276"/>
      <c r="AJ126" s="276"/>
      <c r="AK126" s="276"/>
      <c r="AL126" s="419">
        <f t="shared" si="373"/>
        <v>0</v>
      </c>
      <c r="AM126" s="276"/>
      <c r="AN126" s="276"/>
      <c r="AO126" s="276"/>
      <c r="AP126" s="419">
        <f t="shared" si="374"/>
        <v>0</v>
      </c>
      <c r="AQ126" s="276"/>
      <c r="AR126" s="276"/>
      <c r="AS126" s="276"/>
      <c r="AT126" s="419">
        <f t="shared" si="375"/>
        <v>0</v>
      </c>
      <c r="AU126" s="276"/>
      <c r="AV126" s="276"/>
      <c r="AW126" s="276"/>
      <c r="AX126" s="419">
        <f t="shared" si="376"/>
        <v>0</v>
      </c>
      <c r="AY126" s="276"/>
      <c r="AZ126" s="276"/>
      <c r="BA126" s="276"/>
      <c r="BB126" s="419">
        <f t="shared" si="377"/>
        <v>0</v>
      </c>
      <c r="BC126" s="276"/>
      <c r="BD126" s="276"/>
      <c r="BE126" s="276"/>
      <c r="BF126" s="419">
        <f t="shared" si="378"/>
        <v>0</v>
      </c>
      <c r="BG126" s="276"/>
      <c r="BH126" s="276"/>
      <c r="BI126" s="276"/>
      <c r="BJ126" s="419">
        <f t="shared" si="379"/>
        <v>0</v>
      </c>
      <c r="BK126" s="276"/>
      <c r="BL126" s="276"/>
      <c r="BM126" s="276"/>
      <c r="BN126" s="419">
        <f t="shared" si="380"/>
        <v>0</v>
      </c>
      <c r="BO126" s="276"/>
      <c r="BP126" s="276"/>
      <c r="BQ126" s="276"/>
      <c r="BR126" s="419">
        <f t="shared" si="381"/>
        <v>0</v>
      </c>
      <c r="BS126" s="276"/>
      <c r="BT126" s="276"/>
      <c r="BU126" s="276"/>
      <c r="BV126" s="419">
        <f t="shared" si="382"/>
        <v>0</v>
      </c>
      <c r="BW126" s="276"/>
      <c r="BX126" s="276"/>
      <c r="BY126" s="276"/>
      <c r="BZ126" s="419">
        <f t="shared" si="383"/>
        <v>0</v>
      </c>
      <c r="CA126" s="276"/>
      <c r="CB126" s="276"/>
      <c r="CC126" s="276"/>
      <c r="CD126" s="419">
        <f t="shared" si="384"/>
        <v>0</v>
      </c>
      <c r="CE126" s="62">
        <f t="shared" si="385"/>
        <v>0</v>
      </c>
      <c r="CF126" s="117" t="str">
        <f t="shared" si="386"/>
        <v/>
      </c>
      <c r="CG126" s="14">
        <f t="shared" si="420"/>
        <v>0</v>
      </c>
      <c r="CH126" s="85">
        <f t="shared" si="388"/>
        <v>0</v>
      </c>
      <c r="CI126" s="14">
        <f t="shared" si="421"/>
        <v>0</v>
      </c>
      <c r="CJ126" s="14">
        <f t="shared" si="422"/>
        <v>0</v>
      </c>
      <c r="CK126" s="85">
        <f t="shared" si="391"/>
        <v>0</v>
      </c>
      <c r="CL126" s="85">
        <f t="shared" si="392"/>
        <v>0</v>
      </c>
      <c r="CM126" s="85">
        <f t="shared" si="393"/>
        <v>0</v>
      </c>
      <c r="CN126" s="85">
        <f t="shared" si="394"/>
        <v>0</v>
      </c>
      <c r="CO126" s="85">
        <f t="shared" si="395"/>
        <v>0</v>
      </c>
      <c r="CP126" s="85">
        <f t="shared" si="396"/>
        <v>0</v>
      </c>
      <c r="CQ126" s="85">
        <f t="shared" si="397"/>
        <v>0</v>
      </c>
      <c r="CR126" s="85">
        <f t="shared" si="414"/>
        <v>0</v>
      </c>
      <c r="CS126" s="88">
        <f t="shared" si="415"/>
        <v>0</v>
      </c>
      <c r="CV126" s="14">
        <f t="shared" si="398"/>
        <v>0</v>
      </c>
      <c r="CW126" s="14">
        <f t="shared" si="423"/>
        <v>0</v>
      </c>
      <c r="CX126" s="14">
        <f t="shared" si="424"/>
        <v>0</v>
      </c>
      <c r="CY126" s="14">
        <f t="shared" si="425"/>
        <v>0</v>
      </c>
      <c r="CZ126" s="14"/>
      <c r="DA126" s="14"/>
      <c r="DB126" s="14"/>
      <c r="DC126" s="14"/>
      <c r="DD126" s="14">
        <f t="shared" si="426"/>
        <v>0</v>
      </c>
      <c r="DE126" s="14">
        <f t="shared" si="427"/>
        <v>0</v>
      </c>
      <c r="DF126" s="14">
        <f t="shared" si="428"/>
        <v>0</v>
      </c>
      <c r="DG126" s="14">
        <f t="shared" si="429"/>
        <v>0</v>
      </c>
      <c r="DH126" s="198">
        <f t="shared" si="416"/>
        <v>0</v>
      </c>
      <c r="DI126" s="212">
        <f t="shared" si="417"/>
        <v>0</v>
      </c>
      <c r="DK126" s="74">
        <f t="shared" si="140"/>
        <v>0</v>
      </c>
      <c r="DL126" s="74">
        <f t="shared" si="419"/>
        <v>0</v>
      </c>
      <c r="DM126" s="74">
        <f t="shared" si="419"/>
        <v>0</v>
      </c>
      <c r="DN126" s="74">
        <f t="shared" si="419"/>
        <v>0</v>
      </c>
      <c r="DO126" s="74">
        <f t="shared" si="419"/>
        <v>0</v>
      </c>
      <c r="DP126" s="74">
        <f t="shared" si="419"/>
        <v>0</v>
      </c>
      <c r="DQ126" s="74">
        <f t="shared" si="419"/>
        <v>0</v>
      </c>
      <c r="DR126" s="74">
        <f t="shared" si="419"/>
        <v>0</v>
      </c>
      <c r="DS126" s="74">
        <f t="shared" si="419"/>
        <v>0</v>
      </c>
      <c r="DT126" s="74">
        <f t="shared" si="419"/>
        <v>0</v>
      </c>
      <c r="DU126" s="74">
        <f t="shared" si="419"/>
        <v>0</v>
      </c>
      <c r="DV126" s="74">
        <f t="shared" si="419"/>
        <v>0</v>
      </c>
      <c r="DW126" s="481">
        <f t="shared" si="175"/>
        <v>0</v>
      </c>
      <c r="DX126" s="84"/>
      <c r="DY126" s="74">
        <f t="shared" si="406"/>
        <v>0</v>
      </c>
      <c r="DZ126" s="74">
        <f t="shared" si="407"/>
        <v>0</v>
      </c>
      <c r="EA126" s="75">
        <f t="shared" si="408"/>
        <v>0</v>
      </c>
      <c r="EB126" s="74">
        <f t="shared" si="409"/>
        <v>0</v>
      </c>
      <c r="EC126" s="74"/>
      <c r="ED126" s="74"/>
      <c r="EE126" s="74"/>
      <c r="EF126" s="74"/>
      <c r="EG126" s="74">
        <f t="shared" si="410"/>
        <v>0</v>
      </c>
      <c r="EH126" s="74">
        <f t="shared" si="411"/>
        <v>0</v>
      </c>
      <c r="EI126" s="74">
        <f t="shared" si="412"/>
        <v>0</v>
      </c>
      <c r="EJ126" s="74">
        <f t="shared" si="413"/>
        <v>0</v>
      </c>
      <c r="EK126" s="83">
        <f t="shared" si="418"/>
        <v>0</v>
      </c>
      <c r="EO126" s="65">
        <f t="shared" si="430"/>
        <v>0</v>
      </c>
      <c r="EP126"/>
      <c r="EQ126"/>
      <c r="ER126"/>
      <c r="ES126"/>
      <c r="ET126"/>
      <c r="EU126"/>
      <c r="EV126"/>
      <c r="EW126"/>
      <c r="EX126"/>
      <c r="EY126"/>
      <c r="EZ126"/>
      <c r="FA126"/>
      <c r="FB126"/>
      <c r="FC126"/>
      <c r="FD126"/>
      <c r="FE126"/>
      <c r="FF126"/>
      <c r="FG126"/>
      <c r="FH126"/>
      <c r="FI126"/>
      <c r="FJ126"/>
      <c r="FK126"/>
      <c r="FL126"/>
      <c r="FM126"/>
      <c r="FN126"/>
      <c r="FO126"/>
    </row>
    <row r="127" spans="1:171" s="2" customFormat="1" hidden="1" x14ac:dyDescent="0.25">
      <c r="A127" s="17" t="s">
        <v>124</v>
      </c>
      <c r="B127" s="146" t="s">
        <v>185</v>
      </c>
      <c r="C127" s="129"/>
      <c r="D127" s="119"/>
      <c r="E127" s="120"/>
      <c r="F127" s="120"/>
      <c r="G127" s="11"/>
      <c r="H127" s="119"/>
      <c r="I127" s="120"/>
      <c r="J127" s="120"/>
      <c r="K127" s="120"/>
      <c r="L127" s="120"/>
      <c r="M127" s="120"/>
      <c r="N127" s="120"/>
      <c r="O127" s="120"/>
      <c r="P127" s="120"/>
      <c r="Q127" s="120"/>
      <c r="R127" s="120"/>
      <c r="S127" s="11"/>
      <c r="T127" s="134"/>
      <c r="U127" s="134"/>
      <c r="V127" s="119"/>
      <c r="W127" s="120"/>
      <c r="X127" s="120"/>
      <c r="Y127" s="120"/>
      <c r="Z127" s="120"/>
      <c r="AA127" s="120"/>
      <c r="AB127" s="11"/>
      <c r="AC127" s="280"/>
      <c r="AD127" s="134">
        <f t="shared" si="372"/>
        <v>0</v>
      </c>
      <c r="AE127" s="9"/>
      <c r="AF127" s="9"/>
      <c r="AG127" s="9"/>
      <c r="AH127" s="9"/>
      <c r="AI127" s="276"/>
      <c r="AJ127" s="276"/>
      <c r="AK127" s="276"/>
      <c r="AL127" s="419">
        <f t="shared" si="373"/>
        <v>0</v>
      </c>
      <c r="AM127" s="276"/>
      <c r="AN127" s="276"/>
      <c r="AO127" s="276"/>
      <c r="AP127" s="419">
        <f t="shared" si="374"/>
        <v>0</v>
      </c>
      <c r="AQ127" s="276"/>
      <c r="AR127" s="276"/>
      <c r="AS127" s="276"/>
      <c r="AT127" s="419">
        <f t="shared" si="375"/>
        <v>0</v>
      </c>
      <c r="AU127" s="276"/>
      <c r="AV127" s="276"/>
      <c r="AW127" s="276"/>
      <c r="AX127" s="419">
        <f t="shared" si="376"/>
        <v>0</v>
      </c>
      <c r="AY127" s="276"/>
      <c r="AZ127" s="276"/>
      <c r="BA127" s="276"/>
      <c r="BB127" s="419">
        <f t="shared" si="377"/>
        <v>0</v>
      </c>
      <c r="BC127" s="276"/>
      <c r="BD127" s="276"/>
      <c r="BE127" s="276"/>
      <c r="BF127" s="419">
        <f t="shared" si="378"/>
        <v>0</v>
      </c>
      <c r="BG127" s="276"/>
      <c r="BH127" s="276"/>
      <c r="BI127" s="276"/>
      <c r="BJ127" s="419">
        <f t="shared" si="379"/>
        <v>0</v>
      </c>
      <c r="BK127" s="276"/>
      <c r="BL127" s="276"/>
      <c r="BM127" s="276"/>
      <c r="BN127" s="419">
        <f t="shared" si="380"/>
        <v>0</v>
      </c>
      <c r="BO127" s="276"/>
      <c r="BP127" s="276"/>
      <c r="BQ127" s="276"/>
      <c r="BR127" s="419">
        <f t="shared" si="381"/>
        <v>0</v>
      </c>
      <c r="BS127" s="276"/>
      <c r="BT127" s="276"/>
      <c r="BU127" s="276"/>
      <c r="BV127" s="419">
        <f t="shared" si="382"/>
        <v>0</v>
      </c>
      <c r="BW127" s="276"/>
      <c r="BX127" s="276"/>
      <c r="BY127" s="276"/>
      <c r="BZ127" s="419">
        <f t="shared" si="383"/>
        <v>0</v>
      </c>
      <c r="CA127" s="276"/>
      <c r="CB127" s="276"/>
      <c r="CC127" s="276"/>
      <c r="CD127" s="419">
        <f t="shared" si="384"/>
        <v>0</v>
      </c>
      <c r="CE127" s="62">
        <f t="shared" si="385"/>
        <v>0</v>
      </c>
      <c r="CF127" s="117" t="str">
        <f t="shared" si="386"/>
        <v/>
      </c>
      <c r="CG127" s="14">
        <f t="shared" si="420"/>
        <v>0</v>
      </c>
      <c r="CH127" s="85">
        <f t="shared" si="388"/>
        <v>0</v>
      </c>
      <c r="CI127" s="14">
        <f t="shared" si="421"/>
        <v>0</v>
      </c>
      <c r="CJ127" s="14">
        <f t="shared" si="422"/>
        <v>0</v>
      </c>
      <c r="CK127" s="85">
        <f t="shared" si="391"/>
        <v>0</v>
      </c>
      <c r="CL127" s="85">
        <f t="shared" si="392"/>
        <v>0</v>
      </c>
      <c r="CM127" s="85">
        <f t="shared" si="393"/>
        <v>0</v>
      </c>
      <c r="CN127" s="85">
        <f t="shared" si="394"/>
        <v>0</v>
      </c>
      <c r="CO127" s="85">
        <f t="shared" si="395"/>
        <v>0</v>
      </c>
      <c r="CP127" s="85">
        <f t="shared" si="396"/>
        <v>0</v>
      </c>
      <c r="CQ127" s="85">
        <f t="shared" si="397"/>
        <v>0</v>
      </c>
      <c r="CR127" s="85">
        <f t="shared" si="414"/>
        <v>0</v>
      </c>
      <c r="CS127" s="88">
        <f t="shared" si="415"/>
        <v>0</v>
      </c>
      <c r="CV127" s="14">
        <f t="shared" si="398"/>
        <v>0</v>
      </c>
      <c r="CW127" s="14">
        <f t="shared" si="423"/>
        <v>0</v>
      </c>
      <c r="CX127" s="14">
        <f t="shared" si="424"/>
        <v>0</v>
      </c>
      <c r="CY127" s="14">
        <f t="shared" si="425"/>
        <v>0</v>
      </c>
      <c r="CZ127" s="14"/>
      <c r="DA127" s="14"/>
      <c r="DB127" s="14"/>
      <c r="DC127" s="14"/>
      <c r="DD127" s="14">
        <f t="shared" si="426"/>
        <v>0</v>
      </c>
      <c r="DE127" s="14">
        <f t="shared" si="427"/>
        <v>0</v>
      </c>
      <c r="DF127" s="14">
        <f t="shared" si="428"/>
        <v>0</v>
      </c>
      <c r="DG127" s="14">
        <f t="shared" si="429"/>
        <v>0</v>
      </c>
      <c r="DH127" s="198">
        <f t="shared" si="416"/>
        <v>0</v>
      </c>
      <c r="DI127" s="212">
        <f t="shared" si="417"/>
        <v>0</v>
      </c>
      <c r="DK127" s="74">
        <f t="shared" si="140"/>
        <v>0</v>
      </c>
      <c r="DL127" s="74">
        <f t="shared" si="419"/>
        <v>0</v>
      </c>
      <c r="DM127" s="74">
        <f t="shared" si="419"/>
        <v>0</v>
      </c>
      <c r="DN127" s="74">
        <f t="shared" si="419"/>
        <v>0</v>
      </c>
      <c r="DO127" s="74">
        <f t="shared" si="419"/>
        <v>0</v>
      </c>
      <c r="DP127" s="74">
        <f t="shared" si="419"/>
        <v>0</v>
      </c>
      <c r="DQ127" s="74">
        <f t="shared" si="419"/>
        <v>0</v>
      </c>
      <c r="DR127" s="74">
        <f t="shared" si="419"/>
        <v>0</v>
      </c>
      <c r="DS127" s="74">
        <f t="shared" si="419"/>
        <v>0</v>
      </c>
      <c r="DT127" s="74">
        <f t="shared" si="419"/>
        <v>0</v>
      </c>
      <c r="DU127" s="74">
        <f t="shared" si="419"/>
        <v>0</v>
      </c>
      <c r="DV127" s="74">
        <f t="shared" si="419"/>
        <v>0</v>
      </c>
      <c r="DW127" s="481">
        <f t="shared" si="175"/>
        <v>0</v>
      </c>
      <c r="DX127" s="84"/>
      <c r="DY127" s="74">
        <f t="shared" si="406"/>
        <v>0</v>
      </c>
      <c r="DZ127" s="74">
        <f t="shared" si="407"/>
        <v>0</v>
      </c>
      <c r="EA127" s="75">
        <f t="shared" si="408"/>
        <v>0</v>
      </c>
      <c r="EB127" s="74">
        <f t="shared" si="409"/>
        <v>0</v>
      </c>
      <c r="EC127" s="74"/>
      <c r="ED127" s="74"/>
      <c r="EE127" s="74"/>
      <c r="EF127" s="74"/>
      <c r="EG127" s="74">
        <f t="shared" si="410"/>
        <v>0</v>
      </c>
      <c r="EH127" s="74">
        <f t="shared" si="411"/>
        <v>0</v>
      </c>
      <c r="EI127" s="74">
        <f t="shared" si="412"/>
        <v>0</v>
      </c>
      <c r="EJ127" s="74">
        <f t="shared" si="413"/>
        <v>0</v>
      </c>
      <c r="EK127" s="83">
        <f t="shared" si="418"/>
        <v>0</v>
      </c>
      <c r="EO127" s="65">
        <f t="shared" si="430"/>
        <v>0</v>
      </c>
      <c r="EP127"/>
      <c r="EQ127"/>
      <c r="ER127"/>
      <c r="ES127"/>
      <c r="ET127"/>
      <c r="EU127"/>
      <c r="EV127"/>
      <c r="EW127"/>
      <c r="EX127"/>
      <c r="EY127"/>
      <c r="EZ127"/>
      <c r="FA127"/>
      <c r="FB127"/>
      <c r="FC127"/>
      <c r="FD127"/>
      <c r="FE127"/>
      <c r="FF127"/>
      <c r="FG127"/>
      <c r="FH127"/>
      <c r="FI127"/>
      <c r="FJ127"/>
      <c r="FK127"/>
      <c r="FL127"/>
      <c r="FM127"/>
      <c r="FN127"/>
      <c r="FO127"/>
    </row>
    <row r="128" spans="1:171" s="2" customFormat="1" hidden="1" x14ac:dyDescent="0.25">
      <c r="A128" s="17" t="s">
        <v>125</v>
      </c>
      <c r="B128" s="146" t="s">
        <v>186</v>
      </c>
      <c r="C128" s="129"/>
      <c r="D128" s="119"/>
      <c r="E128" s="120"/>
      <c r="F128" s="120"/>
      <c r="G128" s="11"/>
      <c r="H128" s="119"/>
      <c r="I128" s="120"/>
      <c r="J128" s="120"/>
      <c r="K128" s="120"/>
      <c r="L128" s="120"/>
      <c r="M128" s="120"/>
      <c r="N128" s="120"/>
      <c r="O128" s="120"/>
      <c r="P128" s="120"/>
      <c r="Q128" s="120"/>
      <c r="R128" s="120"/>
      <c r="S128" s="11"/>
      <c r="T128" s="134"/>
      <c r="U128" s="134"/>
      <c r="V128" s="119"/>
      <c r="W128" s="120"/>
      <c r="X128" s="120"/>
      <c r="Y128" s="120"/>
      <c r="Z128" s="120"/>
      <c r="AA128" s="120"/>
      <c r="AB128" s="11"/>
      <c r="AC128" s="280"/>
      <c r="AD128" s="134">
        <f t="shared" si="372"/>
        <v>0</v>
      </c>
      <c r="AE128" s="9"/>
      <c r="AF128" s="9"/>
      <c r="AG128" s="9"/>
      <c r="AH128" s="9"/>
      <c r="AI128" s="276"/>
      <c r="AJ128" s="276"/>
      <c r="AK128" s="276"/>
      <c r="AL128" s="419">
        <f t="shared" si="373"/>
        <v>0</v>
      </c>
      <c r="AM128" s="276"/>
      <c r="AN128" s="276"/>
      <c r="AO128" s="276"/>
      <c r="AP128" s="419">
        <f t="shared" si="374"/>
        <v>0</v>
      </c>
      <c r="AQ128" s="276"/>
      <c r="AR128" s="276"/>
      <c r="AS128" s="276"/>
      <c r="AT128" s="419">
        <f t="shared" si="375"/>
        <v>0</v>
      </c>
      <c r="AU128" s="276"/>
      <c r="AV128" s="276"/>
      <c r="AW128" s="276"/>
      <c r="AX128" s="419">
        <f t="shared" si="376"/>
        <v>0</v>
      </c>
      <c r="AY128" s="276"/>
      <c r="AZ128" s="276"/>
      <c r="BA128" s="276"/>
      <c r="BB128" s="419">
        <f t="shared" si="377"/>
        <v>0</v>
      </c>
      <c r="BC128" s="276"/>
      <c r="BD128" s="276"/>
      <c r="BE128" s="276"/>
      <c r="BF128" s="419">
        <f t="shared" si="378"/>
        <v>0</v>
      </c>
      <c r="BG128" s="276"/>
      <c r="BH128" s="276"/>
      <c r="BI128" s="276"/>
      <c r="BJ128" s="419">
        <f t="shared" si="379"/>
        <v>0</v>
      </c>
      <c r="BK128" s="276"/>
      <c r="BL128" s="276"/>
      <c r="BM128" s="276"/>
      <c r="BN128" s="419">
        <f t="shared" si="380"/>
        <v>0</v>
      </c>
      <c r="BO128" s="276"/>
      <c r="BP128" s="276"/>
      <c r="BQ128" s="276"/>
      <c r="BR128" s="419">
        <f t="shared" si="381"/>
        <v>0</v>
      </c>
      <c r="BS128" s="276"/>
      <c r="BT128" s="276"/>
      <c r="BU128" s="276"/>
      <c r="BV128" s="419">
        <f t="shared" si="382"/>
        <v>0</v>
      </c>
      <c r="BW128" s="276"/>
      <c r="BX128" s="276"/>
      <c r="BY128" s="276"/>
      <c r="BZ128" s="419">
        <f t="shared" si="383"/>
        <v>0</v>
      </c>
      <c r="CA128" s="276"/>
      <c r="CB128" s="276"/>
      <c r="CC128" s="276"/>
      <c r="CD128" s="419">
        <f t="shared" si="384"/>
        <v>0</v>
      </c>
      <c r="CE128" s="62">
        <f t="shared" si="385"/>
        <v>0</v>
      </c>
      <c r="CF128" s="117" t="str">
        <f t="shared" si="386"/>
        <v/>
      </c>
      <c r="CG128" s="14">
        <f t="shared" si="420"/>
        <v>0</v>
      </c>
      <c r="CH128" s="85">
        <f t="shared" si="388"/>
        <v>0</v>
      </c>
      <c r="CI128" s="14">
        <f t="shared" si="421"/>
        <v>0</v>
      </c>
      <c r="CJ128" s="14">
        <f t="shared" si="422"/>
        <v>0</v>
      </c>
      <c r="CK128" s="85">
        <f t="shared" si="391"/>
        <v>0</v>
      </c>
      <c r="CL128" s="85">
        <f t="shared" si="392"/>
        <v>0</v>
      </c>
      <c r="CM128" s="85">
        <f t="shared" si="393"/>
        <v>0</v>
      </c>
      <c r="CN128" s="85">
        <f t="shared" si="394"/>
        <v>0</v>
      </c>
      <c r="CO128" s="85">
        <f t="shared" si="395"/>
        <v>0</v>
      </c>
      <c r="CP128" s="85">
        <f t="shared" si="396"/>
        <v>0</v>
      </c>
      <c r="CQ128" s="85">
        <f t="shared" si="397"/>
        <v>0</v>
      </c>
      <c r="CR128" s="85">
        <f t="shared" si="414"/>
        <v>0</v>
      </c>
      <c r="CS128" s="88">
        <f t="shared" si="415"/>
        <v>0</v>
      </c>
      <c r="CV128" s="14">
        <f t="shared" si="398"/>
        <v>0</v>
      </c>
      <c r="CW128" s="14">
        <f t="shared" si="423"/>
        <v>0</v>
      </c>
      <c r="CX128" s="14">
        <f t="shared" si="424"/>
        <v>0</v>
      </c>
      <c r="CY128" s="14">
        <f t="shared" si="425"/>
        <v>0</v>
      </c>
      <c r="CZ128" s="14"/>
      <c r="DA128" s="14"/>
      <c r="DB128" s="14"/>
      <c r="DC128" s="14"/>
      <c r="DD128" s="14">
        <f t="shared" si="426"/>
        <v>0</v>
      </c>
      <c r="DE128" s="14">
        <f t="shared" si="427"/>
        <v>0</v>
      </c>
      <c r="DF128" s="14">
        <f t="shared" si="428"/>
        <v>0</v>
      </c>
      <c r="DG128" s="14">
        <f t="shared" si="429"/>
        <v>0</v>
      </c>
      <c r="DH128" s="198">
        <f t="shared" si="416"/>
        <v>0</v>
      </c>
      <c r="DI128" s="212">
        <f t="shared" si="417"/>
        <v>0</v>
      </c>
      <c r="DK128" s="74">
        <f t="shared" si="140"/>
        <v>0</v>
      </c>
      <c r="DL128" s="74">
        <f t="shared" si="419"/>
        <v>0</v>
      </c>
      <c r="DM128" s="74">
        <f t="shared" si="419"/>
        <v>0</v>
      </c>
      <c r="DN128" s="74">
        <f t="shared" si="419"/>
        <v>0</v>
      </c>
      <c r="DO128" s="74">
        <f t="shared" si="419"/>
        <v>0</v>
      </c>
      <c r="DP128" s="74">
        <f t="shared" si="419"/>
        <v>0</v>
      </c>
      <c r="DQ128" s="74">
        <f t="shared" si="419"/>
        <v>0</v>
      </c>
      <c r="DR128" s="74">
        <f t="shared" si="419"/>
        <v>0</v>
      </c>
      <c r="DS128" s="74">
        <f t="shared" si="419"/>
        <v>0</v>
      </c>
      <c r="DT128" s="74">
        <f t="shared" si="419"/>
        <v>0</v>
      </c>
      <c r="DU128" s="74">
        <f t="shared" si="419"/>
        <v>0</v>
      </c>
      <c r="DV128" s="74">
        <f t="shared" si="419"/>
        <v>0</v>
      </c>
      <c r="DW128" s="481">
        <f t="shared" si="175"/>
        <v>0</v>
      </c>
      <c r="DX128" s="84"/>
      <c r="DY128" s="74">
        <f t="shared" si="406"/>
        <v>0</v>
      </c>
      <c r="DZ128" s="74">
        <f t="shared" si="407"/>
        <v>0</v>
      </c>
      <c r="EA128" s="75">
        <f t="shared" si="408"/>
        <v>0</v>
      </c>
      <c r="EB128" s="74">
        <f t="shared" si="409"/>
        <v>0</v>
      </c>
      <c r="EC128" s="74"/>
      <c r="ED128" s="74"/>
      <c r="EE128" s="74"/>
      <c r="EF128" s="74"/>
      <c r="EG128" s="74">
        <f t="shared" si="410"/>
        <v>0</v>
      </c>
      <c r="EH128" s="74">
        <f t="shared" si="411"/>
        <v>0</v>
      </c>
      <c r="EI128" s="74">
        <f t="shared" si="412"/>
        <v>0</v>
      </c>
      <c r="EJ128" s="74">
        <f t="shared" si="413"/>
        <v>0</v>
      </c>
      <c r="EK128" s="83">
        <f t="shared" si="418"/>
        <v>0</v>
      </c>
      <c r="EO128" s="65">
        <f t="shared" si="430"/>
        <v>0</v>
      </c>
      <c r="EP128"/>
      <c r="EQ128"/>
      <c r="ER128"/>
      <c r="ES128"/>
      <c r="ET128"/>
      <c r="EU128"/>
      <c r="EV128"/>
      <c r="EW128"/>
      <c r="EX128"/>
      <c r="EY128"/>
      <c r="EZ128"/>
      <c r="FA128"/>
      <c r="FB128"/>
      <c r="FC128"/>
      <c r="FD128"/>
      <c r="FE128"/>
      <c r="FF128"/>
      <c r="FG128"/>
      <c r="FH128"/>
      <c r="FI128"/>
      <c r="FJ128"/>
      <c r="FK128"/>
      <c r="FL128"/>
      <c r="FM128"/>
      <c r="FN128"/>
      <c r="FO128"/>
    </row>
    <row r="129" spans="1:171" s="2" customFormat="1" hidden="1" x14ac:dyDescent="0.25">
      <c r="A129" s="17" t="s">
        <v>126</v>
      </c>
      <c r="B129" s="146" t="s">
        <v>187</v>
      </c>
      <c r="C129" s="129"/>
      <c r="D129" s="119"/>
      <c r="E129" s="120"/>
      <c r="F129" s="120"/>
      <c r="G129" s="11"/>
      <c r="H129" s="119"/>
      <c r="I129" s="120"/>
      <c r="J129" s="120"/>
      <c r="K129" s="120"/>
      <c r="L129" s="120"/>
      <c r="M129" s="120"/>
      <c r="N129" s="120"/>
      <c r="O129" s="120"/>
      <c r="P129" s="120"/>
      <c r="Q129" s="120"/>
      <c r="R129" s="120"/>
      <c r="S129" s="11"/>
      <c r="T129" s="134"/>
      <c r="U129" s="134"/>
      <c r="V129" s="119"/>
      <c r="W129" s="120"/>
      <c r="X129" s="120"/>
      <c r="Y129" s="120"/>
      <c r="Z129" s="120"/>
      <c r="AA129" s="120"/>
      <c r="AB129" s="11"/>
      <c r="AC129" s="280"/>
      <c r="AD129" s="134">
        <f t="shared" si="372"/>
        <v>0</v>
      </c>
      <c r="AE129" s="9"/>
      <c r="AF129" s="9"/>
      <c r="AG129" s="9"/>
      <c r="AH129" s="9"/>
      <c r="AI129" s="276"/>
      <c r="AJ129" s="276"/>
      <c r="AK129" s="276"/>
      <c r="AL129" s="419">
        <f t="shared" si="373"/>
        <v>0</v>
      </c>
      <c r="AM129" s="276"/>
      <c r="AN129" s="276"/>
      <c r="AO129" s="276"/>
      <c r="AP129" s="419">
        <f t="shared" si="374"/>
        <v>0</v>
      </c>
      <c r="AQ129" s="276"/>
      <c r="AR129" s="276"/>
      <c r="AS129" s="276"/>
      <c r="AT129" s="419">
        <f t="shared" si="375"/>
        <v>0</v>
      </c>
      <c r="AU129" s="276"/>
      <c r="AV129" s="276"/>
      <c r="AW129" s="276"/>
      <c r="AX129" s="419">
        <f t="shared" si="376"/>
        <v>0</v>
      </c>
      <c r="AY129" s="276"/>
      <c r="AZ129" s="276"/>
      <c r="BA129" s="276"/>
      <c r="BB129" s="419">
        <f t="shared" si="377"/>
        <v>0</v>
      </c>
      <c r="BC129" s="276"/>
      <c r="BD129" s="276"/>
      <c r="BE129" s="276"/>
      <c r="BF129" s="419">
        <f t="shared" si="378"/>
        <v>0</v>
      </c>
      <c r="BG129" s="276"/>
      <c r="BH129" s="276"/>
      <c r="BI129" s="276"/>
      <c r="BJ129" s="419">
        <f t="shared" si="379"/>
        <v>0</v>
      </c>
      <c r="BK129" s="276"/>
      <c r="BL129" s="276"/>
      <c r="BM129" s="276"/>
      <c r="BN129" s="419">
        <f t="shared" si="380"/>
        <v>0</v>
      </c>
      <c r="BO129" s="276"/>
      <c r="BP129" s="276"/>
      <c r="BQ129" s="276"/>
      <c r="BR129" s="419">
        <f t="shared" si="381"/>
        <v>0</v>
      </c>
      <c r="BS129" s="276"/>
      <c r="BT129" s="276"/>
      <c r="BU129" s="276"/>
      <c r="BV129" s="419">
        <f t="shared" si="382"/>
        <v>0</v>
      </c>
      <c r="BW129" s="276"/>
      <c r="BX129" s="276"/>
      <c r="BY129" s="276"/>
      <c r="BZ129" s="419">
        <f t="shared" si="383"/>
        <v>0</v>
      </c>
      <c r="CA129" s="276"/>
      <c r="CB129" s="276"/>
      <c r="CC129" s="276"/>
      <c r="CD129" s="419">
        <f t="shared" si="384"/>
        <v>0</v>
      </c>
      <c r="CE129" s="62">
        <f t="shared" si="385"/>
        <v>0</v>
      </c>
      <c r="CF129" s="117" t="str">
        <f t="shared" si="386"/>
        <v/>
      </c>
      <c r="CG129" s="14">
        <f t="shared" si="420"/>
        <v>0</v>
      </c>
      <c r="CH129" s="85">
        <f t="shared" si="388"/>
        <v>0</v>
      </c>
      <c r="CI129" s="14">
        <f t="shared" si="421"/>
        <v>0</v>
      </c>
      <c r="CJ129" s="14">
        <f t="shared" si="422"/>
        <v>0</v>
      </c>
      <c r="CK129" s="85">
        <f t="shared" si="391"/>
        <v>0</v>
      </c>
      <c r="CL129" s="85">
        <f t="shared" si="392"/>
        <v>0</v>
      </c>
      <c r="CM129" s="85">
        <f t="shared" si="393"/>
        <v>0</v>
      </c>
      <c r="CN129" s="85">
        <f t="shared" si="394"/>
        <v>0</v>
      </c>
      <c r="CO129" s="85">
        <f t="shared" si="395"/>
        <v>0</v>
      </c>
      <c r="CP129" s="85">
        <f t="shared" si="396"/>
        <v>0</v>
      </c>
      <c r="CQ129" s="85">
        <f t="shared" si="397"/>
        <v>0</v>
      </c>
      <c r="CR129" s="85">
        <f t="shared" si="414"/>
        <v>0</v>
      </c>
      <c r="CS129" s="88">
        <f t="shared" si="415"/>
        <v>0</v>
      </c>
      <c r="CV129" s="14">
        <f t="shared" si="398"/>
        <v>0</v>
      </c>
      <c r="CW129" s="14">
        <f t="shared" si="423"/>
        <v>0</v>
      </c>
      <c r="CX129" s="14">
        <f t="shared" si="424"/>
        <v>0</v>
      </c>
      <c r="CY129" s="14">
        <f t="shared" si="425"/>
        <v>0</v>
      </c>
      <c r="CZ129" s="14"/>
      <c r="DA129" s="14"/>
      <c r="DB129" s="14"/>
      <c r="DC129" s="14"/>
      <c r="DD129" s="14">
        <f t="shared" si="426"/>
        <v>0</v>
      </c>
      <c r="DE129" s="14">
        <f t="shared" si="427"/>
        <v>0</v>
      </c>
      <c r="DF129" s="14">
        <f t="shared" si="428"/>
        <v>0</v>
      </c>
      <c r="DG129" s="14">
        <f t="shared" si="429"/>
        <v>0</v>
      </c>
      <c r="DH129" s="198">
        <f t="shared" si="416"/>
        <v>0</v>
      </c>
      <c r="DI129" s="212">
        <f t="shared" si="417"/>
        <v>0</v>
      </c>
      <c r="DK129" s="74">
        <f t="shared" si="140"/>
        <v>0</v>
      </c>
      <c r="DL129" s="74">
        <f t="shared" si="419"/>
        <v>0</v>
      </c>
      <c r="DM129" s="74">
        <f t="shared" si="419"/>
        <v>0</v>
      </c>
      <c r="DN129" s="74">
        <f t="shared" si="419"/>
        <v>0</v>
      </c>
      <c r="DO129" s="74">
        <f t="shared" si="419"/>
        <v>0</v>
      </c>
      <c r="DP129" s="74">
        <f t="shared" si="419"/>
        <v>0</v>
      </c>
      <c r="DQ129" s="74">
        <f t="shared" si="419"/>
        <v>0</v>
      </c>
      <c r="DR129" s="74">
        <f t="shared" si="419"/>
        <v>0</v>
      </c>
      <c r="DS129" s="74">
        <f t="shared" si="419"/>
        <v>0</v>
      </c>
      <c r="DT129" s="74">
        <f t="shared" si="419"/>
        <v>0</v>
      </c>
      <c r="DU129" s="74">
        <f t="shared" si="419"/>
        <v>0</v>
      </c>
      <c r="DV129" s="74">
        <f t="shared" si="419"/>
        <v>0</v>
      </c>
      <c r="DW129" s="481">
        <f t="shared" si="175"/>
        <v>0</v>
      </c>
      <c r="DX129" s="84"/>
      <c r="DY129" s="74">
        <f t="shared" si="406"/>
        <v>0</v>
      </c>
      <c r="DZ129" s="74">
        <f t="shared" si="407"/>
        <v>0</v>
      </c>
      <c r="EA129" s="75">
        <f t="shared" si="408"/>
        <v>0</v>
      </c>
      <c r="EB129" s="74">
        <f t="shared" si="409"/>
        <v>0</v>
      </c>
      <c r="EC129" s="74"/>
      <c r="ED129" s="74"/>
      <c r="EE129" s="74"/>
      <c r="EF129" s="74"/>
      <c r="EG129" s="74">
        <f t="shared" si="410"/>
        <v>0</v>
      </c>
      <c r="EH129" s="74">
        <f t="shared" si="411"/>
        <v>0</v>
      </c>
      <c r="EI129" s="74">
        <f t="shared" si="412"/>
        <v>0</v>
      </c>
      <c r="EJ129" s="74">
        <f t="shared" si="413"/>
        <v>0</v>
      </c>
      <c r="EK129" s="83">
        <f t="shared" si="418"/>
        <v>0</v>
      </c>
      <c r="EO129" s="65">
        <f t="shared" si="430"/>
        <v>0</v>
      </c>
      <c r="EP129"/>
      <c r="EQ129"/>
      <c r="ER129"/>
      <c r="ES129"/>
      <c r="ET129"/>
      <c r="EU129"/>
      <c r="EV129"/>
      <c r="EW129"/>
      <c r="EX129"/>
      <c r="EY129"/>
      <c r="EZ129"/>
      <c r="FA129"/>
      <c r="FB129"/>
      <c r="FC129"/>
      <c r="FD129"/>
      <c r="FE129"/>
      <c r="FF129"/>
      <c r="FG129"/>
      <c r="FH129"/>
      <c r="FI129"/>
      <c r="FJ129"/>
      <c r="FK129"/>
      <c r="FL129"/>
      <c r="FM129"/>
      <c r="FN129"/>
      <c r="FO129"/>
    </row>
    <row r="130" spans="1:171" s="2" customFormat="1" hidden="1" x14ac:dyDescent="0.25">
      <c r="A130" s="17" t="s">
        <v>127</v>
      </c>
      <c r="B130" s="146" t="s">
        <v>188</v>
      </c>
      <c r="C130" s="129"/>
      <c r="D130" s="119"/>
      <c r="E130" s="120"/>
      <c r="F130" s="120"/>
      <c r="G130" s="11"/>
      <c r="H130" s="119"/>
      <c r="I130" s="120"/>
      <c r="J130" s="120"/>
      <c r="K130" s="120"/>
      <c r="L130" s="120"/>
      <c r="M130" s="120"/>
      <c r="N130" s="120"/>
      <c r="O130" s="120"/>
      <c r="P130" s="120"/>
      <c r="Q130" s="120"/>
      <c r="R130" s="120"/>
      <c r="S130" s="11"/>
      <c r="T130" s="134"/>
      <c r="U130" s="134"/>
      <c r="V130" s="119"/>
      <c r="W130" s="120"/>
      <c r="X130" s="120"/>
      <c r="Y130" s="120"/>
      <c r="Z130" s="120"/>
      <c r="AA130" s="120"/>
      <c r="AB130" s="11"/>
      <c r="AC130" s="280"/>
      <c r="AD130" s="134">
        <f t="shared" si="372"/>
        <v>0</v>
      </c>
      <c r="AE130" s="9"/>
      <c r="AF130" s="9"/>
      <c r="AG130" s="9"/>
      <c r="AH130" s="9"/>
      <c r="AI130" s="276"/>
      <c r="AJ130" s="276"/>
      <c r="AK130" s="276"/>
      <c r="AL130" s="419">
        <f t="shared" si="373"/>
        <v>0</v>
      </c>
      <c r="AM130" s="276"/>
      <c r="AN130" s="276"/>
      <c r="AO130" s="276"/>
      <c r="AP130" s="419">
        <f t="shared" si="374"/>
        <v>0</v>
      </c>
      <c r="AQ130" s="276"/>
      <c r="AR130" s="276"/>
      <c r="AS130" s="276"/>
      <c r="AT130" s="419">
        <f t="shared" si="375"/>
        <v>0</v>
      </c>
      <c r="AU130" s="276"/>
      <c r="AV130" s="276"/>
      <c r="AW130" s="276"/>
      <c r="AX130" s="419">
        <f t="shared" si="376"/>
        <v>0</v>
      </c>
      <c r="AY130" s="276"/>
      <c r="AZ130" s="276"/>
      <c r="BA130" s="276"/>
      <c r="BB130" s="419">
        <f t="shared" si="377"/>
        <v>0</v>
      </c>
      <c r="BC130" s="276"/>
      <c r="BD130" s="276"/>
      <c r="BE130" s="276"/>
      <c r="BF130" s="419">
        <f t="shared" si="378"/>
        <v>0</v>
      </c>
      <c r="BG130" s="276"/>
      <c r="BH130" s="276"/>
      <c r="BI130" s="276"/>
      <c r="BJ130" s="419">
        <f t="shared" si="379"/>
        <v>0</v>
      </c>
      <c r="BK130" s="276"/>
      <c r="BL130" s="276"/>
      <c r="BM130" s="276"/>
      <c r="BN130" s="419">
        <f t="shared" si="380"/>
        <v>0</v>
      </c>
      <c r="BO130" s="276"/>
      <c r="BP130" s="276"/>
      <c r="BQ130" s="276"/>
      <c r="BR130" s="419">
        <f t="shared" si="381"/>
        <v>0</v>
      </c>
      <c r="BS130" s="276"/>
      <c r="BT130" s="276"/>
      <c r="BU130" s="276"/>
      <c r="BV130" s="419">
        <f t="shared" si="382"/>
        <v>0</v>
      </c>
      <c r="BW130" s="276"/>
      <c r="BX130" s="276"/>
      <c r="BY130" s="276"/>
      <c r="BZ130" s="419">
        <f t="shared" si="383"/>
        <v>0</v>
      </c>
      <c r="CA130" s="276"/>
      <c r="CB130" s="276"/>
      <c r="CC130" s="276"/>
      <c r="CD130" s="419">
        <f t="shared" si="384"/>
        <v>0</v>
      </c>
      <c r="CE130" s="62">
        <f t="shared" si="385"/>
        <v>0</v>
      </c>
      <c r="CF130" s="117" t="str">
        <f t="shared" si="386"/>
        <v/>
      </c>
      <c r="CG130" s="14">
        <f t="shared" si="420"/>
        <v>0</v>
      </c>
      <c r="CH130" s="85">
        <f t="shared" si="388"/>
        <v>0</v>
      </c>
      <c r="CI130" s="14">
        <f t="shared" si="421"/>
        <v>0</v>
      </c>
      <c r="CJ130" s="14">
        <f t="shared" si="422"/>
        <v>0</v>
      </c>
      <c r="CK130" s="85">
        <f t="shared" si="391"/>
        <v>0</v>
      </c>
      <c r="CL130" s="85">
        <f t="shared" si="392"/>
        <v>0</v>
      </c>
      <c r="CM130" s="85">
        <f t="shared" si="393"/>
        <v>0</v>
      </c>
      <c r="CN130" s="85">
        <f t="shared" si="394"/>
        <v>0</v>
      </c>
      <c r="CO130" s="85">
        <f t="shared" si="395"/>
        <v>0</v>
      </c>
      <c r="CP130" s="85">
        <f t="shared" si="396"/>
        <v>0</v>
      </c>
      <c r="CQ130" s="85">
        <f t="shared" si="397"/>
        <v>0</v>
      </c>
      <c r="CR130" s="85">
        <f t="shared" si="414"/>
        <v>0</v>
      </c>
      <c r="CS130" s="88">
        <f t="shared" si="415"/>
        <v>0</v>
      </c>
      <c r="CV130" s="14">
        <f t="shared" si="398"/>
        <v>0</v>
      </c>
      <c r="CW130" s="14">
        <f t="shared" si="423"/>
        <v>0</v>
      </c>
      <c r="CX130" s="14">
        <f t="shared" si="424"/>
        <v>0</v>
      </c>
      <c r="CY130" s="14">
        <f t="shared" si="425"/>
        <v>0</v>
      </c>
      <c r="CZ130" s="14"/>
      <c r="DA130" s="14"/>
      <c r="DB130" s="14"/>
      <c r="DC130" s="14"/>
      <c r="DD130" s="14">
        <f t="shared" si="426"/>
        <v>0</v>
      </c>
      <c r="DE130" s="14">
        <f t="shared" si="427"/>
        <v>0</v>
      </c>
      <c r="DF130" s="14">
        <f t="shared" si="428"/>
        <v>0</v>
      </c>
      <c r="DG130" s="14">
        <f t="shared" si="429"/>
        <v>0</v>
      </c>
      <c r="DH130" s="198">
        <f t="shared" si="416"/>
        <v>0</v>
      </c>
      <c r="DI130" s="212">
        <f t="shared" si="417"/>
        <v>0</v>
      </c>
      <c r="DK130" s="74">
        <f t="shared" si="140"/>
        <v>0</v>
      </c>
      <c r="DL130" s="74">
        <f t="shared" si="419"/>
        <v>0</v>
      </c>
      <c r="DM130" s="74">
        <f t="shared" si="419"/>
        <v>0</v>
      </c>
      <c r="DN130" s="74">
        <f t="shared" si="419"/>
        <v>0</v>
      </c>
      <c r="DO130" s="74">
        <f t="shared" si="419"/>
        <v>0</v>
      </c>
      <c r="DP130" s="74">
        <f t="shared" si="419"/>
        <v>0</v>
      </c>
      <c r="DQ130" s="74">
        <f t="shared" si="419"/>
        <v>0</v>
      </c>
      <c r="DR130" s="74">
        <f t="shared" si="419"/>
        <v>0</v>
      </c>
      <c r="DS130" s="74">
        <f t="shared" si="419"/>
        <v>0</v>
      </c>
      <c r="DT130" s="74">
        <f t="shared" si="419"/>
        <v>0</v>
      </c>
      <c r="DU130" s="74">
        <f t="shared" si="419"/>
        <v>0</v>
      </c>
      <c r="DV130" s="74">
        <f t="shared" si="419"/>
        <v>0</v>
      </c>
      <c r="DW130" s="481">
        <f t="shared" si="175"/>
        <v>0</v>
      </c>
      <c r="DX130" s="84"/>
      <c r="DY130" s="74">
        <f t="shared" si="406"/>
        <v>0</v>
      </c>
      <c r="DZ130" s="74">
        <f t="shared" si="407"/>
        <v>0</v>
      </c>
      <c r="EA130" s="75">
        <f t="shared" si="408"/>
        <v>0</v>
      </c>
      <c r="EB130" s="74">
        <f t="shared" si="409"/>
        <v>0</v>
      </c>
      <c r="EC130" s="74"/>
      <c r="ED130" s="74"/>
      <c r="EE130" s="74"/>
      <c r="EF130" s="74"/>
      <c r="EG130" s="74">
        <f t="shared" si="410"/>
        <v>0</v>
      </c>
      <c r="EH130" s="74">
        <f t="shared" si="411"/>
        <v>0</v>
      </c>
      <c r="EI130" s="74">
        <f t="shared" si="412"/>
        <v>0</v>
      </c>
      <c r="EJ130" s="74">
        <f t="shared" si="413"/>
        <v>0</v>
      </c>
      <c r="EK130" s="83">
        <f t="shared" si="418"/>
        <v>0</v>
      </c>
      <c r="EO130" s="65">
        <f t="shared" si="430"/>
        <v>0</v>
      </c>
      <c r="EP130"/>
      <c r="EQ130"/>
      <c r="ER130"/>
      <c r="ES130"/>
      <c r="ET130"/>
      <c r="EU130"/>
      <c r="EV130"/>
      <c r="EW130"/>
      <c r="EX130"/>
      <c r="EY130"/>
      <c r="EZ130"/>
      <c r="FA130"/>
      <c r="FB130"/>
      <c r="FC130"/>
      <c r="FD130"/>
      <c r="FE130"/>
      <c r="FF130"/>
      <c r="FG130"/>
      <c r="FH130"/>
      <c r="FI130"/>
      <c r="FJ130"/>
      <c r="FK130"/>
      <c r="FL130"/>
      <c r="FM130"/>
      <c r="FN130"/>
      <c r="FO130"/>
    </row>
    <row r="131" spans="1:171" s="2" customFormat="1" hidden="1" x14ac:dyDescent="0.25">
      <c r="A131" s="17" t="s">
        <v>131</v>
      </c>
      <c r="B131" s="146" t="s">
        <v>189</v>
      </c>
      <c r="C131" s="129"/>
      <c r="D131" s="119"/>
      <c r="E131" s="120"/>
      <c r="F131" s="120"/>
      <c r="G131" s="11"/>
      <c r="H131" s="119"/>
      <c r="I131" s="120"/>
      <c r="J131" s="120"/>
      <c r="K131" s="120"/>
      <c r="L131" s="120"/>
      <c r="M131" s="120"/>
      <c r="N131" s="120"/>
      <c r="O131" s="120"/>
      <c r="P131" s="120"/>
      <c r="Q131" s="120"/>
      <c r="R131" s="120"/>
      <c r="S131" s="11"/>
      <c r="T131" s="134"/>
      <c r="U131" s="134"/>
      <c r="V131" s="119"/>
      <c r="W131" s="120"/>
      <c r="X131" s="120"/>
      <c r="Y131" s="120"/>
      <c r="Z131" s="120"/>
      <c r="AA131" s="120"/>
      <c r="AB131" s="11"/>
      <c r="AC131" s="10"/>
      <c r="AD131" s="134">
        <f t="shared" si="372"/>
        <v>0</v>
      </c>
      <c r="AE131" s="9"/>
      <c r="AF131" s="9"/>
      <c r="AG131" s="9"/>
      <c r="AH131" s="9"/>
      <c r="AI131" s="276"/>
      <c r="AJ131" s="276"/>
      <c r="AK131" s="276"/>
      <c r="AL131" s="419">
        <f t="shared" si="373"/>
        <v>0</v>
      </c>
      <c r="AM131" s="276"/>
      <c r="AN131" s="276"/>
      <c r="AO131" s="276"/>
      <c r="AP131" s="419">
        <f t="shared" si="374"/>
        <v>0</v>
      </c>
      <c r="AQ131" s="276"/>
      <c r="AR131" s="276"/>
      <c r="AS131" s="276"/>
      <c r="AT131" s="419">
        <f t="shared" si="375"/>
        <v>0</v>
      </c>
      <c r="AU131" s="276"/>
      <c r="AV131" s="276"/>
      <c r="AW131" s="276"/>
      <c r="AX131" s="419">
        <f t="shared" si="376"/>
        <v>0</v>
      </c>
      <c r="AY131" s="276"/>
      <c r="AZ131" s="276"/>
      <c r="BA131" s="276"/>
      <c r="BB131" s="419">
        <f t="shared" si="377"/>
        <v>0</v>
      </c>
      <c r="BC131" s="276"/>
      <c r="BD131" s="276"/>
      <c r="BE131" s="276"/>
      <c r="BF131" s="419">
        <f t="shared" si="378"/>
        <v>0</v>
      </c>
      <c r="BG131" s="276"/>
      <c r="BH131" s="276"/>
      <c r="BI131" s="276"/>
      <c r="BJ131" s="419">
        <f t="shared" si="379"/>
        <v>0</v>
      </c>
      <c r="BK131" s="276"/>
      <c r="BL131" s="276"/>
      <c r="BM131" s="276"/>
      <c r="BN131" s="419">
        <f t="shared" si="380"/>
        <v>0</v>
      </c>
      <c r="BO131" s="276"/>
      <c r="BP131" s="276"/>
      <c r="BQ131" s="276"/>
      <c r="BR131" s="419">
        <f t="shared" si="381"/>
        <v>0</v>
      </c>
      <c r="BS131" s="276"/>
      <c r="BT131" s="276"/>
      <c r="BU131" s="276"/>
      <c r="BV131" s="419">
        <f t="shared" si="382"/>
        <v>0</v>
      </c>
      <c r="BW131" s="276"/>
      <c r="BX131" s="276"/>
      <c r="BY131" s="276"/>
      <c r="BZ131" s="419">
        <f t="shared" si="383"/>
        <v>0</v>
      </c>
      <c r="CA131" s="276"/>
      <c r="CB131" s="276"/>
      <c r="CC131" s="276"/>
      <c r="CD131" s="419">
        <f t="shared" si="384"/>
        <v>0</v>
      </c>
      <c r="CE131" s="62">
        <f t="shared" si="385"/>
        <v>0</v>
      </c>
      <c r="CF131" s="117" t="str">
        <f t="shared" si="386"/>
        <v/>
      </c>
      <c r="CG131" s="14">
        <f t="shared" si="420"/>
        <v>0</v>
      </c>
      <c r="CH131" s="85">
        <f t="shared" si="388"/>
        <v>0</v>
      </c>
      <c r="CI131" s="14">
        <f t="shared" si="421"/>
        <v>0</v>
      </c>
      <c r="CJ131" s="14">
        <f t="shared" si="422"/>
        <v>0</v>
      </c>
      <c r="CK131" s="85">
        <f t="shared" si="391"/>
        <v>0</v>
      </c>
      <c r="CL131" s="85">
        <f t="shared" si="392"/>
        <v>0</v>
      </c>
      <c r="CM131" s="85">
        <f t="shared" si="393"/>
        <v>0</v>
      </c>
      <c r="CN131" s="85">
        <f t="shared" si="394"/>
        <v>0</v>
      </c>
      <c r="CO131" s="85">
        <f t="shared" si="395"/>
        <v>0</v>
      </c>
      <c r="CP131" s="85">
        <f t="shared" si="396"/>
        <v>0</v>
      </c>
      <c r="CQ131" s="85">
        <f t="shared" si="397"/>
        <v>0</v>
      </c>
      <c r="CR131" s="85">
        <f t="shared" si="414"/>
        <v>0</v>
      </c>
      <c r="CS131" s="88">
        <f t="shared" si="415"/>
        <v>0</v>
      </c>
      <c r="CV131" s="14">
        <f t="shared" si="398"/>
        <v>0</v>
      </c>
      <c r="CW131" s="14">
        <f t="shared" si="423"/>
        <v>0</v>
      </c>
      <c r="CX131" s="14">
        <f t="shared" si="424"/>
        <v>0</v>
      </c>
      <c r="CY131" s="14">
        <f t="shared" si="425"/>
        <v>0</v>
      </c>
      <c r="CZ131" s="14"/>
      <c r="DA131" s="14"/>
      <c r="DB131" s="14"/>
      <c r="DC131" s="14"/>
      <c r="DD131" s="14">
        <f t="shared" si="426"/>
        <v>0</v>
      </c>
      <c r="DE131" s="14">
        <f t="shared" si="427"/>
        <v>0</v>
      </c>
      <c r="DF131" s="14">
        <f t="shared" si="428"/>
        <v>0</v>
      </c>
      <c r="DG131" s="14">
        <f t="shared" si="429"/>
        <v>0</v>
      </c>
      <c r="DH131" s="198">
        <f t="shared" si="416"/>
        <v>0</v>
      </c>
      <c r="DI131" s="212">
        <f t="shared" si="417"/>
        <v>0</v>
      </c>
      <c r="DK131" s="74">
        <f t="shared" si="140"/>
        <v>0</v>
      </c>
      <c r="DL131" s="74">
        <f t="shared" si="419"/>
        <v>0</v>
      </c>
      <c r="DM131" s="74">
        <f t="shared" si="419"/>
        <v>0</v>
      </c>
      <c r="DN131" s="74">
        <f t="shared" si="419"/>
        <v>0</v>
      </c>
      <c r="DO131" s="74">
        <f t="shared" si="419"/>
        <v>0</v>
      </c>
      <c r="DP131" s="74">
        <f t="shared" si="419"/>
        <v>0</v>
      </c>
      <c r="DQ131" s="74">
        <f t="shared" si="419"/>
        <v>0</v>
      </c>
      <c r="DR131" s="74">
        <f t="shared" si="419"/>
        <v>0</v>
      </c>
      <c r="DS131" s="74">
        <f t="shared" si="419"/>
        <v>0</v>
      </c>
      <c r="DT131" s="74">
        <f t="shared" si="419"/>
        <v>0</v>
      </c>
      <c r="DU131" s="74">
        <f t="shared" si="419"/>
        <v>0</v>
      </c>
      <c r="DV131" s="74">
        <f t="shared" si="419"/>
        <v>0</v>
      </c>
      <c r="DW131" s="481">
        <f t="shared" si="175"/>
        <v>0</v>
      </c>
      <c r="DX131" s="84"/>
      <c r="DY131" s="74">
        <f t="shared" si="406"/>
        <v>0</v>
      </c>
      <c r="DZ131" s="74">
        <f t="shared" si="407"/>
        <v>0</v>
      </c>
      <c r="EA131" s="75">
        <f t="shared" si="408"/>
        <v>0</v>
      </c>
      <c r="EB131" s="74">
        <f t="shared" si="409"/>
        <v>0</v>
      </c>
      <c r="EC131" s="74"/>
      <c r="ED131" s="74"/>
      <c r="EE131" s="74"/>
      <c r="EF131" s="74"/>
      <c r="EG131" s="74">
        <f t="shared" si="410"/>
        <v>0</v>
      </c>
      <c r="EH131" s="74">
        <f t="shared" si="411"/>
        <v>0</v>
      </c>
      <c r="EI131" s="74">
        <f t="shared" si="412"/>
        <v>0</v>
      </c>
      <c r="EJ131" s="74">
        <f t="shared" si="413"/>
        <v>0</v>
      </c>
      <c r="EK131" s="83">
        <f t="shared" si="418"/>
        <v>0</v>
      </c>
      <c r="EO131" s="65">
        <f t="shared" si="430"/>
        <v>0</v>
      </c>
      <c r="EP131"/>
      <c r="EQ131"/>
      <c r="ER131"/>
      <c r="ES131"/>
      <c r="ET131"/>
      <c r="EU131"/>
      <c r="EV131"/>
      <c r="EW131"/>
      <c r="EX131"/>
      <c r="EY131"/>
      <c r="EZ131"/>
      <c r="FA131"/>
      <c r="FB131"/>
      <c r="FC131"/>
      <c r="FD131"/>
      <c r="FE131"/>
      <c r="FF131"/>
      <c r="FG131"/>
      <c r="FH131"/>
      <c r="FI131"/>
      <c r="FJ131"/>
      <c r="FK131"/>
      <c r="FL131"/>
      <c r="FM131"/>
      <c r="FN131"/>
      <c r="FO131"/>
    </row>
    <row r="132" spans="1:171" s="2" customFormat="1" hidden="1" x14ac:dyDescent="0.25">
      <c r="A132" s="17" t="s">
        <v>132</v>
      </c>
      <c r="B132" s="146" t="s">
        <v>190</v>
      </c>
      <c r="C132" s="129"/>
      <c r="D132" s="119"/>
      <c r="E132" s="120"/>
      <c r="F132" s="120"/>
      <c r="G132" s="11"/>
      <c r="H132" s="119"/>
      <c r="I132" s="120"/>
      <c r="J132" s="120"/>
      <c r="K132" s="120"/>
      <c r="L132" s="120"/>
      <c r="M132" s="120"/>
      <c r="N132" s="120"/>
      <c r="O132" s="120"/>
      <c r="P132" s="120"/>
      <c r="Q132" s="120"/>
      <c r="R132" s="120"/>
      <c r="S132" s="11"/>
      <c r="T132" s="134"/>
      <c r="U132" s="134"/>
      <c r="V132" s="119"/>
      <c r="W132" s="120"/>
      <c r="X132" s="120"/>
      <c r="Y132" s="120"/>
      <c r="Z132" s="120"/>
      <c r="AA132" s="120"/>
      <c r="AB132" s="11"/>
      <c r="AC132" s="10"/>
      <c r="AD132" s="134">
        <f t="shared" si="372"/>
        <v>0</v>
      </c>
      <c r="AE132" s="9"/>
      <c r="AF132" s="9"/>
      <c r="AG132" s="9"/>
      <c r="AH132" s="9"/>
      <c r="AI132" s="276"/>
      <c r="AJ132" s="276"/>
      <c r="AK132" s="276"/>
      <c r="AL132" s="419">
        <f t="shared" si="373"/>
        <v>0</v>
      </c>
      <c r="AM132" s="276"/>
      <c r="AN132" s="276"/>
      <c r="AO132" s="276"/>
      <c r="AP132" s="419">
        <f t="shared" si="374"/>
        <v>0</v>
      </c>
      <c r="AQ132" s="276"/>
      <c r="AR132" s="276"/>
      <c r="AS132" s="276"/>
      <c r="AT132" s="419">
        <f t="shared" si="375"/>
        <v>0</v>
      </c>
      <c r="AU132" s="276"/>
      <c r="AV132" s="276"/>
      <c r="AW132" s="276"/>
      <c r="AX132" s="419">
        <f t="shared" si="376"/>
        <v>0</v>
      </c>
      <c r="AY132" s="276"/>
      <c r="AZ132" s="276"/>
      <c r="BA132" s="276"/>
      <c r="BB132" s="419">
        <f t="shared" si="377"/>
        <v>0</v>
      </c>
      <c r="BC132" s="276"/>
      <c r="BD132" s="276"/>
      <c r="BE132" s="276"/>
      <c r="BF132" s="419">
        <f t="shared" si="378"/>
        <v>0</v>
      </c>
      <c r="BG132" s="276"/>
      <c r="BH132" s="276"/>
      <c r="BI132" s="276"/>
      <c r="BJ132" s="419">
        <f t="shared" si="379"/>
        <v>0</v>
      </c>
      <c r="BK132" s="276"/>
      <c r="BL132" s="276"/>
      <c r="BM132" s="276"/>
      <c r="BN132" s="419">
        <f t="shared" si="380"/>
        <v>0</v>
      </c>
      <c r="BO132" s="276"/>
      <c r="BP132" s="276"/>
      <c r="BQ132" s="276"/>
      <c r="BR132" s="419">
        <f t="shared" si="381"/>
        <v>0</v>
      </c>
      <c r="BS132" s="276"/>
      <c r="BT132" s="276"/>
      <c r="BU132" s="276"/>
      <c r="BV132" s="419">
        <f t="shared" si="382"/>
        <v>0</v>
      </c>
      <c r="BW132" s="276"/>
      <c r="BX132" s="276"/>
      <c r="BY132" s="276"/>
      <c r="BZ132" s="419">
        <f t="shared" si="383"/>
        <v>0</v>
      </c>
      <c r="CA132" s="276"/>
      <c r="CB132" s="276"/>
      <c r="CC132" s="276"/>
      <c r="CD132" s="419">
        <f t="shared" si="384"/>
        <v>0</v>
      </c>
      <c r="CE132" s="62">
        <f t="shared" si="385"/>
        <v>0</v>
      </c>
      <c r="CF132" s="117" t="str">
        <f t="shared" si="386"/>
        <v/>
      </c>
      <c r="CG132" s="14">
        <f>IF(AND($EO132=0,$FB132=0),0,IF(AND($DW132=0,$EK132=0,EQ133&lt;&gt;0),EQ133, IF(AND(CF132&lt;DI132,$DH132&lt;&gt;$AD132,CV132=$DI132),CV132+$AD132-$DH132,CV132)))</f>
        <v>0</v>
      </c>
      <c r="CH132" s="85">
        <f t="shared" si="388"/>
        <v>0</v>
      </c>
      <c r="CI132" s="14">
        <f>IF(AND($EO132=0,$FB132=0),0,IF(AND($DW132=0,$EK132=0,ES133&lt;&gt;0),ES133, IF(AND(CH132&lt;DI132,$DH132&lt;&gt;$AD132,CX132=$DI132),CX132+$AD132-$DH132,CX132)))</f>
        <v>0</v>
      </c>
      <c r="CJ132" s="14">
        <f>IF(AND($EO132=0,$FB132=0),0,IF(AND($DW132=0,$EK132=0,EX133&lt;&gt;0),EX133, IF(AND(CI132&lt;DI132,$DH132&lt;&gt;$AD132,CY132=$DI132),CY132+$AD132-$DH132,CY132)))</f>
        <v>0</v>
      </c>
      <c r="CK132" s="85">
        <f t="shared" si="391"/>
        <v>0</v>
      </c>
      <c r="CL132" s="85">
        <f t="shared" si="392"/>
        <v>0</v>
      </c>
      <c r="CM132" s="85">
        <f t="shared" si="393"/>
        <v>0</v>
      </c>
      <c r="CN132" s="85">
        <f t="shared" si="394"/>
        <v>0</v>
      </c>
      <c r="CO132" s="85">
        <f t="shared" si="395"/>
        <v>0</v>
      </c>
      <c r="CP132" s="85">
        <f t="shared" si="396"/>
        <v>0</v>
      </c>
      <c r="CQ132" s="85">
        <f t="shared" si="397"/>
        <v>0</v>
      </c>
      <c r="CR132" s="85">
        <f t="shared" si="414"/>
        <v>0</v>
      </c>
      <c r="CS132" s="88">
        <f t="shared" si="415"/>
        <v>0</v>
      </c>
      <c r="CV132" s="14">
        <f t="shared" si="398"/>
        <v>0</v>
      </c>
      <c r="CW132" s="14">
        <f>IF($EO132=0,0,ROUND(4*($AD132-$FB132)*SUM(AM132:AM132)/$EO132,0)/4)+ER133+FD132</f>
        <v>0</v>
      </c>
      <c r="CX132" s="14">
        <f>IF($EO132=0,0,ROUND(4*($AD132-$FB132)*SUM(AQ132:AQ132)/$EO132,0)/4)+ES133+FE132</f>
        <v>0</v>
      </c>
      <c r="CY132" s="14">
        <f>IF($EO132=0,0,ROUND(4*($AD132-$FB132)*SUM(AU132:AU132)/$EO132,0)/4)+EX133++FF132</f>
        <v>0</v>
      </c>
      <c r="CZ132" s="14"/>
      <c r="DA132" s="14"/>
      <c r="DB132" s="14"/>
      <c r="DC132" s="14"/>
      <c r="DD132" s="14">
        <f>IF($EO132=0,0,ROUND(4*($AD132-$FB132)*SUM(BO132:BO132)/$EO132,0)/4)+EY133+FK132</f>
        <v>0</v>
      </c>
      <c r="DE132" s="14">
        <f>IF($EO132=0,0,ROUND(4*($AD132-$FB132)*(SUM(BS132:BS132))/$EO132,0)/4)+EZ133+FL132</f>
        <v>0</v>
      </c>
      <c r="DF132" s="14">
        <f>IF($EO132=0,0,ROUND(4*($AD132-$FB132)*(SUM(BW132:BW132))/$EO132,0)/4)+FA133+FM132</f>
        <v>0</v>
      </c>
      <c r="DG132" s="14">
        <f t="shared" si="429"/>
        <v>0</v>
      </c>
      <c r="DH132" s="198">
        <f t="shared" si="416"/>
        <v>0</v>
      </c>
      <c r="DI132" s="212">
        <f t="shared" si="417"/>
        <v>0</v>
      </c>
      <c r="DK132" s="74">
        <f t="shared" si="140"/>
        <v>0</v>
      </c>
      <c r="DL132" s="74">
        <f t="shared" si="419"/>
        <v>0</v>
      </c>
      <c r="DM132" s="74">
        <f t="shared" si="419"/>
        <v>0</v>
      </c>
      <c r="DN132" s="74">
        <f t="shared" si="419"/>
        <v>0</v>
      </c>
      <c r="DO132" s="74">
        <f t="shared" si="419"/>
        <v>0</v>
      </c>
      <c r="DP132" s="74">
        <f t="shared" si="419"/>
        <v>0</v>
      </c>
      <c r="DQ132" s="74">
        <f t="shared" si="419"/>
        <v>0</v>
      </c>
      <c r="DR132" s="74">
        <f t="shared" si="419"/>
        <v>0</v>
      </c>
      <c r="DS132" s="74">
        <f t="shared" si="419"/>
        <v>0</v>
      </c>
      <c r="DT132" s="74">
        <f t="shared" si="419"/>
        <v>0</v>
      </c>
      <c r="DU132" s="74">
        <f t="shared" si="419"/>
        <v>0</v>
      </c>
      <c r="DV132" s="74">
        <f t="shared" si="419"/>
        <v>0</v>
      </c>
      <c r="DW132" s="481">
        <f t="shared" si="175"/>
        <v>0</v>
      </c>
      <c r="DX132" s="84"/>
      <c r="DY132" s="74">
        <f t="shared" si="406"/>
        <v>0</v>
      </c>
      <c r="DZ132" s="74">
        <f t="shared" si="407"/>
        <v>0</v>
      </c>
      <c r="EA132" s="75">
        <f t="shared" si="408"/>
        <v>0</v>
      </c>
      <c r="EB132" s="74">
        <f t="shared" si="409"/>
        <v>0</v>
      </c>
      <c r="EC132" s="74"/>
      <c r="ED132" s="74"/>
      <c r="EE132" s="74"/>
      <c r="EF132" s="74"/>
      <c r="EG132" s="74">
        <f t="shared" si="410"/>
        <v>0</v>
      </c>
      <c r="EH132" s="74">
        <f t="shared" si="411"/>
        <v>0</v>
      </c>
      <c r="EI132" s="74">
        <f t="shared" si="412"/>
        <v>0</v>
      </c>
      <c r="EJ132" s="74">
        <f t="shared" si="413"/>
        <v>0</v>
      </c>
      <c r="EK132" s="83">
        <f t="shared" si="418"/>
        <v>0</v>
      </c>
      <c r="EO132" s="65">
        <f t="shared" si="430"/>
        <v>0</v>
      </c>
      <c r="FA132" s="4"/>
      <c r="FB132" s="4"/>
      <c r="FC132" s="4"/>
      <c r="FD132" s="4"/>
      <c r="FE132" s="4"/>
      <c r="FF132" s="4"/>
      <c r="FG132" s="4"/>
      <c r="FH132" s="4"/>
      <c r="FI132" s="4"/>
      <c r="FJ132" s="4"/>
      <c r="FK132" s="4"/>
      <c r="FL132" s="4"/>
      <c r="FM132" s="4"/>
      <c r="FN132" s="4"/>
      <c r="FO132" s="4"/>
    </row>
    <row r="133" spans="1:171" s="19" customFormat="1" ht="15" x14ac:dyDescent="0.25">
      <c r="A133" s="188" t="s">
        <v>23</v>
      </c>
      <c r="B133" s="143" t="s">
        <v>191</v>
      </c>
      <c r="C133" s="179"/>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7"/>
      <c r="AC133" s="233">
        <f>SUMIF($A113:$A132,"&gt;'#'",AC113:AC132)</f>
        <v>690</v>
      </c>
      <c r="AD133" s="233">
        <f>SUMIF($A113:$A132,"&gt;'#'",AD113:AD132)</f>
        <v>23</v>
      </c>
      <c r="AE133" s="233"/>
      <c r="AF133" s="233"/>
      <c r="AG133" s="233"/>
      <c r="AH133" s="233"/>
      <c r="AI133" s="224"/>
      <c r="AJ133" s="224"/>
      <c r="AK133" s="224"/>
      <c r="AL133" s="69">
        <f>SUM(AL113:AL132)</f>
        <v>0</v>
      </c>
      <c r="AM133" s="224"/>
      <c r="AN133" s="224"/>
      <c r="AO133" s="224"/>
      <c r="AP133" s="69">
        <f>SUM(AP113:AP132)</f>
        <v>15</v>
      </c>
      <c r="AQ133" s="224"/>
      <c r="AR133" s="224"/>
      <c r="AS133" s="224"/>
      <c r="AT133" s="69">
        <f>SUM(AT113:AT132)</f>
        <v>8</v>
      </c>
      <c r="AU133" s="224"/>
      <c r="AV133" s="224"/>
      <c r="AW133" s="224"/>
      <c r="AX133" s="69">
        <f>SUM(AX113:AX132)</f>
        <v>0</v>
      </c>
      <c r="AY133" s="224"/>
      <c r="AZ133" s="224"/>
      <c r="BA133" s="224"/>
      <c r="BB133" s="69">
        <f>SUM(BB113:BB132)</f>
        <v>0</v>
      </c>
      <c r="BC133" s="224"/>
      <c r="BD133" s="224"/>
      <c r="BE133" s="224"/>
      <c r="BF133" s="69">
        <f>SUM(BF113:BF132)</f>
        <v>0</v>
      </c>
      <c r="BG133" s="224"/>
      <c r="BH133" s="224"/>
      <c r="BI133" s="224"/>
      <c r="BJ133" s="69">
        <f>SUM(BJ113:BJ132)</f>
        <v>0</v>
      </c>
      <c r="BK133" s="224"/>
      <c r="BL133" s="224"/>
      <c r="BM133" s="224"/>
      <c r="BN133" s="69">
        <f>SUM(BN113:BN132)</f>
        <v>0</v>
      </c>
      <c r="BO133" s="224"/>
      <c r="BP133" s="224"/>
      <c r="BQ133" s="224"/>
      <c r="BR133" s="69">
        <f>SUM(BR113:BR132)</f>
        <v>0</v>
      </c>
      <c r="BS133" s="224"/>
      <c r="BT133" s="224"/>
      <c r="BU133" s="224"/>
      <c r="BV133" s="69">
        <f>SUM(BV113:BV132)</f>
        <v>0</v>
      </c>
      <c r="BW133" s="224"/>
      <c r="BX133" s="224"/>
      <c r="BY133" s="224"/>
      <c r="BZ133" s="69">
        <f>SUM(BZ113:BZ132)</f>
        <v>0</v>
      </c>
      <c r="CA133" s="224"/>
      <c r="CB133" s="224"/>
      <c r="CC133" s="224"/>
      <c r="CD133" s="69">
        <f>SUM(CD113:CD132)</f>
        <v>0</v>
      </c>
      <c r="CE133" s="63">
        <f t="shared" si="385"/>
        <v>0</v>
      </c>
      <c r="CF133" s="38"/>
      <c r="CG133" s="80">
        <f t="shared" ref="CG133:CR133" si="431">SUM(CG113:CG132)</f>
        <v>0</v>
      </c>
      <c r="CH133" s="80">
        <f t="shared" si="431"/>
        <v>15</v>
      </c>
      <c r="CI133" s="80">
        <f t="shared" si="431"/>
        <v>8</v>
      </c>
      <c r="CJ133" s="80">
        <f t="shared" si="431"/>
        <v>0</v>
      </c>
      <c r="CK133" s="80">
        <f t="shared" si="431"/>
        <v>0</v>
      </c>
      <c r="CL133" s="80">
        <f t="shared" si="431"/>
        <v>0</v>
      </c>
      <c r="CM133" s="80">
        <f t="shared" si="431"/>
        <v>0</v>
      </c>
      <c r="CN133" s="80">
        <f t="shared" si="431"/>
        <v>0</v>
      </c>
      <c r="CO133" s="80">
        <f t="shared" si="431"/>
        <v>0</v>
      </c>
      <c r="CP133" s="80">
        <f t="shared" si="431"/>
        <v>0</v>
      </c>
      <c r="CQ133" s="80">
        <f t="shared" si="431"/>
        <v>0</v>
      </c>
      <c r="CR133" s="80">
        <f t="shared" si="431"/>
        <v>0</v>
      </c>
      <c r="CS133" s="80">
        <f>SUM(CS113:CS124)</f>
        <v>23</v>
      </c>
      <c r="CV133" s="39">
        <f>SUM(CV113:CV132)</f>
        <v>0</v>
      </c>
      <c r="CW133" s="39">
        <f>SUM(CW113:CW132)</f>
        <v>0</v>
      </c>
      <c r="CX133" s="39">
        <f>SUM(CX113:CX132)</f>
        <v>0</v>
      </c>
      <c r="CY133" s="39">
        <f>SUM(CY113:CY132)</f>
        <v>0</v>
      </c>
      <c r="CZ133" s="39"/>
      <c r="DA133" s="39"/>
      <c r="DB133" s="39"/>
      <c r="DC133" s="39"/>
      <c r="DD133" s="39">
        <f>SUM(DD113:DD132)</f>
        <v>0</v>
      </c>
      <c r="DE133" s="39">
        <f>SUM(DE113:DE132)</f>
        <v>0</v>
      </c>
      <c r="DF133" s="39">
        <f>SUM(DF113:DF132)</f>
        <v>0</v>
      </c>
      <c r="DG133" s="39">
        <f>SUM(DG113:DG132)</f>
        <v>0</v>
      </c>
      <c r="DH133" s="201">
        <f>SUM(DH113:DH132)</f>
        <v>0</v>
      </c>
      <c r="DI133" s="214"/>
      <c r="DJ133" s="23" t="s">
        <v>32</v>
      </c>
      <c r="DK133" s="76">
        <f t="shared" ref="DK133:DW133" si="432">SUM(DK113:DK132)</f>
        <v>0</v>
      </c>
      <c r="DL133" s="76">
        <f t="shared" si="432"/>
        <v>0</v>
      </c>
      <c r="DM133" s="76">
        <f t="shared" si="432"/>
        <v>0</v>
      </c>
      <c r="DN133" s="76">
        <f t="shared" si="432"/>
        <v>0</v>
      </c>
      <c r="DO133" s="76">
        <f t="shared" si="432"/>
        <v>0</v>
      </c>
      <c r="DP133" s="76">
        <f t="shared" si="432"/>
        <v>0</v>
      </c>
      <c r="DQ133" s="76">
        <f t="shared" si="432"/>
        <v>0</v>
      </c>
      <c r="DR133" s="76">
        <f t="shared" si="432"/>
        <v>0</v>
      </c>
      <c r="DS133" s="76">
        <f t="shared" si="432"/>
        <v>0</v>
      </c>
      <c r="DT133" s="76">
        <f t="shared" si="432"/>
        <v>0</v>
      </c>
      <c r="DU133" s="76">
        <f t="shared" si="432"/>
        <v>0</v>
      </c>
      <c r="DV133" s="76">
        <f t="shared" si="432"/>
        <v>0</v>
      </c>
      <c r="DW133" s="483">
        <f t="shared" si="432"/>
        <v>0</v>
      </c>
      <c r="DX133" s="480"/>
      <c r="DY133" s="77">
        <f>SUM(DY113:DY132)</f>
        <v>0</v>
      </c>
      <c r="DZ133" s="77">
        <f>SUM(DZ113:DZ132)</f>
        <v>3</v>
      </c>
      <c r="EA133" s="77">
        <f>SUM(EA113:EA132)</f>
        <v>2</v>
      </c>
      <c r="EB133" s="77">
        <f>SUM(EB113:EB132)</f>
        <v>0</v>
      </c>
      <c r="EC133" s="77"/>
      <c r="ED133" s="77"/>
      <c r="EE133" s="77"/>
      <c r="EF133" s="77"/>
      <c r="EG133" s="77">
        <f>SUM(EG113:EG132)</f>
        <v>0</v>
      </c>
      <c r="EH133" s="77">
        <f>SUM(EH113:EH132)</f>
        <v>0</v>
      </c>
      <c r="EI133" s="77">
        <f>SUM(EI113:EI132)</f>
        <v>0</v>
      </c>
      <c r="EJ133" s="77">
        <f>SUM(EJ113:EJ132)</f>
        <v>0</v>
      </c>
      <c r="EK133" s="86">
        <f>SUM(EK113:EK132)</f>
        <v>5</v>
      </c>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row>
    <row r="134" spans="1:171" s="19" customFormat="1" hidden="1" x14ac:dyDescent="0.25">
      <c r="A134" s="17"/>
      <c r="B134" s="17"/>
      <c r="C134" s="133"/>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70"/>
      <c r="AM134" s="180"/>
      <c r="AN134" s="180"/>
      <c r="AO134" s="180"/>
      <c r="AP134" s="170"/>
      <c r="AQ134" s="180"/>
      <c r="AR134" s="180"/>
      <c r="AS134" s="180"/>
      <c r="AT134" s="170"/>
      <c r="AU134" s="180"/>
      <c r="AV134" s="180"/>
      <c r="AW134" s="180"/>
      <c r="AX134" s="170"/>
      <c r="AY134" s="170"/>
      <c r="AZ134" s="170"/>
      <c r="BA134" s="170"/>
      <c r="BB134" s="170"/>
      <c r="BC134" s="170"/>
      <c r="BD134" s="170"/>
      <c r="BE134" s="170"/>
      <c r="BF134" s="170"/>
      <c r="BG134" s="170"/>
      <c r="BH134" s="170"/>
      <c r="BI134" s="170"/>
      <c r="BJ134" s="170"/>
      <c r="BK134" s="170"/>
      <c r="BL134" s="170"/>
      <c r="BM134" s="170"/>
      <c r="BN134" s="170"/>
      <c r="BO134" s="180"/>
      <c r="BP134" s="180"/>
      <c r="BQ134" s="180"/>
      <c r="BR134" s="170"/>
      <c r="BS134" s="180"/>
      <c r="BT134" s="180"/>
      <c r="BU134" s="180"/>
      <c r="BV134" s="170"/>
      <c r="BW134" s="180"/>
      <c r="BX134" s="180"/>
      <c r="BY134" s="180"/>
      <c r="BZ134" s="170"/>
      <c r="CA134" s="180"/>
      <c r="CB134" s="180"/>
      <c r="CC134" s="180"/>
      <c r="CD134" s="170"/>
      <c r="CE134" s="139"/>
      <c r="CF134" s="24"/>
      <c r="CG134" s="52"/>
      <c r="CH134" s="52"/>
      <c r="CI134" s="52"/>
      <c r="CJ134" s="52"/>
      <c r="CK134" s="52"/>
      <c r="CL134" s="52"/>
      <c r="CM134" s="52"/>
      <c r="CN134" s="52"/>
      <c r="CO134" s="52"/>
      <c r="CP134" s="52"/>
      <c r="CQ134" s="52"/>
      <c r="CR134" s="52"/>
      <c r="CS134" s="52"/>
      <c r="DH134" s="200"/>
      <c r="DI134" s="214"/>
    </row>
    <row r="135" spans="1:171" s="19" customFormat="1" hidden="1" x14ac:dyDescent="0.25">
      <c r="A135" s="17"/>
      <c r="B135" s="17"/>
      <c r="C135" s="133"/>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70"/>
      <c r="AM135" s="180"/>
      <c r="AN135" s="180"/>
      <c r="AO135" s="180"/>
      <c r="AP135" s="170"/>
      <c r="AQ135" s="180"/>
      <c r="AR135" s="180"/>
      <c r="AS135" s="180"/>
      <c r="AT135" s="170"/>
      <c r="AU135" s="180"/>
      <c r="AV135" s="180"/>
      <c r="AW135" s="180"/>
      <c r="AX135" s="170"/>
      <c r="AY135" s="170"/>
      <c r="AZ135" s="170"/>
      <c r="BA135" s="170"/>
      <c r="BB135" s="170"/>
      <c r="BC135" s="170"/>
      <c r="BD135" s="170"/>
      <c r="BE135" s="170"/>
      <c r="BF135" s="170"/>
      <c r="BG135" s="170"/>
      <c r="BH135" s="170"/>
      <c r="BI135" s="170"/>
      <c r="BJ135" s="170"/>
      <c r="BK135" s="170"/>
      <c r="BL135" s="170"/>
      <c r="BM135" s="170"/>
      <c r="BN135" s="170"/>
      <c r="BO135" s="180"/>
      <c r="BP135" s="180"/>
      <c r="BQ135" s="180"/>
      <c r="BR135" s="170"/>
      <c r="BS135" s="180"/>
      <c r="BT135" s="180"/>
      <c r="BU135" s="180"/>
      <c r="BV135" s="170"/>
      <c r="BW135" s="180"/>
      <c r="BX135" s="180"/>
      <c r="BY135" s="180"/>
      <c r="BZ135" s="170"/>
      <c r="CA135" s="180"/>
      <c r="CB135" s="180"/>
      <c r="CC135" s="180"/>
      <c r="CD135" s="170"/>
      <c r="CE135" s="139"/>
      <c r="CF135" s="24"/>
      <c r="CG135" s="52"/>
      <c r="CH135" s="52"/>
      <c r="CI135" s="52"/>
      <c r="CJ135" s="52"/>
      <c r="CK135" s="52"/>
      <c r="CL135" s="52"/>
      <c r="CM135" s="52"/>
      <c r="CN135" s="52"/>
      <c r="CO135" s="52"/>
      <c r="CP135" s="52"/>
      <c r="CQ135" s="52"/>
      <c r="CR135" s="52"/>
      <c r="CS135" s="52"/>
      <c r="DH135" s="200"/>
      <c r="DI135" s="214"/>
    </row>
    <row r="136" spans="1:171" s="19" customFormat="1" ht="10.199999999999999" x14ac:dyDescent="0.2">
      <c r="A136" s="188" t="s">
        <v>23</v>
      </c>
      <c r="B136" s="149" t="str">
        <f>CONCATENATE("Підготовка ",'Титул денна (дуальна)'!AX1,"а разом:")</f>
        <v>Підготовка магістра разом:</v>
      </c>
      <c r="C136" s="189"/>
      <c r="D136" s="120"/>
      <c r="E136" s="120"/>
      <c r="F136" s="120"/>
      <c r="G136" s="120"/>
      <c r="H136" s="120"/>
      <c r="I136" s="120"/>
      <c r="J136" s="120"/>
      <c r="K136" s="120"/>
      <c r="L136" s="120"/>
      <c r="M136" s="120"/>
      <c r="N136" s="120"/>
      <c r="O136" s="120"/>
      <c r="P136" s="120"/>
      <c r="Q136" s="120"/>
      <c r="R136" s="120"/>
      <c r="S136" s="120"/>
      <c r="T136" s="190"/>
      <c r="U136" s="191"/>
      <c r="V136" s="120"/>
      <c r="W136" s="120"/>
      <c r="X136" s="120"/>
      <c r="Y136" s="120"/>
      <c r="Z136" s="120"/>
      <c r="AA136" s="120"/>
      <c r="AB136" s="120"/>
      <c r="AC136" s="157">
        <f>AC$133+AC$110</f>
        <v>2700</v>
      </c>
      <c r="AD136" s="157">
        <f>AD$133+AD$110</f>
        <v>90</v>
      </c>
      <c r="AE136" s="234"/>
      <c r="AF136" s="234"/>
      <c r="AG136" s="234"/>
      <c r="AH136" s="234"/>
      <c r="AI136" s="234"/>
      <c r="AJ136" s="234"/>
      <c r="AK136" s="234"/>
      <c r="AL136" s="158">
        <f>AL$110+AL$133</f>
        <v>30</v>
      </c>
      <c r="AM136" s="234"/>
      <c r="AN136" s="234"/>
      <c r="AO136" s="234"/>
      <c r="AP136" s="158">
        <f>AP$110+AP$133</f>
        <v>30</v>
      </c>
      <c r="AQ136" s="234"/>
      <c r="AR136" s="234"/>
      <c r="AS136" s="234"/>
      <c r="AT136" s="158">
        <f>AT$110+AT$133</f>
        <v>30</v>
      </c>
      <c r="AU136" s="234"/>
      <c r="AV136" s="234"/>
      <c r="AW136" s="234"/>
      <c r="AX136" s="158">
        <f>AX$110+AX$133</f>
        <v>0</v>
      </c>
      <c r="AY136" s="234"/>
      <c r="AZ136" s="234"/>
      <c r="BA136" s="234"/>
      <c r="BB136" s="158">
        <f>BB$110+BB$133</f>
        <v>0</v>
      </c>
      <c r="BC136" s="234"/>
      <c r="BD136" s="234"/>
      <c r="BE136" s="234"/>
      <c r="BF136" s="158">
        <f>BF$110+BF$133</f>
        <v>0</v>
      </c>
      <c r="BG136" s="234"/>
      <c r="BH136" s="234"/>
      <c r="BI136" s="234"/>
      <c r="BJ136" s="158">
        <f>BJ$110+BJ$133</f>
        <v>0</v>
      </c>
      <c r="BK136" s="234"/>
      <c r="BL136" s="234"/>
      <c r="BM136" s="234"/>
      <c r="BN136" s="158">
        <f>BN$110+BN$133</f>
        <v>0</v>
      </c>
      <c r="BO136" s="234"/>
      <c r="BP136" s="234"/>
      <c r="BQ136" s="234"/>
      <c r="BR136" s="158">
        <f>BR$110+BR$133</f>
        <v>0</v>
      </c>
      <c r="BS136" s="234"/>
      <c r="BT136" s="234"/>
      <c r="BU136" s="234"/>
      <c r="BV136" s="158">
        <f>BV$110+BV$133</f>
        <v>0</v>
      </c>
      <c r="BW136" s="234"/>
      <c r="BX136" s="234"/>
      <c r="BY136" s="234"/>
      <c r="BZ136" s="158">
        <f>BZ$110+BZ$133</f>
        <v>0</v>
      </c>
      <c r="CA136" s="234"/>
      <c r="CB136" s="234"/>
      <c r="CC136" s="234"/>
      <c r="CD136" s="158">
        <f>CD$110+CD$133</f>
        <v>0</v>
      </c>
      <c r="CE136" s="63">
        <f>IF(ISERROR(AH136/AC136),0,AH136/AC136)</f>
        <v>0</v>
      </c>
      <c r="CF136" s="40"/>
      <c r="CG136" s="35">
        <f t="shared" ref="CG136:CS136" si="433">CG$133+CG$110</f>
        <v>29</v>
      </c>
      <c r="CH136" s="35">
        <f t="shared" si="433"/>
        <v>29</v>
      </c>
      <c r="CI136" s="35">
        <f t="shared" si="433"/>
        <v>18</v>
      </c>
      <c r="CJ136" s="35">
        <f t="shared" si="433"/>
        <v>0</v>
      </c>
      <c r="CK136" s="35">
        <f t="shared" si="433"/>
        <v>0</v>
      </c>
      <c r="CL136" s="35">
        <f t="shared" si="433"/>
        <v>0</v>
      </c>
      <c r="CM136" s="35">
        <f t="shared" si="433"/>
        <v>0</v>
      </c>
      <c r="CN136" s="35">
        <f t="shared" si="433"/>
        <v>0</v>
      </c>
      <c r="CO136" s="35">
        <f t="shared" si="433"/>
        <v>0</v>
      </c>
      <c r="CP136" s="35">
        <f t="shared" si="433"/>
        <v>0</v>
      </c>
      <c r="CQ136" s="35">
        <f t="shared" si="433"/>
        <v>0</v>
      </c>
      <c r="CR136" s="35">
        <f t="shared" si="433"/>
        <v>0</v>
      </c>
      <c r="CS136" s="254">
        <f t="shared" si="433"/>
        <v>76</v>
      </c>
      <c r="CV136" s="41">
        <f t="shared" ref="CV136:DH136" si="434">CV95+CV133+CV69</f>
        <v>29</v>
      </c>
      <c r="CW136" s="41">
        <f t="shared" si="434"/>
        <v>14</v>
      </c>
      <c r="CX136" s="41">
        <f t="shared" si="434"/>
        <v>2.75</v>
      </c>
      <c r="CY136" s="41">
        <f t="shared" si="434"/>
        <v>0</v>
      </c>
      <c r="CZ136" s="41">
        <f t="shared" si="434"/>
        <v>0</v>
      </c>
      <c r="DA136" s="41">
        <f t="shared" si="434"/>
        <v>0</v>
      </c>
      <c r="DB136" s="41">
        <f t="shared" si="434"/>
        <v>0</v>
      </c>
      <c r="DC136" s="41">
        <f t="shared" si="434"/>
        <v>0</v>
      </c>
      <c r="DD136" s="41">
        <f t="shared" si="434"/>
        <v>0</v>
      </c>
      <c r="DE136" s="41">
        <f t="shared" si="434"/>
        <v>0</v>
      </c>
      <c r="DF136" s="41">
        <f t="shared" si="434"/>
        <v>0</v>
      </c>
      <c r="DG136" s="41">
        <f t="shared" si="434"/>
        <v>0</v>
      </c>
      <c r="DH136" s="203">
        <f t="shared" si="434"/>
        <v>45.75</v>
      </c>
      <c r="DI136" s="214"/>
    </row>
    <row r="137" spans="1:171" s="2" customFormat="1" hidden="1" x14ac:dyDescent="0.25">
      <c r="A137"/>
      <c r="B137" s="150"/>
      <c r="C137"/>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c r="BK137" s="163"/>
      <c r="BL137" s="163"/>
      <c r="BM137" s="163"/>
      <c r="BN137" s="163"/>
      <c r="BO137" s="163"/>
      <c r="BP137" s="163"/>
      <c r="BQ137" s="163"/>
      <c r="BR137" s="163"/>
      <c r="BS137" s="163"/>
      <c r="BT137" s="163"/>
      <c r="BU137" s="163"/>
      <c r="BV137" s="163"/>
      <c r="BW137" s="163"/>
      <c r="BX137" s="163"/>
      <c r="BY137" s="163"/>
      <c r="BZ137" s="163"/>
      <c r="CA137" s="163"/>
      <c r="CB137" s="163"/>
      <c r="CC137" s="163"/>
      <c r="CD137" s="163"/>
      <c r="CE137"/>
      <c r="CF137"/>
      <c r="CG137"/>
      <c r="CH137"/>
      <c r="CI137"/>
      <c r="CJ137"/>
      <c r="CK137"/>
      <c r="CL137"/>
      <c r="CM137"/>
      <c r="CN137"/>
      <c r="CO137"/>
      <c r="CP137"/>
      <c r="CQ137"/>
      <c r="CR137"/>
      <c r="CS137"/>
      <c r="DH137" s="194"/>
      <c r="DI137" s="207"/>
    </row>
    <row r="138" spans="1:171" s="2" customFormat="1" hidden="1" x14ac:dyDescent="0.25">
      <c r="A138"/>
      <c r="B138" s="150"/>
      <c r="C138"/>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c r="BC138" s="163"/>
      <c r="BD138" s="163"/>
      <c r="BE138" s="163"/>
      <c r="BF138" s="163"/>
      <c r="BG138" s="163"/>
      <c r="BH138" s="163"/>
      <c r="BI138" s="163"/>
      <c r="BJ138" s="163"/>
      <c r="BK138" s="163"/>
      <c r="BL138" s="163"/>
      <c r="BM138" s="163"/>
      <c r="BN138" s="163"/>
      <c r="BO138" s="163"/>
      <c r="BP138" s="163"/>
      <c r="BQ138" s="163"/>
      <c r="BR138" s="163"/>
      <c r="BS138" s="163"/>
      <c r="BT138" s="163"/>
      <c r="BU138" s="163"/>
      <c r="BV138" s="163"/>
      <c r="BW138" s="163"/>
      <c r="BX138" s="163"/>
      <c r="BY138" s="163"/>
      <c r="BZ138" s="163"/>
      <c r="CA138" s="163"/>
      <c r="CB138" s="163"/>
      <c r="CC138" s="163"/>
      <c r="CD138" s="163"/>
      <c r="CE138"/>
      <c r="CF138" s="19"/>
      <c r="CG138" s="14">
        <f>IF(AND($EO138=0,$FB138=0),0,IF(AND($DW138=0,$EK138=0,EP138&lt;&gt;0),EP138, IF(AND(CF138&lt;DI138,$DH138&lt;&gt;$AD138,CV138=$DI138),CV138+$AD138-$DH138,CV138)))</f>
        <v>0</v>
      </c>
      <c r="CH138" s="14">
        <f>IF(AND($EO138=0,$FB138=0),0,IF(AND($DW138=0,$EK138=0,EQ138&lt;&gt;0),EQ138, IF(AND(CG138&lt;DI138,$DH138&lt;&gt;$AD138,CW138=$DI138),CW138+$AD138-$DH138,CW138)))</f>
        <v>0</v>
      </c>
      <c r="CI138" s="14">
        <f>IF(AND($EO138=0,$FB138=0),0,IF(AND($DW138=0,$EK138=0,ER138&lt;&gt;0),ER138, IF(AND(CH138&lt;DI138,$DH138&lt;&gt;$AD138,CX138=$DI138),CX138+$AD138-$DH138,CX138)))</f>
        <v>0</v>
      </c>
      <c r="CJ138" s="14">
        <f>IF(AND($EO138=0,$FB138=0),0,IF(AND($DW138=0,$EK138=0,ES138&lt;&gt;0),ES138, IF(AND(CI138&lt;DI138,$DH138&lt;&gt;$AD138,CY138=$DI138),CY138+$AD138-$DH138,CY138)))</f>
        <v>0</v>
      </c>
      <c r="CK138" s="14"/>
      <c r="CL138" s="14"/>
      <c r="CM138" s="14"/>
      <c r="CN138" s="14"/>
      <c r="CO138" s="14">
        <f>IF(AND($EO138=0,$FB138=0),0,IF(AND($DW138=0,$EK138=0,EX138&lt;&gt;0),EX138, IF(AND(CJ138&lt;DI138,$DH138&lt;&gt;$AD138,DD138=$DI138),DD138+$AD138-$DH138,DD138)))</f>
        <v>0</v>
      </c>
      <c r="CP138" s="14">
        <f>IF(AND($EO138=0,$FB138=0),0,IF(AND($DW138=0,$EK138=0,EY138&lt;&gt;0),EY138, IF(AND(CO138&lt;DI138,$DH138&lt;&gt;$AD138,DE138=$DI138),DE138+$AD138-$DH138,DE138)))</f>
        <v>0</v>
      </c>
      <c r="CQ138" s="14">
        <f>IF(AND($EO138=0,$FB138=0),0,IF(AND($DW138=0,$EK138=0,EZ138&lt;&gt;0),EZ138, IF(AND(CP138&lt;DI138,$DH138&lt;&gt;$AD138,DF138=$DI138),DF138+$AD138-$DH138,DF138)))</f>
        <v>0</v>
      </c>
      <c r="CR138" s="14">
        <f>IF(AND($EO138=0,$FB138=0),0,IF(AND($DW138=0,$EK138=0,FA138&lt;&gt;0),FA138, IF(AND(CQ138&lt;DI138,$DH138&lt;&gt;$AD138,DG138=$DI138),DG138+$AD138-$DH138,DG138)))</f>
        <v>0</v>
      </c>
      <c r="CS138" s="79">
        <f>SUM(CG138:CR138)</f>
        <v>0</v>
      </c>
      <c r="CV138" s="14">
        <f>IF($EO138=0,0,ROUND(4*($AD138-$FB138)*SUM(AI138:AI138)/$EO138,0)/4)+EP138+FC138</f>
        <v>0</v>
      </c>
      <c r="CW138" s="14">
        <f>IF($EO138=0,0,ROUND(4*($AD138-$FB138)*SUM(AM138:AM138)/$EO138,0)/4)+EQ138+FD138</f>
        <v>0</v>
      </c>
      <c r="CX138" s="14">
        <f>IF($EO138=0,0,ROUND(4*($AD138-$FB138)*SUM(AQ138:AQ138)/$EO138,0)/4)+ER138+FE138</f>
        <v>0</v>
      </c>
      <c r="CY138" s="14">
        <f>IF($EO138=0,0,ROUND(4*($AD138-$FB138)*SUM(AU138:AU138)/$EO138,0)/4)+ES138++FF138</f>
        <v>0</v>
      </c>
      <c r="CZ138" s="14"/>
      <c r="DA138" s="14"/>
      <c r="DB138" s="14"/>
      <c r="DC138" s="14"/>
      <c r="DD138" s="14">
        <f>IF($EO138=0,0,ROUND(4*($AD138-$FB138)*SUM(BO138:BO138)/$EO138,0)/4)+EX138+FK138</f>
        <v>0</v>
      </c>
      <c r="DE138" s="14">
        <f>IF($EO138=0,0,ROUND(4*($AD138-$FB138)*(SUM(BS138:BS138))/$EO138,0)/4)+EY138+FL138</f>
        <v>0</v>
      </c>
      <c r="DF138" s="14">
        <f>IF($EO138=0,0,ROUND(4*($AD138-$FB138)*(SUM(BW138:BW138))/$EO138,0)/4)+EZ138+FM138</f>
        <v>0</v>
      </c>
      <c r="DG138" s="14">
        <f>IF($EO138=0,0,ROUND(4*($AD138-$FB138)*(SUM(CA138:CA138))/$EO138,0)/4)+FA138+FN138</f>
        <v>0</v>
      </c>
      <c r="DH138" s="198">
        <f>SUM(CV138:DG138)</f>
        <v>0</v>
      </c>
      <c r="DI138" s="212">
        <f>MAX(CV138:DG138)</f>
        <v>0</v>
      </c>
      <c r="EO138" s="65">
        <f>SUM($AI138:$AI138)+SUM($AM138:$AM138)+SUM($AQ138:$AQ138)+SUM($AU138:$AU138)+SUM($BO138:$BO138)+SUM($BS138:$BS138)+SUM($BW138:$BW138)+SUM($CA138:$CA138)</f>
        <v>0</v>
      </c>
      <c r="EP138" s="90">
        <f>IF($T138=1,CO$6,0)+IF($U138=1,CG$6,0)</f>
        <v>0</v>
      </c>
      <c r="EQ138" s="90">
        <f>IF(($T138)=2,CO$6,0)+IF(($U138)=2,CG$6,0)</f>
        <v>0</v>
      </c>
      <c r="ER138" s="90">
        <f>IF(($T138)=3,CO$6,0)+IF(($U138)=3,CG$6,0)</f>
        <v>0</v>
      </c>
      <c r="ES138" s="90">
        <f>IF(($T138)=4,CO$6,0)+IF(($U138)=4,CG$6,0)</f>
        <v>0</v>
      </c>
      <c r="ET138" s="90"/>
      <c r="EU138" s="90"/>
      <c r="EV138" s="90"/>
      <c r="EW138" s="90"/>
      <c r="EX138" s="90">
        <f>IF(($T138)=5,CO$6,0)+IF(($U138)=5,CG$6,0)</f>
        <v>0</v>
      </c>
      <c r="EY138" s="90">
        <f>IF(($T138)=6,CO$6,0)+IF(($U138)=6,CG$6,0)</f>
        <v>0</v>
      </c>
      <c r="EZ138" s="90">
        <f>IF(($T138)=7,CO$6,0)+IF(($U138)=7,CG$6,0)</f>
        <v>0</v>
      </c>
      <c r="FA138" s="90">
        <f>IF(($T138)=8,CO$6,0)+IF(($U138)=8,CG$6,0)</f>
        <v>0</v>
      </c>
      <c r="FB138" s="66">
        <f>SUM(EP138:FA138)</f>
        <v>0</v>
      </c>
    </row>
    <row r="139" spans="1:171" s="2" customFormat="1" hidden="1" x14ac:dyDescent="0.25">
      <c r="A139"/>
      <c r="B139" s="150"/>
      <c r="C139"/>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c r="BA139" s="163"/>
      <c r="BB139" s="163"/>
      <c r="BC139" s="163"/>
      <c r="BD139" s="163"/>
      <c r="BE139" s="163"/>
      <c r="BF139" s="163"/>
      <c r="BG139" s="163"/>
      <c r="BH139" s="163"/>
      <c r="BI139" s="163"/>
      <c r="BJ139" s="163"/>
      <c r="BK139" s="163"/>
      <c r="BL139" s="163"/>
      <c r="BM139" s="163"/>
      <c r="BN139" s="163"/>
      <c r="BO139" s="163"/>
      <c r="BP139" s="163"/>
      <c r="BQ139" s="163"/>
      <c r="BR139" s="163"/>
      <c r="BS139" s="163"/>
      <c r="BT139" s="163"/>
      <c r="BU139" s="163"/>
      <c r="BV139" s="163"/>
      <c r="BW139" s="163"/>
      <c r="BX139" s="163"/>
      <c r="BY139" s="163"/>
      <c r="BZ139" s="163"/>
      <c r="CA139" s="163"/>
      <c r="CB139" s="163"/>
      <c r="CC139" s="163"/>
      <c r="CD139" s="163"/>
      <c r="CE139"/>
      <c r="CF139" s="19"/>
      <c r="CG139" s="14">
        <f>IF(AND($EO139=0,$FB139=0),0,IF(AND($DW139=0,$EK139=0,EP139&lt;&gt;0),EP139, IF(AND(CF139&lt;DI139,$DH139&lt;&gt;$AD139,CV139=$DI139),CV139+$AD139-$DH139,CV139)))</f>
        <v>0</v>
      </c>
      <c r="CH139" s="14">
        <f>IF(AND($EO139=0,$FB139=0),0,IF(AND($DW139=0,$EK139=0,EQ139&lt;&gt;0),EQ139, IF(AND(CG139&lt;DI139,$DH139&lt;&gt;$AD139,CW139=$DI139),CW139+$AD139-$DH139,CW139)))</f>
        <v>0</v>
      </c>
      <c r="CI139" s="14">
        <f>IF(AND($EO139=0,$FB139=0),0,IF(AND($DW139=0,$EK139=0,ER139&lt;&gt;0),ER139, IF(AND(CH139&lt;DI139,$DH139&lt;&gt;$AD139,CX139=$DI139),CX139+$AD139-$DH139,CX139)))</f>
        <v>0</v>
      </c>
      <c r="CJ139" s="14">
        <f>IF(AND($EO139=0,$FB139=0),0,IF(AND($DW139=0,$EK139=0,ES139&lt;&gt;0),ES139, IF(AND(CI139&lt;DI139,$DH139&lt;&gt;$AD139,CY139=$DI139),CY139+$AD139-$DH139,CY139)))</f>
        <v>0</v>
      </c>
      <c r="CK139" s="14"/>
      <c r="CL139" s="14"/>
      <c r="CM139" s="14"/>
      <c r="CN139" s="14"/>
      <c r="CO139" s="14">
        <f>IF(AND($EO139=0,$FB139=0),0,IF(AND($DW139=0,$EK139=0,EX139&lt;&gt;0),EX139, IF(AND(CJ139&lt;DI139,$DH139&lt;&gt;$AD139,DD139=$DI139),DD139+$AD139-$DH139,DD139)))</f>
        <v>0</v>
      </c>
      <c r="CP139" s="14">
        <f>IF(AND($EO139=0,$FB139=0),0,IF(AND($DW139=0,$EK139=0,EY139&lt;&gt;0),EY139, IF(AND(CO139&lt;DI139,$DH139&lt;&gt;$AD139,DE139=$DI139),DE139+$AD139-$DH139,DE139)))</f>
        <v>0</v>
      </c>
      <c r="CQ139" s="14">
        <f>IF(AND($EO139=0,$FB139=0),0,IF(AND($DW139=0,$EK139=0,EZ139&lt;&gt;0),EZ139, IF(AND(CP139&lt;DI139,$DH139&lt;&gt;$AD139,DF139=$DI139),DF139+$AD139-$DH139,DF139)))</f>
        <v>0</v>
      </c>
      <c r="CR139" s="14">
        <f>IF(AND($EO139=0,$FB139=0),0,IF(AND($DW139=0,$EK139=0,FA139&lt;&gt;0),FA139, IF(AND(CQ139&lt;DI139,$DH139&lt;&gt;$AD139,DG139=$DI139),DG139+$AD139-$DH139,DG139)))</f>
        <v>0</v>
      </c>
      <c r="CS139" s="79">
        <f>SUM(CG139:CR139)</f>
        <v>0</v>
      </c>
      <c r="CV139" s="14">
        <f>IF($EO139=0,0,ROUND(4*($AD139-$FB139)*SUM(AI139:AI139)/$EO139,0)/4)+EP139+FC139</f>
        <v>0</v>
      </c>
      <c r="CW139" s="14">
        <f>IF($EO139=0,0,ROUND(4*($AD139-$FB139)*SUM(AM139:AM139)/$EO139,0)/4)+EQ139+FD139</f>
        <v>0</v>
      </c>
      <c r="CX139" s="14">
        <f>IF($EO139=0,0,ROUND(4*($AD139-$FB139)*SUM(AQ139:AQ139)/$EO139,0)/4)+ER139+FE139</f>
        <v>0</v>
      </c>
      <c r="CY139" s="14">
        <f>IF($EO139=0,0,ROUND(4*($AD139-$FB139)*SUM(AU139:AU139)/$EO139,0)/4)+ES139++FF139</f>
        <v>0</v>
      </c>
      <c r="CZ139" s="14"/>
      <c r="DA139" s="14"/>
      <c r="DB139" s="14"/>
      <c r="DC139" s="14"/>
      <c r="DD139" s="14">
        <f>IF($EO139=0,0,ROUND(4*($AD139-$FB139)*SUM(BO139:BO139)/$EO139,0)/4)+EX139+FK139</f>
        <v>0</v>
      </c>
      <c r="DE139" s="14">
        <f>IF($EO139=0,0,ROUND(4*($AD139-$FB139)*(SUM(BS139:BS139))/$EO139,0)/4)+EY139+FL139</f>
        <v>0</v>
      </c>
      <c r="DF139" s="14">
        <f>IF($EO139=0,0,ROUND(4*($AD139-$FB139)*(SUM(BW139:BW139))/$EO139,0)/4)+EZ139+FM139</f>
        <v>0</v>
      </c>
      <c r="DG139" s="14">
        <f>IF($EO139=0,0,ROUND(4*($AD139-$FB139)*(SUM(CA139:CA139))/$EO139,0)/4)+FA139+FN139</f>
        <v>0</v>
      </c>
      <c r="DH139" s="198">
        <f>SUM(CV139:DG139)</f>
        <v>0</v>
      </c>
      <c r="DI139" s="212">
        <f>MAX(CV139:DG139)</f>
        <v>0</v>
      </c>
      <c r="EO139" s="65">
        <f>SUM($AI139:$AI139)+SUM($AM139:$AM139)+SUM($AQ139:$AQ139)+SUM($AU139:$AU139)+SUM($BO139:$BO139)+SUM($BS139:$BS139)+SUM($BW139:$BW139)+SUM($CA139:$CA139)</f>
        <v>0</v>
      </c>
      <c r="EP139" s="90">
        <f>IF($T139=1,CO$6,0)+IF($U139=1,CG$6,0)</f>
        <v>0</v>
      </c>
      <c r="EQ139" s="90">
        <f>IF(($T139)=2,CO$6,0)+IF(($U139)=2,CG$6,0)</f>
        <v>0</v>
      </c>
      <c r="ER139" s="90">
        <f>IF(($T139)=3,CO$6,0)+IF(($U139)=3,CG$6,0)</f>
        <v>0</v>
      </c>
      <c r="ES139" s="90">
        <f>IF(($T139)=4,CO$6,0)+IF(($U139)=4,CG$6,0)</f>
        <v>0</v>
      </c>
      <c r="ET139" s="90"/>
      <c r="EU139" s="90"/>
      <c r="EV139" s="90"/>
      <c r="EW139" s="90"/>
      <c r="EX139" s="90">
        <f>IF(($T139)=5,CO$6,0)+IF(($U139)=5,CG$6,0)</f>
        <v>0</v>
      </c>
      <c r="EY139" s="90">
        <f>IF(($T139)=6,CO$6,0)+IF(($U139)=6,CG$6,0)</f>
        <v>0</v>
      </c>
      <c r="EZ139" s="90">
        <f>IF(($T139)=7,CO$6,0)+IF(($U139)=7,CG$6,0)</f>
        <v>0</v>
      </c>
      <c r="FA139" s="90">
        <f>IF(($T139)=8,CO$6,0)+IF(($U139)=8,CG$6,0)</f>
        <v>0</v>
      </c>
      <c r="FB139" s="66">
        <f>SUM(EP139:FA139)</f>
        <v>0</v>
      </c>
    </row>
    <row r="140" spans="1:171" s="2" customFormat="1" hidden="1" x14ac:dyDescent="0.25">
      <c r="A140"/>
      <c r="B140" s="150"/>
      <c r="C140"/>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c r="BY140" s="163"/>
      <c r="BZ140" s="163"/>
      <c r="CA140" s="163"/>
      <c r="CB140" s="163"/>
      <c r="CC140" s="163"/>
      <c r="CD140" s="163"/>
      <c r="CE140"/>
      <c r="CF140" s="19"/>
      <c r="CG140" s="14">
        <f>IF(AND($EO140=0,$FB140=0),0,IF(AND($DW140=0,$EK140=0,EP140&lt;&gt;0),EP140, IF(AND(CF140&lt;DI140,$DH140&lt;&gt;$AD140,CV140=$DI140),CV140+$AD140-$DH140,CV140)))</f>
        <v>0</v>
      </c>
      <c r="CH140" s="14">
        <f>IF(AND($EO140=0,$FB140=0),0,IF(AND($DW140=0,$EK140=0,EQ140&lt;&gt;0),EQ140, IF(AND(CG140&lt;DI140,$DH140&lt;&gt;$AD140,CW140=$DI140),CW140+$AD140-$DH140,CW140)))</f>
        <v>0</v>
      </c>
      <c r="CI140" s="14">
        <f>IF(AND($EO140=0,$FB140=0),0,IF(AND($DW140=0,$EK140=0,ER140&lt;&gt;0),ER140, IF(AND(CH140&lt;DI140,$DH140&lt;&gt;$AD140,CX140=$DI140),CX140+$AD140-$DH140,CX140)))</f>
        <v>0</v>
      </c>
      <c r="CJ140" s="14">
        <f>IF(AND($EO140=0,$FB140=0),0,IF(AND($DW140=0,$EK140=0,ES140&lt;&gt;0),ES140, IF(AND(CI140&lt;DI140,$DH140&lt;&gt;$AD140,CY140=$DI140),CY140+$AD140-$DH140,CY140)))</f>
        <v>0</v>
      </c>
      <c r="CK140" s="14"/>
      <c r="CL140" s="14"/>
      <c r="CM140" s="14"/>
      <c r="CN140" s="14"/>
      <c r="CO140" s="14">
        <f>IF(AND($EO140=0,$FB140=0),0,IF(AND($DW140=0,$EK140=0,EX140&lt;&gt;0),EX140, IF(AND(CJ140&lt;DI140,$DH140&lt;&gt;$AD140,DD140=$DI140),DD140+$AD140-$DH140,DD140)))</f>
        <v>0</v>
      </c>
      <c r="CP140" s="14">
        <f>IF(AND($EO140=0,$FB140=0),0,IF(AND($DW140=0,$EK140=0,EY140&lt;&gt;0),EY140, IF(AND(CO140&lt;DI140,$DH140&lt;&gt;$AD140,DE140=$DI140),DE140+$AD140-$DH140,DE140)))</f>
        <v>0</v>
      </c>
      <c r="CQ140" s="14">
        <f>IF(AND($EO140=0,$FB140=0),0,IF(AND($DW140=0,$EK140=0,EZ140&lt;&gt;0),EZ140, IF(AND(CP140&lt;DI140,$DH140&lt;&gt;$AD140,DF140=$DI140),DF140+$AD140-$DH140,DF140)))</f>
        <v>0</v>
      </c>
      <c r="CR140" s="14">
        <f>IF(AND($EO140=0,$FB140=0),0,IF(AND($DW140=0,$EK140=0,FA140&lt;&gt;0),FA140, IF(AND(CQ140&lt;DI140,$DH140&lt;&gt;$AD140,DG140=$DI140),DG140+$AD140-$DH140,DG140)))</f>
        <v>0</v>
      </c>
      <c r="CS140" s="79">
        <f>SUM(CG140:CR140)</f>
        <v>0</v>
      </c>
      <c r="CV140" s="14">
        <f>IF($EO140=0,0,ROUND(4*($AD140-$FB140)*SUM(AI140:AI140)/$EO140,0)/4)+EP140+FC140</f>
        <v>0</v>
      </c>
      <c r="CW140" s="14">
        <f>IF($EO140=0,0,ROUND(4*($AD140-$FB140)*SUM(AM140:AM140)/$EO140,0)/4)+EQ140+FD140</f>
        <v>0</v>
      </c>
      <c r="CX140" s="14">
        <f>IF($EO140=0,0,ROUND(4*($AD140-$FB140)*SUM(AQ140:AQ140)/$EO140,0)/4)+ER140+FE140</f>
        <v>0</v>
      </c>
      <c r="CY140" s="14">
        <f>IF($EO140=0,0,ROUND(4*($AD140-$FB140)*SUM(AU140:AU140)/$EO140,0)/4)+ES140++FF140</f>
        <v>0</v>
      </c>
      <c r="CZ140" s="14"/>
      <c r="DA140" s="14"/>
      <c r="DB140" s="14"/>
      <c r="DC140" s="14"/>
      <c r="DD140" s="14">
        <f>IF($EO140=0,0,ROUND(4*($AD140-$FB140)*SUM(BO140:BO140)/$EO140,0)/4)+EX140+FK140</f>
        <v>0</v>
      </c>
      <c r="DE140" s="14">
        <f>IF($EO140=0,0,ROUND(4*($AD140-$FB140)*(SUM(BS140:BS140))/$EO140,0)/4)+EY140+FL140</f>
        <v>0</v>
      </c>
      <c r="DF140" s="14">
        <f>IF($EO140=0,0,ROUND(4*($AD140-$FB140)*(SUM(BW140:BW140))/$EO140,0)/4)+EZ140+FM140</f>
        <v>0</v>
      </c>
      <c r="DG140" s="14">
        <f>IF($EO140=0,0,ROUND(4*($AD140-$FB140)*(SUM(CA140:CA140))/$EO140,0)/4)+FA140+FN140</f>
        <v>0</v>
      </c>
      <c r="DH140" s="198">
        <f>SUM(CV140:DG140)</f>
        <v>0</v>
      </c>
      <c r="DI140" s="212">
        <f>MAX(CV140:DG140)</f>
        <v>0</v>
      </c>
      <c r="EO140" s="65">
        <f>SUM($AI140:$AI140)+SUM($AM140:$AM140)+SUM($AQ140:$AQ140)+SUM($AU140:$AU140)+SUM($BO140:$BO140)+SUM($BS140:$BS140)+SUM($BW140:$BW140)+SUM($CA140:$CA140)</f>
        <v>0</v>
      </c>
      <c r="EP140" s="90">
        <f>IF($T140=1,CO$6,0)+IF($U140=1,CG$6,0)</f>
        <v>0</v>
      </c>
      <c r="EQ140" s="90">
        <f>IF(($T140)=2,CO$6,0)+IF(($U140)=2,CG$6,0)</f>
        <v>0</v>
      </c>
      <c r="ER140" s="90">
        <f>IF(($T140)=3,CO$6,0)+IF(($U140)=3,CG$6,0)</f>
        <v>0</v>
      </c>
      <c r="ES140" s="90">
        <f>IF(($T140)=4,CO$6,0)+IF(($U140)=4,CG$6,0)</f>
        <v>0</v>
      </c>
      <c r="ET140" s="90"/>
      <c r="EU140" s="90"/>
      <c r="EV140" s="90"/>
      <c r="EW140" s="90"/>
      <c r="EX140" s="90">
        <f>IF(($T140)=5,CO$6,0)+IF(($U140)=5,CG$6,0)</f>
        <v>0</v>
      </c>
      <c r="EY140" s="90">
        <f>IF(($T140)=6,CO$6,0)+IF(($U140)=6,CG$6,0)</f>
        <v>0</v>
      </c>
      <c r="EZ140" s="90">
        <f>IF(($T140)=7,CO$6,0)+IF(($U140)=7,CG$6,0)</f>
        <v>0</v>
      </c>
      <c r="FA140" s="90">
        <f>IF(($T140)=8,CO$6,0)+IF(($U140)=8,CG$6,0)</f>
        <v>0</v>
      </c>
      <c r="FB140" s="66">
        <f>SUM(EP140:FA140)</f>
        <v>0</v>
      </c>
    </row>
    <row r="141" spans="1:171" s="19" customFormat="1" hidden="1" x14ac:dyDescent="0.25">
      <c r="A141"/>
      <c r="B141" s="150"/>
      <c r="C141"/>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c r="BA141" s="163"/>
      <c r="BB141" s="163"/>
      <c r="BC141" s="163"/>
      <c r="BD141" s="163"/>
      <c r="BE141" s="163"/>
      <c r="BF141" s="163"/>
      <c r="BG141" s="163"/>
      <c r="BH141" s="163"/>
      <c r="BI141" s="163"/>
      <c r="BJ141" s="163"/>
      <c r="BK141" s="163"/>
      <c r="BL141" s="163"/>
      <c r="BM141" s="163"/>
      <c r="BN141" s="163"/>
      <c r="BO141" s="163"/>
      <c r="BP141" s="163"/>
      <c r="BQ141" s="163"/>
      <c r="BR141" s="163"/>
      <c r="BS141" s="163"/>
      <c r="BT141" s="163"/>
      <c r="BU141" s="163"/>
      <c r="BV141" s="163"/>
      <c r="BW141" s="163"/>
      <c r="BX141" s="163"/>
      <c r="BY141" s="163"/>
      <c r="BZ141" s="163"/>
      <c r="CA141" s="163"/>
      <c r="CB141" s="163"/>
      <c r="CC141" s="163"/>
      <c r="CD141" s="163"/>
      <c r="CE141"/>
      <c r="CG141" s="81">
        <f t="shared" ref="CG141:CS141" si="435">SUM(CG138:CG140)</f>
        <v>0</v>
      </c>
      <c r="CH141" s="81">
        <f t="shared" si="435"/>
        <v>0</v>
      </c>
      <c r="CI141" s="81">
        <f t="shared" si="435"/>
        <v>0</v>
      </c>
      <c r="CJ141" s="81">
        <f t="shared" si="435"/>
        <v>0</v>
      </c>
      <c r="CK141" s="81"/>
      <c r="CL141" s="81"/>
      <c r="CM141" s="81"/>
      <c r="CN141" s="81"/>
      <c r="CO141" s="81">
        <f t="shared" si="435"/>
        <v>0</v>
      </c>
      <c r="CP141" s="81">
        <f t="shared" si="435"/>
        <v>0</v>
      </c>
      <c r="CQ141" s="81">
        <f t="shared" si="435"/>
        <v>0</v>
      </c>
      <c r="CR141" s="81">
        <f t="shared" si="435"/>
        <v>0</v>
      </c>
      <c r="CS141" s="81">
        <f t="shared" si="435"/>
        <v>0</v>
      </c>
      <c r="CT141" s="24"/>
      <c r="CU141" s="24"/>
      <c r="CV141" s="50">
        <f t="shared" ref="CV141:DH141" si="436">SUM(CV138:CV140)</f>
        <v>0</v>
      </c>
      <c r="CW141" s="50">
        <f t="shared" si="436"/>
        <v>0</v>
      </c>
      <c r="CX141" s="50">
        <f t="shared" si="436"/>
        <v>0</v>
      </c>
      <c r="CY141" s="50">
        <f t="shared" si="436"/>
        <v>0</v>
      </c>
      <c r="CZ141" s="50"/>
      <c r="DA141" s="50"/>
      <c r="DB141" s="50"/>
      <c r="DC141" s="50"/>
      <c r="DD141" s="50">
        <f t="shared" si="436"/>
        <v>0</v>
      </c>
      <c r="DE141" s="50">
        <f t="shared" si="436"/>
        <v>0</v>
      </c>
      <c r="DF141" s="50">
        <f t="shared" si="436"/>
        <v>0</v>
      </c>
      <c r="DG141" s="50">
        <f t="shared" si="436"/>
        <v>0</v>
      </c>
      <c r="DH141" s="204">
        <f t="shared" si="436"/>
        <v>0</v>
      </c>
      <c r="DI141" s="214"/>
    </row>
    <row r="142" spans="1:171" s="2" customFormat="1" x14ac:dyDescent="0.25">
      <c r="A142" s="13"/>
      <c r="B142" s="151"/>
      <c r="C142" s="848" t="s">
        <v>26</v>
      </c>
      <c r="D142" s="848"/>
      <c r="E142" s="848"/>
      <c r="F142" s="848"/>
      <c r="G142" s="848"/>
      <c r="H142" s="848"/>
      <c r="I142" s="848"/>
      <c r="J142" s="848"/>
      <c r="K142" s="848"/>
      <c r="L142" s="848"/>
      <c r="M142" s="848"/>
      <c r="N142" s="848"/>
      <c r="O142" s="848"/>
      <c r="P142" s="848"/>
      <c r="Q142" s="848"/>
      <c r="R142" s="848"/>
      <c r="S142" s="848"/>
      <c r="T142" s="848"/>
      <c r="U142" s="848"/>
      <c r="V142" s="848"/>
      <c r="W142" s="848"/>
      <c r="X142" s="848"/>
      <c r="Y142" s="848"/>
      <c r="Z142" s="848"/>
      <c r="AA142" s="849"/>
      <c r="AB142" s="849"/>
      <c r="AC142" s="849"/>
      <c r="AD142" s="849"/>
      <c r="AE142" s="849"/>
      <c r="AF142" s="849"/>
      <c r="AG142" s="849"/>
      <c r="AH142" s="849"/>
      <c r="AI142" s="848"/>
      <c r="AJ142" s="848"/>
      <c r="AK142" s="848"/>
      <c r="AL142" s="848"/>
      <c r="AM142" s="848"/>
      <c r="AN142" s="848"/>
      <c r="AO142" s="848"/>
      <c r="AP142" s="848"/>
      <c r="AQ142" s="848"/>
      <c r="AR142" s="848"/>
      <c r="AS142" s="848"/>
      <c r="AT142" s="848"/>
      <c r="AU142" s="848"/>
      <c r="AV142" s="192"/>
      <c r="AW142" s="192"/>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24"/>
      <c r="CG142" s="879" t="s">
        <v>83</v>
      </c>
      <c r="CH142" s="879"/>
      <c r="CI142" s="879"/>
      <c r="CJ142" s="879"/>
      <c r="CK142" s="879"/>
      <c r="CL142" s="879"/>
      <c r="CM142" s="879"/>
      <c r="CN142" s="879"/>
      <c r="CO142" s="879"/>
      <c r="CP142" s="879"/>
      <c r="CQ142" s="879"/>
      <c r="CR142" s="879"/>
      <c r="DH142" s="194"/>
      <c r="DI142" s="207"/>
    </row>
    <row r="143" spans="1:171" s="2" customFormat="1" x14ac:dyDescent="0.25">
      <c r="A143" s="54"/>
      <c r="B143" s="152" t="s">
        <v>27</v>
      </c>
      <c r="C143" s="67"/>
      <c r="D143" s="175"/>
      <c r="E143" s="175"/>
      <c r="F143" s="175"/>
      <c r="G143" s="175"/>
      <c r="H143" s="175"/>
      <c r="I143" s="175"/>
      <c r="J143" s="175"/>
      <c r="K143" s="175"/>
      <c r="L143" s="175"/>
      <c r="M143" s="175"/>
      <c r="N143" s="175"/>
      <c r="O143" s="175"/>
      <c r="P143" s="175"/>
      <c r="Q143" s="175"/>
      <c r="R143" s="175"/>
      <c r="S143" s="175"/>
      <c r="T143" s="175"/>
      <c r="U143" s="175"/>
      <c r="V143" s="176"/>
      <c r="W143" s="177"/>
      <c r="X143" s="177"/>
      <c r="Y143" s="163"/>
      <c r="Z143" s="163"/>
      <c r="AA143" s="791" t="s">
        <v>274</v>
      </c>
      <c r="AB143" s="791"/>
      <c r="AC143" s="791"/>
      <c r="AD143" s="791"/>
      <c r="AE143" s="791"/>
      <c r="AF143" s="791"/>
      <c r="AG143" s="791"/>
      <c r="AH143" s="791"/>
      <c r="AI143" s="777">
        <f t="shared" ref="AI143" si="437">IFERROR((AI110+AJ110+AK110)/AI9,0)</f>
        <v>13.764705882352942</v>
      </c>
      <c r="AJ143" s="777"/>
      <c r="AK143" s="777"/>
      <c r="AL143" s="778"/>
      <c r="AM143" s="777">
        <f t="shared" ref="AM143" si="438">IFERROR((AM110+AN110+AO110)/AM9,0)</f>
        <v>6.5882352941176467</v>
      </c>
      <c r="AN143" s="777"/>
      <c r="AO143" s="777"/>
      <c r="AP143" s="778"/>
      <c r="AQ143" s="777">
        <f t="shared" ref="AQ143" si="439">IFERROR((AQ110+AR110+AS110)/AQ9,0)</f>
        <v>4</v>
      </c>
      <c r="AR143" s="777"/>
      <c r="AS143" s="777"/>
      <c r="AT143" s="778"/>
      <c r="AU143" s="777">
        <f>IFERROR((AU110+AV110+AW110)/AU9,0)</f>
        <v>0</v>
      </c>
      <c r="AV143" s="777"/>
      <c r="AW143" s="777"/>
      <c r="AX143" s="778"/>
      <c r="AY143" s="777">
        <f>(AY110+AZ110+BA110)/AY9</f>
        <v>0</v>
      </c>
      <c r="AZ143" s="777"/>
      <c r="BA143" s="777"/>
      <c r="BB143" s="778"/>
      <c r="BC143" s="777">
        <f>(BC110+BD110+BE110)/BC9</f>
        <v>0</v>
      </c>
      <c r="BD143" s="777"/>
      <c r="BE143" s="777"/>
      <c r="BF143" s="778"/>
      <c r="BG143" s="777">
        <f>(BG110+BH110+BI110)/BG9</f>
        <v>0</v>
      </c>
      <c r="BH143" s="777"/>
      <c r="BI143" s="777"/>
      <c r="BJ143" s="778"/>
      <c r="BK143" s="777">
        <f>(BK110+BL110+BM110)/BK9</f>
        <v>0</v>
      </c>
      <c r="BL143" s="777"/>
      <c r="BM143" s="777"/>
      <c r="BN143" s="778"/>
      <c r="BO143" s="777">
        <f>(BO110+BP110+BQ110)/BO9</f>
        <v>0</v>
      </c>
      <c r="BP143" s="777"/>
      <c r="BQ143" s="777"/>
      <c r="BR143" s="778"/>
      <c r="BS143" s="777">
        <f>(BS110+BT110+BU110)/BS9</f>
        <v>0</v>
      </c>
      <c r="BT143" s="777"/>
      <c r="BU143" s="777"/>
      <c r="BV143" s="778"/>
      <c r="BW143" s="777">
        <f>(BW110+BX110+BY110)/BW9</f>
        <v>0</v>
      </c>
      <c r="BX143" s="777"/>
      <c r="BY143" s="777"/>
      <c r="BZ143" s="778"/>
      <c r="CA143" s="777">
        <f>IF(CA9&gt;0,(CA110+CB110+CC110)/CA9,0)</f>
        <v>0</v>
      </c>
      <c r="CB143" s="777"/>
      <c r="CC143" s="777"/>
      <c r="CD143" s="778"/>
      <c r="CE143" s="21"/>
      <c r="CF143" s="490" t="s">
        <v>271</v>
      </c>
      <c r="CG143" s="78">
        <f t="shared" ref="CG143:CR143" si="440">COUNTIF($H$15:$S$68,CG$86)</f>
        <v>3</v>
      </c>
      <c r="CH143" s="78">
        <f t="shared" si="440"/>
        <v>2</v>
      </c>
      <c r="CI143" s="78">
        <f t="shared" si="440"/>
        <v>0</v>
      </c>
      <c r="CJ143" s="78">
        <f t="shared" si="440"/>
        <v>0</v>
      </c>
      <c r="CK143" s="78">
        <f t="shared" si="440"/>
        <v>0</v>
      </c>
      <c r="CL143" s="78">
        <f t="shared" si="440"/>
        <v>0</v>
      </c>
      <c r="CM143" s="78">
        <f t="shared" si="440"/>
        <v>0</v>
      </c>
      <c r="CN143" s="78">
        <f t="shared" si="440"/>
        <v>0</v>
      </c>
      <c r="CO143" s="78">
        <f t="shared" si="440"/>
        <v>0</v>
      </c>
      <c r="CP143" s="78">
        <f t="shared" si="440"/>
        <v>0</v>
      </c>
      <c r="CQ143" s="78">
        <f t="shared" si="440"/>
        <v>0</v>
      </c>
      <c r="CR143" s="78">
        <f t="shared" si="440"/>
        <v>0</v>
      </c>
      <c r="CS143" s="81">
        <f>SUM(CG143:CR143)</f>
        <v>5</v>
      </c>
      <c r="CV143" s="842"/>
      <c r="CW143" s="842"/>
      <c r="CX143" s="842"/>
      <c r="CY143" s="842"/>
      <c r="CZ143" s="842"/>
      <c r="DA143" s="842"/>
      <c r="DB143" s="842"/>
      <c r="DC143" s="842"/>
      <c r="DD143" s="842"/>
      <c r="DE143" s="842"/>
      <c r="DF143" s="842"/>
      <c r="DG143" s="842"/>
      <c r="DH143" s="194"/>
      <c r="DI143" s="207"/>
      <c r="DJ143"/>
      <c r="DK143"/>
      <c r="DL143"/>
      <c r="DM143"/>
      <c r="DN143"/>
      <c r="DO143"/>
      <c r="DP143"/>
      <c r="DQ143"/>
      <c r="DR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row>
    <row r="144" spans="1:171" s="2" customFormat="1" x14ac:dyDescent="0.25">
      <c r="A144" s="686" t="s">
        <v>1</v>
      </c>
      <c r="B144" s="828" t="s">
        <v>28</v>
      </c>
      <c r="C144" s="828"/>
      <c r="D144" s="764" t="s">
        <v>2</v>
      </c>
      <c r="E144" s="765"/>
      <c r="F144" s="765"/>
      <c r="G144" s="764" t="s">
        <v>295</v>
      </c>
      <c r="H144" s="765"/>
      <c r="I144" s="765"/>
      <c r="J144" s="765"/>
      <c r="K144" s="771" t="s">
        <v>296</v>
      </c>
      <c r="L144" s="772"/>
      <c r="M144" s="236"/>
      <c r="N144" s="236"/>
      <c r="O144" s="236"/>
      <c r="P144" s="236"/>
      <c r="Q144" s="236"/>
      <c r="R144" s="236"/>
      <c r="S144" s="236"/>
      <c r="T144" s="236"/>
      <c r="U144" s="236"/>
      <c r="V144" s="236"/>
      <c r="W144" s="236"/>
      <c r="X144" s="236"/>
      <c r="Y144" s="163"/>
      <c r="Z144" s="163"/>
      <c r="AA144" s="829" t="s">
        <v>196</v>
      </c>
      <c r="AB144" s="830"/>
      <c r="AC144" s="838"/>
      <c r="AD144" s="835" t="s">
        <v>202</v>
      </c>
      <c r="AE144" s="836"/>
      <c r="AF144" s="836"/>
      <c r="AG144" s="837"/>
      <c r="AH144" s="160">
        <f>EO82</f>
        <v>0</v>
      </c>
      <c r="AI144" s="774">
        <f>EP82</f>
        <v>0</v>
      </c>
      <c r="AJ144" s="775"/>
      <c r="AK144" s="775"/>
      <c r="AL144" s="776"/>
      <c r="AM144" s="774">
        <f>EQ82</f>
        <v>0</v>
      </c>
      <c r="AN144" s="775"/>
      <c r="AO144" s="775"/>
      <c r="AP144" s="776"/>
      <c r="AQ144" s="774">
        <f>ER82</f>
        <v>0</v>
      </c>
      <c r="AR144" s="775"/>
      <c r="AS144" s="775"/>
      <c r="AT144" s="776"/>
      <c r="AU144" s="774">
        <f>ES82</f>
        <v>0</v>
      </c>
      <c r="AV144" s="775"/>
      <c r="AW144" s="775"/>
      <c r="AX144" s="776"/>
      <c r="AY144" s="774">
        <f>ET82</f>
        <v>0</v>
      </c>
      <c r="AZ144" s="775"/>
      <c r="BA144" s="775"/>
      <c r="BB144" s="776"/>
      <c r="BC144" s="774">
        <f>EU82</f>
        <v>0</v>
      </c>
      <c r="BD144" s="775"/>
      <c r="BE144" s="775"/>
      <c r="BF144" s="776"/>
      <c r="BG144" s="774">
        <f>EV82</f>
        <v>0</v>
      </c>
      <c r="BH144" s="775"/>
      <c r="BI144" s="775"/>
      <c r="BJ144" s="776"/>
      <c r="BK144" s="774">
        <f>EW82</f>
        <v>0</v>
      </c>
      <c r="BL144" s="775"/>
      <c r="BM144" s="775"/>
      <c r="BN144" s="776"/>
      <c r="BO144" s="774">
        <f>EX82</f>
        <v>0</v>
      </c>
      <c r="BP144" s="775"/>
      <c r="BQ144" s="775"/>
      <c r="BR144" s="776"/>
      <c r="BS144" s="774">
        <f>EY82</f>
        <v>0</v>
      </c>
      <c r="BT144" s="775"/>
      <c r="BU144" s="775"/>
      <c r="BV144" s="776"/>
      <c r="BW144" s="774">
        <f>EZ82</f>
        <v>0</v>
      </c>
      <c r="BX144" s="775"/>
      <c r="BY144" s="775"/>
      <c r="BZ144" s="776"/>
      <c r="CA144" s="774">
        <f>FA82</f>
        <v>0</v>
      </c>
      <c r="CB144" s="775"/>
      <c r="CC144" s="775"/>
      <c r="CD144" s="776"/>
      <c r="CE144" s="21"/>
      <c r="CF144" s="491" t="s">
        <v>272</v>
      </c>
      <c r="CG144" s="78">
        <f t="shared" ref="CG144:CR144" si="441">COUNTIF($H$113:$S$132,CG$86)</f>
        <v>0</v>
      </c>
      <c r="CH144" s="78">
        <f t="shared" si="441"/>
        <v>3</v>
      </c>
      <c r="CI144" s="78">
        <f t="shared" si="441"/>
        <v>2</v>
      </c>
      <c r="CJ144" s="78">
        <f t="shared" si="441"/>
        <v>0</v>
      </c>
      <c r="CK144" s="78">
        <f t="shared" si="441"/>
        <v>0</v>
      </c>
      <c r="CL144" s="78">
        <f t="shared" si="441"/>
        <v>0</v>
      </c>
      <c r="CM144" s="78">
        <f t="shared" si="441"/>
        <v>0</v>
      </c>
      <c r="CN144" s="78">
        <f t="shared" si="441"/>
        <v>0</v>
      </c>
      <c r="CO144" s="78">
        <f t="shared" si="441"/>
        <v>0</v>
      </c>
      <c r="CP144" s="78">
        <f t="shared" si="441"/>
        <v>0</v>
      </c>
      <c r="CQ144" s="78">
        <f t="shared" si="441"/>
        <v>0</v>
      </c>
      <c r="CR144" s="78">
        <f t="shared" si="441"/>
        <v>0</v>
      </c>
      <c r="CS144" s="81">
        <f>SUM(CG144:CR144)</f>
        <v>5</v>
      </c>
      <c r="CV144"/>
      <c r="CW144"/>
      <c r="CX144"/>
      <c r="CY144"/>
      <c r="CZ144"/>
      <c r="DA144"/>
      <c r="DB144"/>
      <c r="DC144"/>
      <c r="DD144"/>
      <c r="DE144"/>
      <c r="DF144"/>
      <c r="DG144"/>
      <c r="DH144" s="194"/>
      <c r="DI144" s="207"/>
      <c r="DJ144"/>
      <c r="DK144"/>
      <c r="DL144"/>
      <c r="DM144"/>
      <c r="DN144"/>
      <c r="DO144"/>
      <c r="DP144"/>
      <c r="DQ144"/>
      <c r="DR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row>
    <row r="145" spans="1:301" s="2" customFormat="1" x14ac:dyDescent="0.25">
      <c r="A145" s="687">
        <v>1</v>
      </c>
      <c r="B145" s="820" t="str">
        <f t="shared" ref="B145:B152" si="442">B87</f>
        <v>Переддипломна</v>
      </c>
      <c r="C145" s="820"/>
      <c r="D145" s="766">
        <f t="shared" ref="D145:D152" si="443">H87</f>
        <v>3</v>
      </c>
      <c r="E145" s="765"/>
      <c r="F145" s="765"/>
      <c r="G145" s="767">
        <f>IF(B87&lt;&gt;"",IF(D145&lt;3,AD87/1.5,AD87/1.8),0)</f>
        <v>4</v>
      </c>
      <c r="H145" s="765"/>
      <c r="I145" s="765"/>
      <c r="J145" s="765"/>
      <c r="K145" s="769">
        <f t="shared" ref="K145:K152" si="444">IF(B87&lt;&gt;"",AD87,0)</f>
        <v>7.2</v>
      </c>
      <c r="L145" s="773"/>
      <c r="M145" s="236"/>
      <c r="N145" s="236"/>
      <c r="O145" s="236"/>
      <c r="P145" s="236"/>
      <c r="Q145" s="236"/>
      <c r="R145" s="236"/>
      <c r="S145" s="236"/>
      <c r="T145" s="236"/>
      <c r="U145" s="236"/>
      <c r="V145" s="236"/>
      <c r="W145" s="236"/>
      <c r="X145" s="236"/>
      <c r="Y145" s="163"/>
      <c r="Z145" s="163"/>
      <c r="AA145" s="240"/>
      <c r="AB145" s="241"/>
      <c r="AC145" s="242"/>
      <c r="AD145" s="835" t="s">
        <v>203</v>
      </c>
      <c r="AE145" s="836"/>
      <c r="AF145" s="836"/>
      <c r="AG145" s="837"/>
      <c r="AH145" s="161">
        <f>FB82</f>
        <v>2</v>
      </c>
      <c r="AI145" s="774">
        <f>FC82</f>
        <v>1</v>
      </c>
      <c r="AJ145" s="775"/>
      <c r="AK145" s="775"/>
      <c r="AL145" s="776"/>
      <c r="AM145" s="774">
        <f>FD82</f>
        <v>1</v>
      </c>
      <c r="AN145" s="775"/>
      <c r="AO145" s="775"/>
      <c r="AP145" s="776"/>
      <c r="AQ145" s="774">
        <f>FE82</f>
        <v>0</v>
      </c>
      <c r="AR145" s="775"/>
      <c r="AS145" s="775"/>
      <c r="AT145" s="776"/>
      <c r="AU145" s="774">
        <f>FF82</f>
        <v>0</v>
      </c>
      <c r="AV145" s="775"/>
      <c r="AW145" s="775"/>
      <c r="AX145" s="776"/>
      <c r="AY145" s="774">
        <f>FG82</f>
        <v>0</v>
      </c>
      <c r="AZ145" s="775"/>
      <c r="BA145" s="775"/>
      <c r="BB145" s="776"/>
      <c r="BC145" s="774">
        <f>FH82</f>
        <v>0</v>
      </c>
      <c r="BD145" s="775"/>
      <c r="BE145" s="775"/>
      <c r="BF145" s="776"/>
      <c r="BG145" s="774">
        <f>FI82</f>
        <v>0</v>
      </c>
      <c r="BH145" s="775"/>
      <c r="BI145" s="775"/>
      <c r="BJ145" s="776"/>
      <c r="BK145" s="774">
        <f>FJ82</f>
        <v>0</v>
      </c>
      <c r="BL145" s="775"/>
      <c r="BM145" s="775"/>
      <c r="BN145" s="776"/>
      <c r="BO145" s="774">
        <f>FK82</f>
        <v>0</v>
      </c>
      <c r="BP145" s="775"/>
      <c r="BQ145" s="775"/>
      <c r="BR145" s="776"/>
      <c r="BS145" s="774">
        <f>FL82</f>
        <v>0</v>
      </c>
      <c r="BT145" s="775"/>
      <c r="BU145" s="775"/>
      <c r="BV145" s="776"/>
      <c r="BW145" s="774">
        <f>FM82</f>
        <v>0</v>
      </c>
      <c r="BX145" s="775"/>
      <c r="BY145" s="775"/>
      <c r="BZ145" s="776"/>
      <c r="CA145" s="774">
        <f>FN82</f>
        <v>0</v>
      </c>
      <c r="CB145" s="775"/>
      <c r="CC145" s="775"/>
      <c r="CD145" s="776"/>
      <c r="CE145" s="21"/>
      <c r="CF145" s="491" t="s">
        <v>16</v>
      </c>
      <c r="CG145" s="78">
        <f>CG143+CG144</f>
        <v>3</v>
      </c>
      <c r="CH145" s="78">
        <f t="shared" ref="CH145:CR145" si="445">CH143+CH144</f>
        <v>5</v>
      </c>
      <c r="CI145" s="78">
        <f t="shared" si="445"/>
        <v>2</v>
      </c>
      <c r="CJ145" s="78">
        <f t="shared" si="445"/>
        <v>0</v>
      </c>
      <c r="CK145" s="78">
        <f t="shared" si="445"/>
        <v>0</v>
      </c>
      <c r="CL145" s="78">
        <f t="shared" si="445"/>
        <v>0</v>
      </c>
      <c r="CM145" s="78">
        <f t="shared" si="445"/>
        <v>0</v>
      </c>
      <c r="CN145" s="78">
        <f t="shared" si="445"/>
        <v>0</v>
      </c>
      <c r="CO145" s="78">
        <f t="shared" si="445"/>
        <v>0</v>
      </c>
      <c r="CP145" s="78">
        <f t="shared" si="445"/>
        <v>0</v>
      </c>
      <c r="CQ145" s="78">
        <f t="shared" si="445"/>
        <v>0</v>
      </c>
      <c r="CR145" s="78">
        <f t="shared" si="445"/>
        <v>0</v>
      </c>
      <c r="CS145" s="81">
        <f>SUM(CG145:CR145)</f>
        <v>10</v>
      </c>
      <c r="CV145"/>
      <c r="CW145"/>
      <c r="CX145"/>
      <c r="CY145"/>
      <c r="CZ145"/>
      <c r="DA145"/>
      <c r="DB145"/>
      <c r="DC145"/>
      <c r="DD145"/>
      <c r="DE145"/>
      <c r="DF145"/>
      <c r="DG145"/>
      <c r="DH145" s="194"/>
      <c r="DI145" s="207"/>
      <c r="DJ145"/>
      <c r="DK145"/>
      <c r="DL145"/>
      <c r="DM145"/>
      <c r="DN145"/>
      <c r="DO145"/>
      <c r="DP145"/>
      <c r="DQ145"/>
      <c r="DR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row>
    <row r="146" spans="1:301" s="2" customFormat="1" x14ac:dyDescent="0.25">
      <c r="A146" s="687">
        <v>2</v>
      </c>
      <c r="B146" s="820">
        <f t="shared" si="442"/>
        <v>0</v>
      </c>
      <c r="C146" s="820"/>
      <c r="D146" s="766">
        <f t="shared" si="443"/>
        <v>0</v>
      </c>
      <c r="E146" s="765"/>
      <c r="F146" s="765"/>
      <c r="G146" s="767">
        <f t="shared" ref="G146:G152" si="446">IF(B88&lt;&gt;"",IF(D146&lt;3,AD88/1.5,AD88/1.8),0)</f>
        <v>0</v>
      </c>
      <c r="H146" s="765"/>
      <c r="I146" s="765"/>
      <c r="J146" s="765"/>
      <c r="K146" s="769">
        <f t="shared" si="444"/>
        <v>0</v>
      </c>
      <c r="L146" s="773"/>
      <c r="M146" s="236"/>
      <c r="N146" s="236"/>
      <c r="O146" s="236"/>
      <c r="P146" s="236"/>
      <c r="Q146" s="236"/>
      <c r="R146" s="236"/>
      <c r="S146" s="236"/>
      <c r="T146" s="236"/>
      <c r="U146" s="236"/>
      <c r="V146" s="236"/>
      <c r="W146" s="236"/>
      <c r="X146" s="236"/>
      <c r="Y146" s="163"/>
      <c r="Z146" s="163"/>
      <c r="AA146" s="240"/>
      <c r="AB146" s="241"/>
      <c r="AC146" s="242"/>
      <c r="AD146" s="835" t="s">
        <v>204</v>
      </c>
      <c r="AE146" s="836"/>
      <c r="AF146" s="836"/>
      <c r="AG146" s="837"/>
      <c r="AH146" s="161">
        <f>$CS$154</f>
        <v>0</v>
      </c>
      <c r="AI146" s="774">
        <f>CG154</f>
        <v>0</v>
      </c>
      <c r="AJ146" s="775"/>
      <c r="AK146" s="775"/>
      <c r="AL146" s="776"/>
      <c r="AM146" s="774">
        <f>CH154</f>
        <v>0</v>
      </c>
      <c r="AN146" s="775"/>
      <c r="AO146" s="775"/>
      <c r="AP146" s="776"/>
      <c r="AQ146" s="774">
        <f>CI154</f>
        <v>0</v>
      </c>
      <c r="AR146" s="775"/>
      <c r="AS146" s="775"/>
      <c r="AT146" s="776"/>
      <c r="AU146" s="774">
        <f>CJ154</f>
        <v>0</v>
      </c>
      <c r="AV146" s="775"/>
      <c r="AW146" s="775"/>
      <c r="AX146" s="776"/>
      <c r="AY146" s="774">
        <f>CK154</f>
        <v>0</v>
      </c>
      <c r="AZ146" s="775"/>
      <c r="BA146" s="775"/>
      <c r="BB146" s="776"/>
      <c r="BC146" s="774">
        <f>CL154</f>
        <v>0</v>
      </c>
      <c r="BD146" s="775"/>
      <c r="BE146" s="775"/>
      <c r="BF146" s="776"/>
      <c r="BG146" s="774">
        <f>CM154</f>
        <v>0</v>
      </c>
      <c r="BH146" s="775"/>
      <c r="BI146" s="775"/>
      <c r="BJ146" s="776"/>
      <c r="BK146" s="774">
        <f>CN154</f>
        <v>0</v>
      </c>
      <c r="BL146" s="775"/>
      <c r="BM146" s="775"/>
      <c r="BN146" s="776"/>
      <c r="BO146" s="774">
        <f>CO154</f>
        <v>0</v>
      </c>
      <c r="BP146" s="775"/>
      <c r="BQ146" s="775"/>
      <c r="BR146" s="776"/>
      <c r="BS146" s="774">
        <f>CP154</f>
        <v>0</v>
      </c>
      <c r="BT146" s="775"/>
      <c r="BU146" s="775"/>
      <c r="BV146" s="776"/>
      <c r="BW146" s="774">
        <f>CQ154</f>
        <v>0</v>
      </c>
      <c r="BX146" s="775"/>
      <c r="BY146" s="775"/>
      <c r="BZ146" s="776"/>
      <c r="CA146" s="774">
        <f>CR154</f>
        <v>0</v>
      </c>
      <c r="CB146" s="775"/>
      <c r="CC146" s="775"/>
      <c r="CD146" s="776"/>
      <c r="CE146" s="21"/>
      <c r="CF146"/>
      <c r="CG146" s="846" t="s">
        <v>100</v>
      </c>
      <c r="CH146" s="846"/>
      <c r="CI146" s="846"/>
      <c r="CJ146" s="846"/>
      <c r="CK146" s="846"/>
      <c r="CL146" s="846"/>
      <c r="CM146" s="846"/>
      <c r="CN146" s="846"/>
      <c r="CO146" s="846"/>
      <c r="CP146" s="846"/>
      <c r="CQ146" s="846"/>
      <c r="CR146" s="846"/>
      <c r="CS146" s="19"/>
      <c r="CV146"/>
      <c r="CW146"/>
      <c r="CX146"/>
      <c r="CY146"/>
      <c r="CZ146"/>
      <c r="DA146"/>
      <c r="DB146"/>
      <c r="DC146"/>
      <c r="DD146"/>
      <c r="DE146"/>
      <c r="DF146"/>
      <c r="DG146"/>
      <c r="DH146" s="194"/>
      <c r="DI146" s="207"/>
      <c r="DJ146"/>
      <c r="DK146"/>
      <c r="DL146"/>
      <c r="DM146"/>
      <c r="DN146"/>
      <c r="DO146"/>
      <c r="DP146"/>
      <c r="DQ146"/>
      <c r="DR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row>
    <row r="147" spans="1:301" s="2" customFormat="1" x14ac:dyDescent="0.25">
      <c r="A147" s="687">
        <v>3</v>
      </c>
      <c r="B147" s="820">
        <f t="shared" si="442"/>
        <v>0</v>
      </c>
      <c r="C147" s="820"/>
      <c r="D147" s="766">
        <f t="shared" si="443"/>
        <v>0</v>
      </c>
      <c r="E147" s="765"/>
      <c r="F147" s="765"/>
      <c r="G147" s="767">
        <f t="shared" si="446"/>
        <v>0</v>
      </c>
      <c r="H147" s="765"/>
      <c r="I147" s="765"/>
      <c r="J147" s="765"/>
      <c r="K147" s="769">
        <f t="shared" si="444"/>
        <v>0</v>
      </c>
      <c r="L147" s="773"/>
      <c r="M147" s="236"/>
      <c r="N147" s="236"/>
      <c r="O147" s="236"/>
      <c r="P147" s="236"/>
      <c r="Q147" s="236"/>
      <c r="R147" s="236"/>
      <c r="S147" s="236"/>
      <c r="T147" s="236"/>
      <c r="U147" s="236"/>
      <c r="V147" s="236"/>
      <c r="W147" s="236"/>
      <c r="X147" s="236"/>
      <c r="Y147" s="163"/>
      <c r="Z147" s="163"/>
      <c r="AA147" s="240"/>
      <c r="AB147" s="241"/>
      <c r="AC147" s="242"/>
      <c r="AD147" s="835" t="s">
        <v>273</v>
      </c>
      <c r="AE147" s="836"/>
      <c r="AF147" s="836"/>
      <c r="AG147" s="837"/>
      <c r="AH147" s="162">
        <f>SUM(AI147:CA147)</f>
        <v>9</v>
      </c>
      <c r="AI147" s="825">
        <f>CG147</f>
        <v>5</v>
      </c>
      <c r="AJ147" s="826"/>
      <c r="AK147" s="826"/>
      <c r="AL147" s="827"/>
      <c r="AM147" s="825">
        <f>CH147</f>
        <v>3</v>
      </c>
      <c r="AN147" s="826"/>
      <c r="AO147" s="826"/>
      <c r="AP147" s="827"/>
      <c r="AQ147" s="825">
        <f>CI147</f>
        <v>1</v>
      </c>
      <c r="AR147" s="826"/>
      <c r="AS147" s="826"/>
      <c r="AT147" s="827"/>
      <c r="AU147" s="825">
        <f>CJ147</f>
        <v>0</v>
      </c>
      <c r="AV147" s="826"/>
      <c r="AW147" s="826"/>
      <c r="AX147" s="827"/>
      <c r="AY147" s="774">
        <f>CK147</f>
        <v>0</v>
      </c>
      <c r="AZ147" s="775"/>
      <c r="BA147" s="775"/>
      <c r="BB147" s="776"/>
      <c r="BC147" s="774">
        <f>CL147</f>
        <v>0</v>
      </c>
      <c r="BD147" s="775"/>
      <c r="BE147" s="775"/>
      <c r="BF147" s="776"/>
      <c r="BG147" s="774">
        <f>CM147</f>
        <v>0</v>
      </c>
      <c r="BH147" s="775"/>
      <c r="BI147" s="775"/>
      <c r="BJ147" s="776"/>
      <c r="BK147" s="774">
        <f>CN147</f>
        <v>0</v>
      </c>
      <c r="BL147" s="775"/>
      <c r="BM147" s="775"/>
      <c r="BN147" s="776"/>
      <c r="BO147" s="843">
        <f>CO147</f>
        <v>0</v>
      </c>
      <c r="BP147" s="844"/>
      <c r="BQ147" s="844"/>
      <c r="BR147" s="845"/>
      <c r="BS147" s="843">
        <f>CP147</f>
        <v>0</v>
      </c>
      <c r="BT147" s="844"/>
      <c r="BU147" s="844"/>
      <c r="BV147" s="845"/>
      <c r="BW147" s="843">
        <f>CQ147</f>
        <v>0</v>
      </c>
      <c r="BX147" s="844"/>
      <c r="BY147" s="844"/>
      <c r="BZ147" s="845"/>
      <c r="CA147" s="843">
        <f>CR147</f>
        <v>0</v>
      </c>
      <c r="CB147" s="844"/>
      <c r="CC147" s="844"/>
      <c r="CD147" s="845"/>
      <c r="CE147" s="21"/>
      <c r="CF147"/>
      <c r="CG147" s="78">
        <f t="shared" ref="CG147:CR147" si="447">COUNTIF($D$15:$G$68,CG$86)</f>
        <v>5</v>
      </c>
      <c r="CH147" s="78">
        <f t="shared" si="447"/>
        <v>3</v>
      </c>
      <c r="CI147" s="78">
        <f t="shared" si="447"/>
        <v>1</v>
      </c>
      <c r="CJ147" s="78">
        <f t="shared" si="447"/>
        <v>0</v>
      </c>
      <c r="CK147" s="78">
        <f t="shared" si="447"/>
        <v>0</v>
      </c>
      <c r="CL147" s="78">
        <f t="shared" si="447"/>
        <v>0</v>
      </c>
      <c r="CM147" s="78">
        <f t="shared" si="447"/>
        <v>0</v>
      </c>
      <c r="CN147" s="78">
        <f t="shared" si="447"/>
        <v>0</v>
      </c>
      <c r="CO147" s="78">
        <f t="shared" si="447"/>
        <v>0</v>
      </c>
      <c r="CP147" s="78">
        <f t="shared" si="447"/>
        <v>0</v>
      </c>
      <c r="CQ147" s="78">
        <f t="shared" si="447"/>
        <v>0</v>
      </c>
      <c r="CR147" s="78">
        <f t="shared" si="447"/>
        <v>0</v>
      </c>
      <c r="CS147" s="81">
        <f>SUM(CG147:CR147)</f>
        <v>9</v>
      </c>
      <c r="CV147"/>
      <c r="CW147"/>
      <c r="CX147"/>
      <c r="CY147"/>
      <c r="CZ147"/>
      <c r="DA147"/>
      <c r="DB147"/>
      <c r="DC147"/>
      <c r="DD147"/>
      <c r="DE147"/>
      <c r="DF147"/>
      <c r="DG147"/>
      <c r="DH147" s="194"/>
      <c r="DI147" s="207"/>
      <c r="DJ147"/>
      <c r="DK147"/>
      <c r="DL147"/>
      <c r="DM147"/>
      <c r="DN147"/>
      <c r="DO147"/>
      <c r="DP147"/>
      <c r="DQ147"/>
      <c r="DR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row>
    <row r="148" spans="1:301" s="2" customFormat="1" x14ac:dyDescent="0.25">
      <c r="A148" s="687">
        <v>4</v>
      </c>
      <c r="B148" s="820">
        <f t="shared" si="442"/>
        <v>0</v>
      </c>
      <c r="C148" s="820"/>
      <c r="D148" s="766">
        <f t="shared" si="443"/>
        <v>0</v>
      </c>
      <c r="E148" s="765"/>
      <c r="F148" s="765"/>
      <c r="G148" s="767">
        <f t="shared" si="446"/>
        <v>0</v>
      </c>
      <c r="H148" s="765"/>
      <c r="I148" s="765"/>
      <c r="J148" s="765"/>
      <c r="K148" s="769">
        <f t="shared" si="444"/>
        <v>0</v>
      </c>
      <c r="L148" s="773"/>
      <c r="M148" s="236"/>
      <c r="N148" s="236"/>
      <c r="O148" s="236"/>
      <c r="P148" s="236"/>
      <c r="Q148" s="236"/>
      <c r="R148" s="236"/>
      <c r="S148" s="236"/>
      <c r="T148" s="236"/>
      <c r="U148" s="236"/>
      <c r="V148" s="236"/>
      <c r="W148" s="236"/>
      <c r="X148" s="236"/>
      <c r="Y148" s="163"/>
      <c r="Z148" s="163"/>
      <c r="AA148" s="243"/>
      <c r="AB148" s="244"/>
      <c r="AC148" s="245"/>
      <c r="AD148" s="835" t="s">
        <v>205</v>
      </c>
      <c r="AE148" s="836"/>
      <c r="AF148" s="836"/>
      <c r="AG148" s="837"/>
      <c r="AH148" s="162">
        <f>SUM(AI148:CA148)</f>
        <v>10</v>
      </c>
      <c r="AI148" s="825">
        <f>CG145</f>
        <v>3</v>
      </c>
      <c r="AJ148" s="826"/>
      <c r="AK148" s="826"/>
      <c r="AL148" s="827"/>
      <c r="AM148" s="825">
        <f>CH145</f>
        <v>5</v>
      </c>
      <c r="AN148" s="826"/>
      <c r="AO148" s="826"/>
      <c r="AP148" s="827"/>
      <c r="AQ148" s="825">
        <f>CI145</f>
        <v>2</v>
      </c>
      <c r="AR148" s="826"/>
      <c r="AS148" s="826"/>
      <c r="AT148" s="827"/>
      <c r="AU148" s="825">
        <f>CJ145</f>
        <v>0</v>
      </c>
      <c r="AV148" s="826"/>
      <c r="AW148" s="826"/>
      <c r="AX148" s="827"/>
      <c r="AY148" s="825">
        <f>CK145</f>
        <v>0</v>
      </c>
      <c r="AZ148" s="826"/>
      <c r="BA148" s="826"/>
      <c r="BB148" s="827"/>
      <c r="BC148" s="825">
        <f>CL145</f>
        <v>0</v>
      </c>
      <c r="BD148" s="826"/>
      <c r="BE148" s="826"/>
      <c r="BF148" s="827"/>
      <c r="BG148" s="825">
        <f>CM145</f>
        <v>0</v>
      </c>
      <c r="BH148" s="826"/>
      <c r="BI148" s="826"/>
      <c r="BJ148" s="827"/>
      <c r="BK148" s="825">
        <f>CN145</f>
        <v>0</v>
      </c>
      <c r="BL148" s="826"/>
      <c r="BM148" s="826"/>
      <c r="BN148" s="827"/>
      <c r="BO148" s="825">
        <f>CO145</f>
        <v>0</v>
      </c>
      <c r="BP148" s="826"/>
      <c r="BQ148" s="826"/>
      <c r="BR148" s="827"/>
      <c r="BS148" s="825">
        <f>CP145</f>
        <v>0</v>
      </c>
      <c r="BT148" s="826"/>
      <c r="BU148" s="826"/>
      <c r="BV148" s="827"/>
      <c r="BW148" s="825">
        <f>CQ145</f>
        <v>0</v>
      </c>
      <c r="BX148" s="826"/>
      <c r="BY148" s="826"/>
      <c r="BZ148" s="827"/>
      <c r="CA148" s="825">
        <f>CR145</f>
        <v>0</v>
      </c>
      <c r="CB148" s="826"/>
      <c r="CC148" s="826"/>
      <c r="CD148" s="827"/>
      <c r="CE148" s="21"/>
      <c r="CF148"/>
      <c r="CG148" s="885" t="s">
        <v>101</v>
      </c>
      <c r="CH148" s="885"/>
      <c r="CI148" s="885"/>
      <c r="CJ148" s="885"/>
      <c r="CK148" s="885"/>
      <c r="CL148" s="885"/>
      <c r="CM148" s="885"/>
      <c r="CN148" s="885"/>
      <c r="CO148" s="885"/>
      <c r="CP148" s="885"/>
      <c r="CQ148" s="885"/>
      <c r="CR148" s="885"/>
      <c r="CS148" s="19"/>
      <c r="CV148"/>
      <c r="CW148"/>
      <c r="CX148"/>
      <c r="CY148"/>
      <c r="CZ148"/>
      <c r="DA148"/>
      <c r="DB148"/>
      <c r="DC148"/>
      <c r="DD148"/>
      <c r="DE148"/>
      <c r="DF148"/>
      <c r="DG148"/>
      <c r="DH148" s="194"/>
      <c r="DI148" s="207"/>
      <c r="DJ148"/>
      <c r="DK148"/>
      <c r="DL148"/>
      <c r="DM148"/>
      <c r="DN148"/>
      <c r="DO148"/>
      <c r="DP148"/>
      <c r="DQ148"/>
      <c r="DR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row>
    <row r="149" spans="1:301" s="2" customFormat="1" x14ac:dyDescent="0.25">
      <c r="A149" s="687">
        <v>5</v>
      </c>
      <c r="B149" s="820">
        <f t="shared" si="442"/>
        <v>0</v>
      </c>
      <c r="C149" s="820"/>
      <c r="D149" s="766">
        <f t="shared" si="443"/>
        <v>0</v>
      </c>
      <c r="E149" s="765"/>
      <c r="F149" s="765"/>
      <c r="G149" s="767">
        <f t="shared" si="446"/>
        <v>0</v>
      </c>
      <c r="H149" s="765"/>
      <c r="I149" s="765"/>
      <c r="J149" s="765"/>
      <c r="K149" s="769">
        <f t="shared" si="444"/>
        <v>0</v>
      </c>
      <c r="L149" s="773"/>
      <c r="M149" s="236"/>
      <c r="N149" s="236"/>
      <c r="O149" s="236"/>
      <c r="P149" s="236"/>
      <c r="Q149" s="236"/>
      <c r="R149" s="236"/>
      <c r="S149" s="236"/>
      <c r="T149" s="236"/>
      <c r="U149" s="236"/>
      <c r="V149" s="236"/>
      <c r="W149" s="236"/>
      <c r="X149" s="236"/>
      <c r="Y149" s="163"/>
      <c r="Z149" s="163"/>
      <c r="AA149" s="829" t="s">
        <v>197</v>
      </c>
      <c r="AB149" s="830"/>
      <c r="AC149" s="830"/>
      <c r="AD149" s="830"/>
      <c r="AE149" s="835" t="s">
        <v>199</v>
      </c>
      <c r="AF149" s="886"/>
      <c r="AG149" s="886"/>
      <c r="AH149" s="887"/>
      <c r="AI149" s="821">
        <f>AL136</f>
        <v>30</v>
      </c>
      <c r="AJ149" s="822"/>
      <c r="AK149" s="822"/>
      <c r="AL149" s="823"/>
      <c r="AM149" s="821">
        <f>AP136</f>
        <v>30</v>
      </c>
      <c r="AN149" s="822"/>
      <c r="AO149" s="822"/>
      <c r="AP149" s="823"/>
      <c r="AQ149" s="821">
        <f>AT136</f>
        <v>30</v>
      </c>
      <c r="AR149" s="822"/>
      <c r="AS149" s="822"/>
      <c r="AT149" s="823"/>
      <c r="AU149" s="821">
        <f>AX136</f>
        <v>0</v>
      </c>
      <c r="AV149" s="822"/>
      <c r="AW149" s="822"/>
      <c r="AX149" s="823"/>
      <c r="AY149" s="821">
        <f>BB136</f>
        <v>0</v>
      </c>
      <c r="AZ149" s="822"/>
      <c r="BA149" s="822"/>
      <c r="BB149" s="823"/>
      <c r="BC149" s="821">
        <f>BF136</f>
        <v>0</v>
      </c>
      <c r="BD149" s="822"/>
      <c r="BE149" s="822"/>
      <c r="BF149" s="823"/>
      <c r="BG149" s="821">
        <f>BJ136</f>
        <v>0</v>
      </c>
      <c r="BH149" s="822"/>
      <c r="BI149" s="822"/>
      <c r="BJ149" s="823"/>
      <c r="BK149" s="821">
        <f>BN136</f>
        <v>0</v>
      </c>
      <c r="BL149" s="822"/>
      <c r="BM149" s="822"/>
      <c r="BN149" s="823"/>
      <c r="BO149" s="821">
        <f>BR136</f>
        <v>0</v>
      </c>
      <c r="BP149" s="822"/>
      <c r="BQ149" s="822"/>
      <c r="BR149" s="823"/>
      <c r="BS149" s="821">
        <f>BV136</f>
        <v>0</v>
      </c>
      <c r="BT149" s="822"/>
      <c r="BU149" s="822"/>
      <c r="BV149" s="823"/>
      <c r="BW149" s="821">
        <f>BZ136</f>
        <v>0</v>
      </c>
      <c r="BX149" s="822"/>
      <c r="BY149" s="822"/>
      <c r="BZ149" s="823"/>
      <c r="CA149" s="821">
        <f>CD136</f>
        <v>0</v>
      </c>
      <c r="CB149" s="822"/>
      <c r="CC149" s="822"/>
      <c r="CD149" s="823"/>
      <c r="CE149" s="21"/>
      <c r="CF149"/>
      <c r="CG149" s="91">
        <f t="shared" ref="CG149:CR149" si="448">EP82</f>
        <v>0</v>
      </c>
      <c r="CH149" s="91">
        <f t="shared" si="448"/>
        <v>0</v>
      </c>
      <c r="CI149" s="91">
        <f t="shared" si="448"/>
        <v>0</v>
      </c>
      <c r="CJ149" s="91">
        <f t="shared" si="448"/>
        <v>0</v>
      </c>
      <c r="CK149" s="91">
        <f t="shared" si="448"/>
        <v>0</v>
      </c>
      <c r="CL149" s="91">
        <f t="shared" si="448"/>
        <v>0</v>
      </c>
      <c r="CM149" s="91">
        <f t="shared" si="448"/>
        <v>0</v>
      </c>
      <c r="CN149" s="91">
        <f t="shared" si="448"/>
        <v>0</v>
      </c>
      <c r="CO149" s="91">
        <f t="shared" si="448"/>
        <v>0</v>
      </c>
      <c r="CP149" s="91">
        <f t="shared" si="448"/>
        <v>0</v>
      </c>
      <c r="CQ149" s="91">
        <f t="shared" si="448"/>
        <v>0</v>
      </c>
      <c r="CR149" s="91">
        <f t="shared" si="448"/>
        <v>0</v>
      </c>
      <c r="CS149" s="81">
        <f>SUM(CG149:CR149)</f>
        <v>0</v>
      </c>
      <c r="CV149"/>
      <c r="CW149"/>
      <c r="CX149"/>
      <c r="CY149"/>
      <c r="CZ149"/>
      <c r="DA149"/>
      <c r="DB149"/>
      <c r="DC149"/>
      <c r="DD149"/>
      <c r="DE149"/>
      <c r="DF149"/>
      <c r="DG149"/>
      <c r="DH149" s="194"/>
      <c r="DI149" s="207"/>
      <c r="DJ149"/>
      <c r="DK149"/>
      <c r="DL149"/>
      <c r="DM149"/>
      <c r="DN149"/>
      <c r="DO149"/>
      <c r="DP149"/>
      <c r="DQ149"/>
      <c r="DR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row>
    <row r="150" spans="1:301" s="2" customFormat="1" x14ac:dyDescent="0.25">
      <c r="A150" s="687">
        <v>6</v>
      </c>
      <c r="B150" s="820">
        <f t="shared" si="442"/>
        <v>0</v>
      </c>
      <c r="C150" s="820"/>
      <c r="D150" s="766">
        <f t="shared" si="443"/>
        <v>0</v>
      </c>
      <c r="E150" s="765"/>
      <c r="F150" s="765"/>
      <c r="G150" s="767">
        <f t="shared" si="446"/>
        <v>0</v>
      </c>
      <c r="H150" s="765"/>
      <c r="I150" s="765"/>
      <c r="J150" s="765"/>
      <c r="K150" s="769">
        <f t="shared" si="444"/>
        <v>0</v>
      </c>
      <c r="L150" s="773"/>
      <c r="M150" s="236"/>
      <c r="N150" s="236"/>
      <c r="O150" s="236"/>
      <c r="P150" s="236"/>
      <c r="Q150" s="236"/>
      <c r="R150" s="236"/>
      <c r="S150" s="236"/>
      <c r="T150" s="236"/>
      <c r="U150" s="236"/>
      <c r="V150" s="236"/>
      <c r="W150" s="236"/>
      <c r="X150" s="236"/>
      <c r="Y150" s="163"/>
      <c r="Z150" s="163"/>
      <c r="AA150" s="246"/>
      <c r="AB150" s="247"/>
      <c r="AC150" s="247"/>
      <c r="AD150" s="247"/>
      <c r="AE150" s="835" t="s">
        <v>200</v>
      </c>
      <c r="AF150" s="886"/>
      <c r="AG150" s="886"/>
      <c r="AH150" s="887"/>
      <c r="AI150" s="831">
        <f>AI149+AM149</f>
        <v>60</v>
      </c>
      <c r="AJ150" s="832"/>
      <c r="AK150" s="832"/>
      <c r="AL150" s="832"/>
      <c r="AM150" s="832"/>
      <c r="AN150" s="832"/>
      <c r="AO150" s="832"/>
      <c r="AP150" s="833"/>
      <c r="AQ150" s="831">
        <f>AQ149+AU149</f>
        <v>30</v>
      </c>
      <c r="AR150" s="832"/>
      <c r="AS150" s="832"/>
      <c r="AT150" s="832"/>
      <c r="AU150" s="832"/>
      <c r="AV150" s="832"/>
      <c r="AW150" s="832"/>
      <c r="AX150" s="833"/>
      <c r="AY150" s="831">
        <f>AY149+BC149</f>
        <v>0</v>
      </c>
      <c r="AZ150" s="832"/>
      <c r="BA150" s="832"/>
      <c r="BB150" s="832"/>
      <c r="BC150" s="832"/>
      <c r="BD150" s="832"/>
      <c r="BE150" s="832"/>
      <c r="BF150" s="833"/>
      <c r="BG150" s="831">
        <f>BG149+BK149</f>
        <v>0</v>
      </c>
      <c r="BH150" s="832"/>
      <c r="BI150" s="832"/>
      <c r="BJ150" s="832"/>
      <c r="BK150" s="832"/>
      <c r="BL150" s="832"/>
      <c r="BM150" s="832"/>
      <c r="BN150" s="833"/>
      <c r="BO150" s="831">
        <f>BO149+BS149</f>
        <v>0</v>
      </c>
      <c r="BP150" s="832"/>
      <c r="BQ150" s="832"/>
      <c r="BR150" s="832"/>
      <c r="BS150" s="832"/>
      <c r="BT150" s="832"/>
      <c r="BU150" s="832"/>
      <c r="BV150" s="833"/>
      <c r="BW150" s="831">
        <f>BW149+CA149</f>
        <v>0</v>
      </c>
      <c r="BX150" s="832"/>
      <c r="BY150" s="832"/>
      <c r="BZ150" s="832"/>
      <c r="CA150" s="832"/>
      <c r="CB150" s="832"/>
      <c r="CC150" s="832"/>
      <c r="CD150" s="833"/>
      <c r="CE150" s="21"/>
      <c r="CF150"/>
      <c r="CG150" s="885" t="s">
        <v>102</v>
      </c>
      <c r="CH150" s="885"/>
      <c r="CI150" s="885"/>
      <c r="CJ150" s="885"/>
      <c r="CK150" s="885"/>
      <c r="CL150" s="885"/>
      <c r="CM150" s="885"/>
      <c r="CN150" s="885"/>
      <c r="CO150" s="885"/>
      <c r="CP150" s="885"/>
      <c r="CQ150" s="885"/>
      <c r="CR150" s="885"/>
      <c r="CS150" s="19"/>
      <c r="CV150"/>
      <c r="CW150"/>
      <c r="CX150"/>
      <c r="CY150"/>
      <c r="CZ150"/>
      <c r="DA150"/>
      <c r="DB150"/>
      <c r="DC150"/>
      <c r="DD150"/>
      <c r="DE150"/>
      <c r="DF150"/>
      <c r="DG150"/>
      <c r="DH150" s="194"/>
      <c r="DI150" s="207"/>
      <c r="DJ150"/>
      <c r="DK150"/>
      <c r="DL150"/>
      <c r="DM150"/>
      <c r="DN150"/>
      <c r="DO150"/>
      <c r="DP150"/>
      <c r="DQ150"/>
      <c r="DR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row>
    <row r="151" spans="1:301" s="2" customFormat="1" x14ac:dyDescent="0.25">
      <c r="A151" s="687">
        <v>7</v>
      </c>
      <c r="B151" s="820">
        <f t="shared" si="442"/>
        <v>0</v>
      </c>
      <c r="C151" s="820"/>
      <c r="D151" s="766">
        <f t="shared" si="443"/>
        <v>0</v>
      </c>
      <c r="E151" s="765"/>
      <c r="F151" s="765"/>
      <c r="G151" s="767">
        <f t="shared" si="446"/>
        <v>0</v>
      </c>
      <c r="H151" s="765"/>
      <c r="I151" s="765"/>
      <c r="J151" s="765"/>
      <c r="K151" s="769">
        <f t="shared" si="444"/>
        <v>0</v>
      </c>
      <c r="L151" s="773"/>
      <c r="M151" s="236"/>
      <c r="N151" s="236"/>
      <c r="O151" s="236"/>
      <c r="P151" s="236"/>
      <c r="Q151" s="236"/>
      <c r="R151" s="236"/>
      <c r="S151" s="236"/>
      <c r="T151" s="236"/>
      <c r="U151" s="236"/>
      <c r="V151" s="236"/>
      <c r="W151" s="236"/>
      <c r="X151" s="236"/>
      <c r="Y151" s="163"/>
      <c r="Z151" s="163"/>
      <c r="AA151" s="864" t="s">
        <v>198</v>
      </c>
      <c r="AB151" s="865"/>
      <c r="AC151" s="866"/>
      <c r="AD151" s="858" t="s">
        <v>201</v>
      </c>
      <c r="AE151" s="859"/>
      <c r="AF151" s="859"/>
      <c r="AG151" s="859"/>
      <c r="AH151" s="860"/>
      <c r="AI151" s="821">
        <f>AL133</f>
        <v>0</v>
      </c>
      <c r="AJ151" s="822"/>
      <c r="AK151" s="822"/>
      <c r="AL151" s="823"/>
      <c r="AM151" s="821">
        <f>AP133</f>
        <v>15</v>
      </c>
      <c r="AN151" s="822"/>
      <c r="AO151" s="822"/>
      <c r="AP151" s="823"/>
      <c r="AQ151" s="821">
        <f>AT133</f>
        <v>8</v>
      </c>
      <c r="AR151" s="822"/>
      <c r="AS151" s="822"/>
      <c r="AT151" s="823"/>
      <c r="AU151" s="821">
        <f>AX133</f>
        <v>0</v>
      </c>
      <c r="AV151" s="822"/>
      <c r="AW151" s="822"/>
      <c r="AX151" s="823"/>
      <c r="AY151" s="821">
        <f>BB133</f>
        <v>0</v>
      </c>
      <c r="AZ151" s="822"/>
      <c r="BA151" s="822"/>
      <c r="BB151" s="823"/>
      <c r="BC151" s="821">
        <f>BF133</f>
        <v>0</v>
      </c>
      <c r="BD151" s="822"/>
      <c r="BE151" s="822"/>
      <c r="BF151" s="823"/>
      <c r="BG151" s="821">
        <f>BJ133</f>
        <v>0</v>
      </c>
      <c r="BH151" s="822"/>
      <c r="BI151" s="822"/>
      <c r="BJ151" s="823"/>
      <c r="BK151" s="821">
        <f>BN133</f>
        <v>0</v>
      </c>
      <c r="BL151" s="822"/>
      <c r="BM151" s="822"/>
      <c r="BN151" s="823"/>
      <c r="BO151" s="821">
        <f>BR133</f>
        <v>0</v>
      </c>
      <c r="BP151" s="822"/>
      <c r="BQ151" s="822"/>
      <c r="BR151" s="823"/>
      <c r="BS151" s="821">
        <f>BV133</f>
        <v>0</v>
      </c>
      <c r="BT151" s="822"/>
      <c r="BU151" s="822"/>
      <c r="BV151" s="823"/>
      <c r="BW151" s="821">
        <f>BZ133</f>
        <v>0</v>
      </c>
      <c r="BX151" s="822"/>
      <c r="BY151" s="822"/>
      <c r="BZ151" s="823"/>
      <c r="CA151" s="821">
        <f>CD133</f>
        <v>0</v>
      </c>
      <c r="CB151" s="822"/>
      <c r="CC151" s="822"/>
      <c r="CD151" s="823"/>
      <c r="CE151" s="21"/>
      <c r="CF151"/>
      <c r="CG151" s="228"/>
      <c r="CH151" s="228"/>
      <c r="CI151" s="228"/>
      <c r="CJ151" s="228"/>
      <c r="CK151" s="228"/>
      <c r="CL151" s="228"/>
      <c r="CM151" s="228"/>
      <c r="CN151" s="228"/>
      <c r="CO151" s="228"/>
      <c r="CP151" s="228"/>
      <c r="CQ151" s="228"/>
      <c r="CR151" s="228"/>
      <c r="CS151" s="19"/>
      <c r="CV151"/>
      <c r="CW151"/>
      <c r="CX151"/>
      <c r="CY151"/>
      <c r="CZ151"/>
      <c r="DA151"/>
      <c r="DB151"/>
      <c r="DC151"/>
      <c r="DD151"/>
      <c r="DE151"/>
      <c r="DF151"/>
      <c r="DG151"/>
      <c r="DH151" s="194"/>
      <c r="DI151" s="207"/>
      <c r="DJ151"/>
      <c r="DK151"/>
      <c r="DL151"/>
      <c r="DM151"/>
      <c r="DN151"/>
      <c r="DO151"/>
      <c r="DP151"/>
      <c r="DQ151"/>
      <c r="DR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row>
    <row r="152" spans="1:301" s="2" customFormat="1" x14ac:dyDescent="0.25">
      <c r="A152" s="687">
        <v>8</v>
      </c>
      <c r="B152" s="820">
        <f t="shared" si="442"/>
        <v>0</v>
      </c>
      <c r="C152" s="820"/>
      <c r="D152" s="766">
        <f t="shared" si="443"/>
        <v>0</v>
      </c>
      <c r="E152" s="765"/>
      <c r="F152" s="765"/>
      <c r="G152" s="767">
        <f t="shared" si="446"/>
        <v>0</v>
      </c>
      <c r="H152" s="765"/>
      <c r="I152" s="765"/>
      <c r="J152" s="765"/>
      <c r="K152" s="769">
        <f t="shared" si="444"/>
        <v>0</v>
      </c>
      <c r="L152" s="773"/>
      <c r="M152" s="236"/>
      <c r="N152" s="236"/>
      <c r="O152" s="236"/>
      <c r="P152" s="236"/>
      <c r="Q152" s="236"/>
      <c r="R152" s="236"/>
      <c r="S152" s="236"/>
      <c r="T152" s="236"/>
      <c r="U152" s="236"/>
      <c r="V152" s="236"/>
      <c r="W152" s="236"/>
      <c r="X152" s="236"/>
      <c r="Y152" s="163"/>
      <c r="Z152" s="163"/>
      <c r="AA152" s="248"/>
      <c r="AB152" s="249"/>
      <c r="AC152" s="250"/>
      <c r="AD152" s="861"/>
      <c r="AE152" s="862"/>
      <c r="AF152" s="862"/>
      <c r="AG152" s="862"/>
      <c r="AH152" s="863"/>
      <c r="AI152" s="875">
        <f>AD133</f>
        <v>23</v>
      </c>
      <c r="AJ152" s="876"/>
      <c r="AK152" s="876"/>
      <c r="AL152" s="876"/>
      <c r="AM152" s="876"/>
      <c r="AN152" s="876"/>
      <c r="AO152" s="876"/>
      <c r="AP152" s="876"/>
      <c r="AQ152" s="876"/>
      <c r="AR152" s="876"/>
      <c r="AS152" s="876"/>
      <c r="AT152" s="876"/>
      <c r="AU152" s="876"/>
      <c r="AV152" s="876"/>
      <c r="AW152" s="876"/>
      <c r="AX152" s="876"/>
      <c r="AY152" s="876"/>
      <c r="AZ152" s="876"/>
      <c r="BA152" s="876"/>
      <c r="BB152" s="876"/>
      <c r="BC152" s="876"/>
      <c r="BD152" s="876"/>
      <c r="BE152" s="876"/>
      <c r="BF152" s="876"/>
      <c r="BG152" s="876"/>
      <c r="BH152" s="876"/>
      <c r="BI152" s="876"/>
      <c r="BJ152" s="876"/>
      <c r="BK152" s="876"/>
      <c r="BL152" s="876"/>
      <c r="BM152" s="876"/>
      <c r="BN152" s="876"/>
      <c r="BO152" s="876"/>
      <c r="BP152" s="876"/>
      <c r="BQ152" s="876"/>
      <c r="BR152" s="876"/>
      <c r="BS152" s="876"/>
      <c r="BT152" s="876"/>
      <c r="BU152" s="876"/>
      <c r="BV152" s="876"/>
      <c r="BW152" s="876"/>
      <c r="BX152" s="876"/>
      <c r="BY152" s="876"/>
      <c r="BZ152" s="876"/>
      <c r="CA152" s="876"/>
      <c r="CB152" s="876"/>
      <c r="CC152" s="876"/>
      <c r="CD152" s="877"/>
      <c r="CE152" s="118">
        <f>IF('Титул денна (дуальна)'!AX1="магістр",22.5,60)</f>
        <v>22.5</v>
      </c>
      <c r="CF152"/>
      <c r="CG152" s="91">
        <f t="shared" ref="CG152:CR152" si="449">FC82</f>
        <v>1</v>
      </c>
      <c r="CH152" s="91">
        <f t="shared" si="449"/>
        <v>1</v>
      </c>
      <c r="CI152" s="91">
        <f t="shared" si="449"/>
        <v>0</v>
      </c>
      <c r="CJ152" s="91">
        <f t="shared" si="449"/>
        <v>0</v>
      </c>
      <c r="CK152" s="91">
        <f t="shared" si="449"/>
        <v>0</v>
      </c>
      <c r="CL152" s="91">
        <f t="shared" si="449"/>
        <v>0</v>
      </c>
      <c r="CM152" s="91">
        <f t="shared" si="449"/>
        <v>0</v>
      </c>
      <c r="CN152" s="91">
        <f t="shared" si="449"/>
        <v>0</v>
      </c>
      <c r="CO152" s="91">
        <f t="shared" si="449"/>
        <v>0</v>
      </c>
      <c r="CP152" s="91">
        <f t="shared" si="449"/>
        <v>0</v>
      </c>
      <c r="CQ152" s="91">
        <f t="shared" si="449"/>
        <v>0</v>
      </c>
      <c r="CR152" s="91">
        <f t="shared" si="449"/>
        <v>0</v>
      </c>
      <c r="CS152" s="81">
        <f>SUM(CG152:CR152)</f>
        <v>2</v>
      </c>
      <c r="CV152"/>
      <c r="CW152"/>
      <c r="CX152"/>
      <c r="CY152"/>
      <c r="CZ152"/>
      <c r="DA152"/>
      <c r="DB152"/>
      <c r="DC152"/>
      <c r="DD152"/>
      <c r="DE152"/>
      <c r="DF152"/>
      <c r="DG152"/>
      <c r="DH152" s="194"/>
      <c r="DI152" s="207"/>
      <c r="DJ152"/>
      <c r="DK152"/>
      <c r="DL152"/>
      <c r="DM152"/>
      <c r="DN152"/>
      <c r="DO152"/>
      <c r="DP152"/>
      <c r="DQ152"/>
      <c r="DR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row>
    <row r="153" spans="1:301" s="2" customFormat="1" x14ac:dyDescent="0.25">
      <c r="A153" s="689"/>
      <c r="B153" s="891" t="s">
        <v>35</v>
      </c>
      <c r="C153" s="892"/>
      <c r="D153" s="892"/>
      <c r="E153" s="892"/>
      <c r="F153" s="893"/>
      <c r="G153" s="767">
        <f>SUM(G145:G152)</f>
        <v>4</v>
      </c>
      <c r="H153" s="768"/>
      <c r="I153" s="768"/>
      <c r="J153" s="768"/>
      <c r="K153" s="769">
        <f>SUM(K144:K152)</f>
        <v>7.2</v>
      </c>
      <c r="L153" s="770"/>
      <c r="M153" s="236"/>
      <c r="N153" s="236"/>
      <c r="O153" s="236"/>
      <c r="P153" s="236"/>
      <c r="Q153" s="236"/>
      <c r="R153" s="236"/>
      <c r="S153" s="236"/>
      <c r="T153" s="236"/>
      <c r="U153" s="236"/>
      <c r="V153" s="236"/>
      <c r="W153" s="236"/>
      <c r="X153" s="236"/>
      <c r="Y153" s="236"/>
      <c r="Z153" s="236"/>
      <c r="AA153" s="251"/>
      <c r="AB153" s="252"/>
      <c r="AC153" s="253"/>
      <c r="AD153" s="888" t="s">
        <v>290</v>
      </c>
      <c r="AE153" s="889"/>
      <c r="AF153" s="889"/>
      <c r="AG153" s="889"/>
      <c r="AH153" s="890"/>
      <c r="AI153" s="821">
        <f>AL108</f>
        <v>0</v>
      </c>
      <c r="AJ153" s="822"/>
      <c r="AK153" s="822"/>
      <c r="AL153" s="823"/>
      <c r="AM153" s="821">
        <f>AP108</f>
        <v>0</v>
      </c>
      <c r="AN153" s="822"/>
      <c r="AO153" s="822"/>
      <c r="AP153" s="823"/>
      <c r="AQ153" s="821">
        <f t="shared" ref="AQ153" si="450">AT108</f>
        <v>12</v>
      </c>
      <c r="AR153" s="822"/>
      <c r="AS153" s="822"/>
      <c r="AT153" s="823"/>
      <c r="AU153" s="821">
        <f t="shared" ref="AU153" si="451">AX108</f>
        <v>0</v>
      </c>
      <c r="AV153" s="822"/>
      <c r="AW153" s="822"/>
      <c r="AX153" s="823"/>
      <c r="AY153" s="821">
        <f t="shared" ref="AY153" si="452">BB108</f>
        <v>0</v>
      </c>
      <c r="AZ153" s="822"/>
      <c r="BA153" s="822"/>
      <c r="BB153" s="823"/>
      <c r="BC153" s="821">
        <f t="shared" ref="BC153" si="453">BF108</f>
        <v>0</v>
      </c>
      <c r="BD153" s="822"/>
      <c r="BE153" s="822"/>
      <c r="BF153" s="823"/>
      <c r="BG153" s="821">
        <f t="shared" ref="BG153" si="454">BJ108</f>
        <v>0</v>
      </c>
      <c r="BH153" s="822"/>
      <c r="BI153" s="822"/>
      <c r="BJ153" s="823"/>
      <c r="BK153" s="821">
        <f t="shared" ref="BK153" si="455">BN108</f>
        <v>0</v>
      </c>
      <c r="BL153" s="822"/>
      <c r="BM153" s="822"/>
      <c r="BN153" s="823"/>
      <c r="BO153" s="821">
        <f t="shared" ref="BO153" si="456">BR108</f>
        <v>0</v>
      </c>
      <c r="BP153" s="822"/>
      <c r="BQ153" s="822"/>
      <c r="BR153" s="823"/>
      <c r="BS153" s="821">
        <f t="shared" ref="BS153" si="457">BV108</f>
        <v>0</v>
      </c>
      <c r="BT153" s="822"/>
      <c r="BU153" s="822"/>
      <c r="BV153" s="823"/>
      <c r="BW153" s="821">
        <f t="shared" ref="BW153" si="458">BZ108</f>
        <v>0</v>
      </c>
      <c r="BX153" s="822"/>
      <c r="BY153" s="822"/>
      <c r="BZ153" s="823"/>
      <c r="CA153" s="821">
        <f t="shared" ref="CA153" si="459">CD108</f>
        <v>0</v>
      </c>
      <c r="CB153" s="822"/>
      <c r="CC153" s="822"/>
      <c r="CD153" s="823"/>
      <c r="CE153" s="24"/>
      <c r="CF153" s="33"/>
      <c r="CG153" s="884" t="s">
        <v>70</v>
      </c>
      <c r="CH153" s="884"/>
      <c r="CI153" s="884"/>
      <c r="CJ153" s="884"/>
      <c r="CK153" s="884"/>
      <c r="CL153" s="884"/>
      <c r="CM153" s="884"/>
      <c r="CN153" s="884"/>
      <c r="CO153" s="884"/>
      <c r="CP153" s="884"/>
      <c r="CQ153" s="884"/>
      <c r="CR153" s="884"/>
      <c r="CS153" s="19"/>
      <c r="CV153"/>
      <c r="CW153"/>
      <c r="CX153"/>
      <c r="CY153"/>
      <c r="CZ153"/>
      <c r="DA153"/>
      <c r="DB153"/>
      <c r="DC153"/>
      <c r="DD153"/>
      <c r="DE153"/>
      <c r="DF153"/>
      <c r="DG153"/>
      <c r="DH153" s="194"/>
      <c r="DI153" s="207"/>
    </row>
    <row r="154" spans="1:301" s="19" customFormat="1" ht="15" x14ac:dyDescent="0.25">
      <c r="A154" s="236"/>
      <c r="B154" s="236"/>
      <c r="C154" s="236"/>
      <c r="D154" s="236"/>
      <c r="E154" s="236"/>
      <c r="F154" s="236"/>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163"/>
      <c r="AN154" s="163"/>
      <c r="AO154" s="163"/>
      <c r="AP154" s="163"/>
      <c r="AQ154" s="163"/>
      <c r="AR154" s="163"/>
      <c r="AS154" s="163"/>
      <c r="AT154" s="163"/>
      <c r="AU154" s="163"/>
      <c r="AV154" s="163"/>
      <c r="AW154" s="163"/>
      <c r="AX154" s="163"/>
      <c r="AY154" s="163"/>
      <c r="AZ154" s="163"/>
      <c r="BA154" s="163"/>
      <c r="BB154" s="163"/>
      <c r="BC154" s="163"/>
      <c r="BD154" s="163"/>
      <c r="BE154" s="163"/>
      <c r="BF154" s="163"/>
      <c r="BG154" s="163"/>
      <c r="BH154" s="163"/>
      <c r="BI154" s="163"/>
      <c r="BJ154" s="163"/>
      <c r="BK154" s="163"/>
      <c r="BL154" s="163"/>
      <c r="BM154" s="163"/>
      <c r="BN154" s="163"/>
      <c r="BO154" s="163"/>
      <c r="BP154" s="163"/>
      <c r="BQ154" s="163"/>
      <c r="BR154" s="163"/>
      <c r="BS154" s="163"/>
      <c r="BT154" s="163"/>
      <c r="BU154" s="163"/>
      <c r="BV154" s="163"/>
      <c r="BW154" s="163"/>
      <c r="BX154" s="163"/>
      <c r="BY154" s="163"/>
      <c r="BZ154" s="163"/>
      <c r="CA154" s="163"/>
      <c r="CB154" s="163"/>
      <c r="CC154" s="163"/>
      <c r="CD154" s="163"/>
      <c r="CE154" s="24"/>
      <c r="CF154" s="388" t="s">
        <v>32</v>
      </c>
      <c r="CG154" s="389">
        <f t="shared" ref="CG154:CR154" si="460">COUNTIF($V$15:$AB$68,CG$86)</f>
        <v>0</v>
      </c>
      <c r="CH154" s="389">
        <f t="shared" si="460"/>
        <v>0</v>
      </c>
      <c r="CI154" s="389">
        <f t="shared" si="460"/>
        <v>0</v>
      </c>
      <c r="CJ154" s="389">
        <f t="shared" si="460"/>
        <v>0</v>
      </c>
      <c r="CK154" s="389">
        <f t="shared" si="460"/>
        <v>0</v>
      </c>
      <c r="CL154" s="389">
        <f t="shared" si="460"/>
        <v>0</v>
      </c>
      <c r="CM154" s="389">
        <f t="shared" si="460"/>
        <v>0</v>
      </c>
      <c r="CN154" s="389">
        <f t="shared" si="460"/>
        <v>0</v>
      </c>
      <c r="CO154" s="389">
        <f t="shared" si="460"/>
        <v>0</v>
      </c>
      <c r="CP154" s="389">
        <f t="shared" si="460"/>
        <v>0</v>
      </c>
      <c r="CQ154" s="389">
        <f t="shared" si="460"/>
        <v>0</v>
      </c>
      <c r="CR154" s="389">
        <f t="shared" si="460"/>
        <v>0</v>
      </c>
      <c r="CS154" s="81">
        <f>SUM(CG154:CR154)</f>
        <v>0</v>
      </c>
      <c r="CV154"/>
      <c r="CW154"/>
      <c r="CX154"/>
      <c r="CY154"/>
      <c r="CZ154"/>
      <c r="DA154"/>
      <c r="DB154"/>
      <c r="DC154"/>
      <c r="DD154"/>
      <c r="DE154"/>
      <c r="DF154"/>
      <c r="DG154"/>
      <c r="DH154" s="200"/>
      <c r="DI154" s="214"/>
      <c r="DJ154" s="2"/>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row>
    <row r="155" spans="1:301" s="2" customFormat="1" x14ac:dyDescent="0.25">
      <c r="A155" s="236"/>
      <c r="B155" s="236"/>
      <c r="C155" s="236"/>
      <c r="D155" s="236"/>
      <c r="E155" s="236"/>
      <c r="F155" s="236"/>
      <c r="G155" s="236"/>
      <c r="H155" s="236"/>
      <c r="I155" s="236"/>
      <c r="J155" s="236"/>
      <c r="K155" s="236"/>
      <c r="L155" s="236"/>
      <c r="M155" s="236"/>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163"/>
      <c r="AN155" s="163"/>
      <c r="AO155" s="163"/>
      <c r="AP155" s="163"/>
      <c r="AQ155" s="163"/>
      <c r="AR155" s="163"/>
      <c r="AS155" s="163"/>
      <c r="AT155" s="163"/>
      <c r="AU155" s="163"/>
      <c r="AV155" s="163"/>
      <c r="AW155" s="163"/>
      <c r="AX155" s="163"/>
      <c r="AY155" s="163"/>
      <c r="AZ155" s="163"/>
      <c r="BA155" s="163"/>
      <c r="BB155" s="163"/>
      <c r="BC155" s="163"/>
      <c r="BD155" s="163"/>
      <c r="BE155" s="163"/>
      <c r="BF155" s="163"/>
      <c r="BG155" s="163"/>
      <c r="BH155" s="163"/>
      <c r="BI155" s="163"/>
      <c r="BJ155" s="163"/>
      <c r="BK155" s="163"/>
      <c r="BL155" s="163"/>
      <c r="BM155" s="163"/>
      <c r="BN155" s="163"/>
      <c r="BO155" s="163"/>
      <c r="BP155" s="163"/>
      <c r="BQ155" s="163"/>
      <c r="BR155" s="163"/>
      <c r="BS155" s="163"/>
      <c r="BT155" s="163"/>
      <c r="BU155" s="163"/>
      <c r="BV155" s="163"/>
      <c r="BW155" s="163"/>
      <c r="BX155" s="163"/>
      <c r="BY155" s="163"/>
      <c r="BZ155" s="163"/>
      <c r="CA155" s="163"/>
      <c r="CB155" s="163"/>
      <c r="CC155" s="163"/>
      <c r="CD155" s="163"/>
      <c r="CE155" s="24"/>
      <c r="CF155" s="33"/>
      <c r="CG155" s="400"/>
      <c r="CH155" s="400"/>
      <c r="CI155" s="400"/>
      <c r="CJ155" s="400"/>
      <c r="CK155" s="400"/>
      <c r="CL155" s="400"/>
      <c r="CM155" s="400"/>
      <c r="CN155" s="400"/>
      <c r="CO155" s="400"/>
      <c r="CP155" s="400"/>
      <c r="CQ155" s="400"/>
      <c r="CR155" s="400"/>
      <c r="CS155" s="19"/>
      <c r="CV155"/>
      <c r="CW155"/>
      <c r="CX155"/>
      <c r="CY155"/>
      <c r="CZ155"/>
      <c r="DA155"/>
      <c r="DB155"/>
      <c r="DC155"/>
      <c r="DD155"/>
      <c r="DE155"/>
      <c r="DF155"/>
      <c r="DG155"/>
      <c r="DH155" s="194"/>
      <c r="DI155" s="207"/>
      <c r="DK155"/>
      <c r="DL155"/>
      <c r="DM155"/>
      <c r="DN155"/>
      <c r="DO155"/>
      <c r="DP155"/>
      <c r="DQ155"/>
      <c r="DR155"/>
      <c r="DS155"/>
      <c r="DT155"/>
      <c r="DU155"/>
      <c r="DV155"/>
      <c r="DW155"/>
      <c r="DX155"/>
      <c r="DY155"/>
      <c r="DZ155"/>
      <c r="EA155"/>
      <c r="EB155"/>
      <c r="EC155"/>
      <c r="ED155"/>
      <c r="EE155"/>
      <c r="EF155"/>
      <c r="EO155"/>
      <c r="EP155"/>
      <c r="EQ155"/>
      <c r="ER155"/>
      <c r="ES155"/>
      <c r="ET155"/>
      <c r="EU155"/>
      <c r="EV155"/>
      <c r="EW155"/>
      <c r="EX155"/>
      <c r="EY155"/>
      <c r="EZ155"/>
      <c r="FA155"/>
      <c r="FB155"/>
      <c r="FC155"/>
      <c r="FD155"/>
      <c r="FE155"/>
      <c r="FF155"/>
      <c r="FG155"/>
      <c r="FH155"/>
      <c r="FI155"/>
      <c r="FJ155"/>
      <c r="FK155"/>
      <c r="FL155"/>
      <c r="FM155"/>
      <c r="FN155"/>
    </row>
    <row r="156" spans="1:301" s="374" customFormat="1" ht="10.199999999999999" x14ac:dyDescent="0.2">
      <c r="A156" s="370"/>
      <c r="B156" s="368" t="s">
        <v>164</v>
      </c>
      <c r="C156" s="867" t="s">
        <v>314</v>
      </c>
      <c r="D156" s="868"/>
      <c r="E156" s="868"/>
      <c r="F156" s="868"/>
      <c r="G156" s="868"/>
      <c r="H156" s="868"/>
      <c r="I156" s="868"/>
      <c r="J156" s="868"/>
      <c r="K156" s="868"/>
      <c r="L156" s="868"/>
      <c r="M156" s="868"/>
      <c r="N156" s="868"/>
      <c r="O156" s="868"/>
      <c r="P156" s="868"/>
      <c r="Q156" s="868"/>
      <c r="R156" s="868"/>
      <c r="S156" s="868"/>
      <c r="T156" s="868"/>
      <c r="U156" s="868"/>
      <c r="V156" s="868"/>
      <c r="W156" s="868"/>
      <c r="X156" s="868"/>
      <c r="Y156" s="868"/>
      <c r="Z156" s="868"/>
      <c r="AA156" s="868"/>
      <c r="AB156" s="868"/>
      <c r="AC156" s="868"/>
      <c r="AD156" s="868"/>
      <c r="AE156" s="868"/>
      <c r="AF156" s="868"/>
      <c r="AG156" s="868"/>
      <c r="AH156" s="868"/>
      <c r="AI156" s="868"/>
      <c r="AJ156" s="868"/>
      <c r="AK156" s="868"/>
      <c r="AL156" s="868"/>
      <c r="AM156" s="868"/>
      <c r="AN156" s="868"/>
      <c r="AO156" s="868"/>
      <c r="AP156" s="868"/>
      <c r="AQ156" s="868"/>
      <c r="AR156" s="868"/>
      <c r="AS156" s="868"/>
      <c r="AT156" s="868"/>
      <c r="AU156" s="868"/>
      <c r="AV156" s="868"/>
      <c r="AW156" s="868"/>
      <c r="AX156" s="868"/>
      <c r="AY156" s="403"/>
      <c r="AZ156" s="403"/>
      <c r="BA156" s="403"/>
      <c r="BB156" s="403"/>
      <c r="BC156" s="403"/>
      <c r="BD156" s="403"/>
      <c r="BE156" s="403"/>
      <c r="BF156" s="403"/>
      <c r="BG156" s="403"/>
      <c r="BH156" s="403"/>
      <c r="BI156" s="403"/>
      <c r="BJ156" s="403"/>
      <c r="BK156" s="403"/>
      <c r="BL156" s="403"/>
      <c r="BM156" s="403"/>
      <c r="BN156" s="403"/>
      <c r="BO156" s="440"/>
      <c r="BP156" s="440"/>
      <c r="BQ156" s="440"/>
      <c r="BR156" s="440"/>
      <c r="BS156" s="440"/>
      <c r="BT156" s="440"/>
      <c r="BU156" s="440"/>
      <c r="BV156" s="440"/>
      <c r="BW156" s="440"/>
      <c r="BX156" s="440"/>
      <c r="BY156" s="440"/>
      <c r="BZ156" s="440"/>
      <c r="CA156" s="440"/>
      <c r="CB156" s="440"/>
      <c r="CC156" s="440"/>
      <c r="CD156" s="440"/>
      <c r="CE156" s="371"/>
      <c r="CF156" s="383"/>
      <c r="CG156" s="400"/>
      <c r="CH156" s="400"/>
      <c r="CI156" s="400"/>
      <c r="CJ156" s="400"/>
      <c r="CK156" s="400"/>
      <c r="CL156" s="400"/>
      <c r="CM156" s="400"/>
      <c r="CN156" s="400"/>
      <c r="CO156" s="400"/>
      <c r="CP156" s="400"/>
      <c r="CQ156" s="400"/>
      <c r="CR156" s="400"/>
      <c r="CS156" s="400"/>
      <c r="CV156" s="400"/>
      <c r="CW156" s="400"/>
      <c r="CX156" s="400"/>
      <c r="CY156" s="400"/>
      <c r="CZ156" s="400"/>
      <c r="DA156" s="400"/>
      <c r="DB156" s="400"/>
      <c r="DC156" s="400"/>
      <c r="DD156" s="400"/>
      <c r="DE156" s="400"/>
      <c r="DF156" s="400"/>
      <c r="DG156" s="400"/>
      <c r="DH156" s="375"/>
      <c r="DI156" s="376"/>
      <c r="DJ156" s="400"/>
      <c r="DK156" s="400"/>
      <c r="DL156" s="400"/>
      <c r="DM156" s="400"/>
      <c r="DN156" s="400"/>
      <c r="DO156" s="400"/>
      <c r="DP156" s="400"/>
      <c r="DQ156" s="400"/>
      <c r="DR156" s="400"/>
      <c r="DS156" s="400"/>
      <c r="DT156" s="400"/>
      <c r="DU156" s="400"/>
      <c r="DV156" s="400"/>
      <c r="DW156" s="400"/>
      <c r="DX156" s="400"/>
      <c r="DY156" s="400"/>
      <c r="DZ156" s="400"/>
      <c r="EA156" s="400"/>
      <c r="EB156" s="400"/>
      <c r="EC156" s="400"/>
      <c r="ED156" s="400"/>
      <c r="EE156" s="400"/>
      <c r="EF156" s="400"/>
      <c r="EO156" s="400"/>
      <c r="EP156" s="400"/>
      <c r="EQ156" s="400"/>
      <c r="ER156" s="400"/>
      <c r="ES156" s="400"/>
      <c r="ET156" s="400"/>
      <c r="EU156" s="400"/>
      <c r="EV156" s="400"/>
      <c r="EW156" s="400"/>
      <c r="EX156" s="400"/>
      <c r="EY156" s="400"/>
      <c r="EZ156" s="400"/>
      <c r="FA156" s="400"/>
      <c r="FB156" s="400"/>
      <c r="FC156" s="400"/>
      <c r="FD156" s="400"/>
      <c r="FE156" s="400"/>
      <c r="FF156" s="400"/>
      <c r="FG156" s="400"/>
      <c r="FH156" s="400"/>
      <c r="FI156" s="400"/>
      <c r="FJ156" s="400"/>
      <c r="FK156" s="400"/>
      <c r="FL156" s="400"/>
      <c r="FM156" s="400"/>
      <c r="FN156" s="400"/>
    </row>
    <row r="157" spans="1:301" s="374" customFormat="1" x14ac:dyDescent="0.25">
      <c r="A157" s="370"/>
      <c r="B157" s="383"/>
      <c r="C157" s="856" t="s">
        <v>165</v>
      </c>
      <c r="D157" s="856"/>
      <c r="E157" s="856"/>
      <c r="F157" s="856"/>
      <c r="G157" s="856"/>
      <c r="H157" s="856"/>
      <c r="I157" s="856"/>
      <c r="J157" s="856"/>
      <c r="K157" s="856"/>
      <c r="L157" s="856"/>
      <c r="M157" s="856"/>
      <c r="N157" s="856"/>
      <c r="O157" s="856"/>
      <c r="P157" s="856"/>
      <c r="Q157" s="856"/>
      <c r="R157" s="856"/>
      <c r="S157" s="856"/>
      <c r="T157" s="856"/>
      <c r="U157" s="856"/>
      <c r="V157" s="856"/>
      <c r="W157" s="856"/>
      <c r="X157" s="856"/>
      <c r="Y157" s="856"/>
      <c r="Z157" s="856"/>
      <c r="AA157" s="856"/>
      <c r="AB157" s="856"/>
      <c r="AC157" s="856"/>
      <c r="AD157" s="856"/>
      <c r="AE157" s="856"/>
      <c r="AF157" s="856"/>
      <c r="AG157" s="856"/>
      <c r="AH157" s="856"/>
      <c r="AI157" s="856"/>
      <c r="AJ157" s="856"/>
      <c r="AK157" s="856"/>
      <c r="AL157" s="856"/>
      <c r="AM157" s="856"/>
      <c r="AN157" s="856"/>
      <c r="AO157" s="856"/>
      <c r="AP157" s="856"/>
      <c r="AQ157" s="869"/>
      <c r="AR157" s="869"/>
      <c r="AS157" s="869"/>
      <c r="AT157" s="869"/>
      <c r="AU157" s="869"/>
      <c r="AV157" s="869"/>
      <c r="AW157" s="869"/>
      <c r="AX157" s="869"/>
      <c r="AY157" s="477"/>
      <c r="AZ157" s="477"/>
      <c r="BA157" s="477"/>
      <c r="BB157" s="477"/>
      <c r="BC157" s="477"/>
      <c r="BD157" s="477"/>
      <c r="BE157" s="477"/>
      <c r="BF157" s="477"/>
      <c r="BG157" s="477"/>
      <c r="BH157" s="477"/>
      <c r="BI157" s="477"/>
      <c r="BJ157" s="477"/>
      <c r="BK157" s="477"/>
      <c r="BL157" s="477"/>
      <c r="BM157" s="477"/>
      <c r="BN157" s="477"/>
      <c r="BO157" s="441"/>
      <c r="BP157" s="441"/>
      <c r="BQ157" s="441"/>
      <c r="BR157" s="441"/>
      <c r="BS157" s="441"/>
      <c r="BT157" s="441"/>
      <c r="BU157" s="441"/>
      <c r="BV157" s="441"/>
      <c r="BW157" s="441"/>
      <c r="BX157" s="441"/>
      <c r="BY157" s="441"/>
      <c r="BZ157" s="441"/>
      <c r="CA157" s="441"/>
      <c r="CB157" s="441"/>
      <c r="CC157" s="441"/>
      <c r="CD157" s="441"/>
      <c r="CE157" s="371"/>
      <c r="CF157" s="372"/>
      <c r="CG157" s="400"/>
      <c r="CH157" s="400"/>
      <c r="CI157" s="400"/>
      <c r="CJ157" s="400"/>
      <c r="CK157" s="400"/>
      <c r="CL157" s="400"/>
      <c r="CM157" s="400"/>
      <c r="CN157" s="400"/>
      <c r="CO157" s="400"/>
      <c r="CP157" s="400"/>
      <c r="CQ157" s="400"/>
      <c r="CR157" s="400"/>
      <c r="CS157" s="373"/>
      <c r="CV157" s="373"/>
      <c r="CW157" s="373"/>
      <c r="CX157" s="373"/>
      <c r="CY157" s="373"/>
      <c r="CZ157" s="373"/>
      <c r="DA157" s="373"/>
      <c r="DB157" s="373"/>
      <c r="DC157" s="373"/>
      <c r="DD157" s="373"/>
      <c r="DE157" s="373"/>
      <c r="DF157" s="373"/>
      <c r="DG157" s="373"/>
      <c r="DH157" s="375"/>
      <c r="DI157" s="376"/>
      <c r="DJ157" s="373"/>
      <c r="DK157" s="373"/>
      <c r="DL157" s="373"/>
      <c r="DM157" s="373"/>
      <c r="DN157" s="373"/>
      <c r="DO157" s="373"/>
      <c r="DP157" s="373"/>
      <c r="DQ157" s="373"/>
      <c r="DR157" s="373"/>
      <c r="DS157" s="373"/>
      <c r="DT157" s="373"/>
      <c r="DU157" s="373"/>
      <c r="DV157" s="373"/>
      <c r="DW157" s="373"/>
      <c r="DX157" s="373"/>
      <c r="DY157" s="373"/>
      <c r="DZ157" s="373"/>
      <c r="EA157" s="373"/>
      <c r="EB157" s="373"/>
      <c r="EC157" s="373"/>
      <c r="ED157" s="373"/>
      <c r="EE157" s="373"/>
      <c r="EF157" s="373"/>
      <c r="EO157" s="373"/>
      <c r="EP157" s="373"/>
      <c r="EQ157" s="373"/>
      <c r="ER157" s="373"/>
      <c r="ES157" s="373"/>
      <c r="ET157" s="373"/>
      <c r="EU157" s="373"/>
      <c r="EV157" s="373"/>
      <c r="EW157" s="373"/>
      <c r="EX157" s="373"/>
      <c r="EY157" s="373"/>
      <c r="EZ157" s="373"/>
      <c r="FA157" s="373"/>
      <c r="FB157" s="373"/>
      <c r="FC157" s="373"/>
      <c r="FD157" s="373"/>
      <c r="FE157" s="373"/>
      <c r="FF157" s="373"/>
      <c r="FG157" s="373"/>
      <c r="FH157" s="373"/>
      <c r="FI157" s="373"/>
      <c r="FJ157" s="373"/>
      <c r="FK157" s="373"/>
      <c r="FL157" s="373"/>
      <c r="FM157" s="373"/>
      <c r="FN157" s="373"/>
    </row>
    <row r="158" spans="1:301" s="374" customFormat="1" ht="10.199999999999999" x14ac:dyDescent="0.2">
      <c r="A158" s="370"/>
      <c r="B158" s="369" t="s">
        <v>166</v>
      </c>
      <c r="C158" s="867"/>
      <c r="D158" s="868"/>
      <c r="E158" s="868"/>
      <c r="F158" s="868"/>
      <c r="G158" s="868"/>
      <c r="H158" s="868"/>
      <c r="I158" s="868"/>
      <c r="J158" s="868"/>
      <c r="K158" s="868"/>
      <c r="L158" s="868"/>
      <c r="M158" s="868"/>
      <c r="N158" s="868"/>
      <c r="O158" s="868"/>
      <c r="P158" s="868"/>
      <c r="Q158" s="868"/>
      <c r="R158" s="868"/>
      <c r="S158" s="868"/>
      <c r="T158" s="868"/>
      <c r="U158" s="868"/>
      <c r="V158" s="868"/>
      <c r="W158" s="868"/>
      <c r="X158" s="868"/>
      <c r="Y158" s="868"/>
      <c r="Z158" s="868"/>
      <c r="AA158" s="868"/>
      <c r="AB158" s="868"/>
      <c r="AC158" s="868"/>
      <c r="AD158" s="868"/>
      <c r="AE158" s="868"/>
      <c r="AF158" s="868"/>
      <c r="AG158" s="868"/>
      <c r="AH158" s="868"/>
      <c r="AI158" s="868"/>
      <c r="AJ158" s="868"/>
      <c r="AK158" s="868"/>
      <c r="AL158" s="868"/>
      <c r="AM158" s="868"/>
      <c r="AN158" s="868"/>
      <c r="AO158" s="868"/>
      <c r="AP158" s="868"/>
      <c r="AQ158" s="868"/>
      <c r="AR158" s="868"/>
      <c r="AS158" s="868"/>
      <c r="AT158" s="868"/>
      <c r="AU158" s="868"/>
      <c r="AV158" s="868"/>
      <c r="AW158" s="868"/>
      <c r="AX158" s="868"/>
      <c r="AY158" s="403"/>
      <c r="AZ158" s="403"/>
      <c r="BA158" s="403"/>
      <c r="BB158" s="403"/>
      <c r="BC158" s="403"/>
      <c r="BD158" s="403"/>
      <c r="BE158" s="403"/>
      <c r="BF158" s="403"/>
      <c r="BG158" s="403"/>
      <c r="BH158" s="403"/>
      <c r="BI158" s="403"/>
      <c r="BJ158" s="403"/>
      <c r="BK158" s="403"/>
      <c r="BL158" s="403"/>
      <c r="BM158" s="403"/>
      <c r="BN158" s="403"/>
      <c r="BO158" s="440"/>
      <c r="BP158" s="440"/>
      <c r="BQ158" s="440"/>
      <c r="BR158" s="440"/>
      <c r="BS158" s="440"/>
      <c r="BT158" s="440"/>
      <c r="BU158" s="440"/>
      <c r="BV158" s="440"/>
      <c r="BW158" s="440"/>
      <c r="BX158" s="440"/>
      <c r="BY158" s="440"/>
      <c r="BZ158" s="440"/>
      <c r="CA158" s="440"/>
      <c r="CB158" s="440"/>
      <c r="CC158" s="440"/>
      <c r="CD158" s="440"/>
      <c r="CE158" s="377"/>
      <c r="CF158" s="383"/>
      <c r="CG158" s="400"/>
      <c r="CH158" s="400"/>
      <c r="CI158" s="400"/>
      <c r="CJ158" s="400"/>
      <c r="CK158" s="400"/>
      <c r="CL158" s="400"/>
      <c r="CM158" s="400"/>
      <c r="CN158" s="400"/>
      <c r="CO158" s="400"/>
      <c r="CP158" s="400"/>
      <c r="CQ158" s="400"/>
      <c r="CR158" s="400"/>
      <c r="CS158" s="383"/>
      <c r="CV158" s="400"/>
      <c r="CW158" s="400"/>
      <c r="CX158" s="400"/>
      <c r="CY158" s="400"/>
      <c r="CZ158" s="400"/>
      <c r="DA158" s="400"/>
      <c r="DB158" s="400"/>
      <c r="DC158" s="400"/>
      <c r="DD158" s="400"/>
      <c r="DE158" s="400"/>
      <c r="DF158" s="400"/>
      <c r="DG158" s="400"/>
      <c r="DH158" s="375"/>
      <c r="DI158" s="376"/>
      <c r="DK158" s="400"/>
      <c r="DL158" s="400"/>
      <c r="DM158" s="400"/>
      <c r="DN158" s="400"/>
      <c r="DO158" s="400"/>
      <c r="DP158" s="400"/>
      <c r="DQ158" s="400"/>
      <c r="DR158" s="400"/>
      <c r="DS158" s="400"/>
      <c r="DT158" s="400"/>
      <c r="DU158" s="400"/>
      <c r="DV158" s="400"/>
      <c r="DW158" s="400"/>
      <c r="DX158" s="400"/>
      <c r="DY158" s="400"/>
      <c r="DZ158" s="400"/>
      <c r="EA158" s="400"/>
      <c r="EB158" s="400"/>
      <c r="EC158" s="400"/>
      <c r="ED158" s="400"/>
      <c r="EE158" s="400"/>
      <c r="EF158" s="400"/>
      <c r="EO158" s="400"/>
      <c r="EP158" s="400"/>
      <c r="EQ158" s="400"/>
      <c r="ER158" s="400"/>
      <c r="ES158" s="400"/>
      <c r="ET158" s="400"/>
      <c r="EU158" s="400"/>
      <c r="EV158" s="400"/>
      <c r="EW158" s="400"/>
      <c r="EX158" s="400"/>
      <c r="EY158" s="400"/>
      <c r="EZ158" s="400"/>
      <c r="FA158" s="400"/>
      <c r="FB158" s="400"/>
      <c r="FC158" s="400"/>
      <c r="FD158" s="400"/>
      <c r="FE158" s="400"/>
      <c r="FF158" s="400"/>
      <c r="FG158" s="400"/>
      <c r="FH158" s="400"/>
      <c r="FI158" s="400"/>
      <c r="FJ158" s="400"/>
      <c r="FK158" s="400"/>
      <c r="FL158" s="400"/>
      <c r="FM158" s="400"/>
      <c r="FN158" s="400"/>
      <c r="FO158" s="400"/>
      <c r="FP158" s="400"/>
      <c r="FQ158" s="400"/>
      <c r="FR158" s="400"/>
      <c r="FS158" s="400"/>
      <c r="FT158" s="400"/>
      <c r="FU158" s="400"/>
      <c r="FV158" s="400"/>
      <c r="FW158" s="400"/>
      <c r="FX158" s="400"/>
      <c r="FY158" s="400"/>
      <c r="FZ158" s="400"/>
      <c r="GA158" s="400"/>
      <c r="GB158" s="400"/>
      <c r="GC158" s="400"/>
      <c r="GD158" s="400"/>
      <c r="GE158" s="400"/>
      <c r="GF158" s="400"/>
      <c r="GG158" s="400"/>
      <c r="GH158" s="400"/>
      <c r="GI158" s="400"/>
      <c r="GJ158" s="400"/>
      <c r="GK158" s="400"/>
      <c r="GL158" s="400"/>
      <c r="GM158" s="400"/>
      <c r="GN158" s="400"/>
      <c r="GO158" s="400"/>
      <c r="GP158" s="400"/>
      <c r="GQ158" s="400"/>
      <c r="GR158" s="400"/>
      <c r="GS158" s="400"/>
      <c r="GT158" s="400"/>
      <c r="GU158" s="400"/>
      <c r="GV158" s="400"/>
      <c r="GW158" s="400"/>
      <c r="GX158" s="400"/>
      <c r="GY158" s="400"/>
      <c r="GZ158" s="400"/>
      <c r="HA158" s="400"/>
      <c r="HB158" s="400"/>
      <c r="HC158" s="400"/>
      <c r="HD158" s="400"/>
      <c r="HE158" s="400"/>
      <c r="HF158" s="400"/>
      <c r="HG158" s="400"/>
      <c r="HH158" s="400"/>
      <c r="HI158" s="400"/>
      <c r="HJ158" s="400"/>
      <c r="HK158" s="400"/>
      <c r="HL158" s="400"/>
      <c r="HM158" s="400"/>
      <c r="HN158" s="400"/>
      <c r="HO158" s="400"/>
      <c r="HP158" s="400"/>
      <c r="HQ158" s="400"/>
      <c r="HR158" s="400"/>
      <c r="HS158" s="400"/>
      <c r="HT158" s="400"/>
      <c r="HU158" s="400"/>
      <c r="HV158" s="400"/>
      <c r="HW158" s="400"/>
      <c r="HX158" s="400"/>
      <c r="HY158" s="400"/>
      <c r="HZ158" s="400"/>
      <c r="IA158" s="400"/>
      <c r="IB158" s="400"/>
      <c r="IC158" s="400"/>
      <c r="ID158" s="400"/>
      <c r="IE158" s="400"/>
      <c r="IF158" s="400"/>
      <c r="IG158" s="400"/>
      <c r="IH158" s="400"/>
      <c r="II158" s="400"/>
      <c r="IJ158" s="400"/>
      <c r="IK158" s="400"/>
      <c r="IL158" s="400"/>
      <c r="IM158" s="400"/>
      <c r="IN158" s="400"/>
      <c r="IO158" s="400"/>
      <c r="IP158" s="400"/>
      <c r="IQ158" s="400"/>
      <c r="IR158" s="400"/>
      <c r="IS158" s="400"/>
      <c r="IT158" s="400"/>
      <c r="IU158" s="400"/>
      <c r="IV158" s="400"/>
      <c r="IW158" s="400"/>
      <c r="IX158" s="400"/>
      <c r="IY158" s="400"/>
      <c r="IZ158" s="400"/>
      <c r="JA158" s="400"/>
      <c r="JB158" s="400"/>
      <c r="JC158" s="400"/>
      <c r="JD158" s="400"/>
      <c r="JE158" s="400"/>
      <c r="JF158" s="400"/>
      <c r="JG158" s="400"/>
      <c r="JH158" s="400"/>
      <c r="JI158" s="400"/>
      <c r="JJ158" s="400"/>
      <c r="JK158" s="400"/>
      <c r="JL158" s="400"/>
      <c r="JM158" s="400"/>
      <c r="JN158" s="400"/>
      <c r="JO158" s="400"/>
      <c r="JP158" s="400"/>
      <c r="JQ158" s="400"/>
      <c r="JR158" s="400"/>
      <c r="JS158" s="400"/>
      <c r="JT158" s="400"/>
      <c r="JU158" s="400"/>
      <c r="JV158" s="400"/>
      <c r="JW158" s="400"/>
      <c r="JX158" s="400"/>
      <c r="JY158" s="400"/>
      <c r="JZ158" s="400"/>
      <c r="KA158" s="400"/>
      <c r="KB158" s="400"/>
      <c r="KC158" s="400"/>
      <c r="KD158" s="400"/>
      <c r="KE158" s="400"/>
      <c r="KF158" s="400"/>
      <c r="KG158" s="400"/>
      <c r="KH158" s="400"/>
      <c r="KI158" s="400"/>
      <c r="KJ158" s="400"/>
      <c r="KK158" s="400"/>
      <c r="KL158" s="400"/>
      <c r="KM158" s="400"/>
      <c r="KN158" s="400"/>
      <c r="KO158" s="400"/>
    </row>
    <row r="159" spans="1:301" s="378" customFormat="1" x14ac:dyDescent="0.25">
      <c r="A159" s="370"/>
      <c r="B159" s="437"/>
      <c r="C159" s="856" t="s">
        <v>167</v>
      </c>
      <c r="D159" s="856"/>
      <c r="E159" s="856"/>
      <c r="F159" s="856"/>
      <c r="G159" s="856"/>
      <c r="H159" s="856"/>
      <c r="I159" s="856"/>
      <c r="J159" s="856"/>
      <c r="K159" s="856"/>
      <c r="L159" s="856"/>
      <c r="M159" s="856"/>
      <c r="N159" s="856"/>
      <c r="O159" s="856"/>
      <c r="P159" s="856"/>
      <c r="Q159" s="856"/>
      <c r="R159" s="856"/>
      <c r="S159" s="856"/>
      <c r="T159" s="856"/>
      <c r="U159" s="856"/>
      <c r="V159" s="856"/>
      <c r="W159" s="856"/>
      <c r="X159" s="856"/>
      <c r="Y159" s="856"/>
      <c r="Z159" s="856"/>
      <c r="AA159" s="856"/>
      <c r="AB159" s="856"/>
      <c r="AC159" s="856"/>
      <c r="AD159" s="856"/>
      <c r="AE159" s="856"/>
      <c r="AF159" s="856"/>
      <c r="AG159" s="856"/>
      <c r="AH159" s="856"/>
      <c r="AI159" s="856"/>
      <c r="AJ159" s="856"/>
      <c r="AK159" s="856"/>
      <c r="AL159" s="856"/>
      <c r="AM159" s="856"/>
      <c r="AN159" s="856"/>
      <c r="AO159" s="856"/>
      <c r="AP159" s="856"/>
      <c r="AQ159" s="869"/>
      <c r="AR159" s="869"/>
      <c r="AS159" s="869"/>
      <c r="AT159" s="869"/>
      <c r="AU159" s="869"/>
      <c r="AV159" s="869"/>
      <c r="AW159" s="869"/>
      <c r="AX159" s="869"/>
      <c r="AY159" s="477"/>
      <c r="AZ159" s="477"/>
      <c r="BA159" s="477"/>
      <c r="BB159" s="477"/>
      <c r="BC159" s="477"/>
      <c r="BD159" s="477"/>
      <c r="BE159" s="477"/>
      <c r="BF159" s="477"/>
      <c r="BG159" s="477"/>
      <c r="BH159" s="477"/>
      <c r="BI159" s="477"/>
      <c r="BJ159" s="477"/>
      <c r="BK159" s="477"/>
      <c r="BL159" s="477"/>
      <c r="BM159" s="477"/>
      <c r="BN159" s="477"/>
      <c r="BO159" s="441"/>
      <c r="BP159" s="441"/>
      <c r="BQ159" s="441"/>
      <c r="BR159" s="441"/>
      <c r="BS159" s="441"/>
      <c r="BT159" s="441"/>
      <c r="BU159" s="441"/>
      <c r="BV159" s="441"/>
      <c r="BW159" s="441"/>
      <c r="BX159" s="441"/>
      <c r="BY159" s="441"/>
      <c r="BZ159" s="441"/>
      <c r="CA159" s="441"/>
      <c r="CB159" s="441"/>
      <c r="CC159" s="441"/>
      <c r="CD159" s="441"/>
      <c r="CE159" s="377"/>
      <c r="CF159" s="373"/>
      <c r="CG159" s="400"/>
      <c r="CH159" s="400"/>
      <c r="CI159" s="400"/>
      <c r="CJ159" s="400"/>
      <c r="CK159" s="400"/>
      <c r="CL159" s="400"/>
      <c r="CM159" s="400"/>
      <c r="CN159" s="400"/>
      <c r="CO159" s="400"/>
      <c r="CP159" s="400"/>
      <c r="CQ159" s="400"/>
      <c r="CR159" s="400"/>
      <c r="CS159" s="373"/>
      <c r="CV159" s="373"/>
      <c r="CW159" s="373"/>
      <c r="CX159" s="373"/>
      <c r="CY159" s="373"/>
      <c r="CZ159" s="373"/>
      <c r="DA159" s="373"/>
      <c r="DB159" s="373"/>
      <c r="DC159" s="373"/>
      <c r="DD159" s="373"/>
      <c r="DE159" s="373"/>
      <c r="DF159" s="373"/>
      <c r="DG159" s="373"/>
      <c r="DH159" s="379"/>
      <c r="DI159" s="380"/>
      <c r="DJ159" s="373"/>
      <c r="DK159" s="373"/>
      <c r="DL159" s="373"/>
      <c r="DM159" s="373"/>
      <c r="DN159" s="373"/>
      <c r="DO159" s="373"/>
      <c r="DP159" s="373"/>
      <c r="DQ159" s="373"/>
      <c r="DR159" s="373"/>
      <c r="DS159" s="373"/>
      <c r="DT159" s="373"/>
      <c r="DU159" s="373"/>
      <c r="DV159" s="373"/>
      <c r="DW159" s="373"/>
      <c r="DX159" s="373"/>
      <c r="DY159" s="373"/>
      <c r="DZ159" s="373"/>
      <c r="EA159" s="373"/>
      <c r="EB159" s="373"/>
      <c r="EC159" s="373"/>
      <c r="ED159" s="373"/>
      <c r="EE159" s="373"/>
      <c r="EF159" s="373"/>
      <c r="EO159" s="373"/>
      <c r="EP159" s="373"/>
      <c r="EQ159" s="373"/>
      <c r="ER159" s="373"/>
      <c r="ES159" s="373"/>
      <c r="ET159" s="373"/>
      <c r="EU159" s="373"/>
      <c r="EV159" s="373"/>
      <c r="EW159" s="373"/>
      <c r="EX159" s="373"/>
      <c r="EY159" s="373"/>
      <c r="EZ159" s="373"/>
      <c r="FA159" s="373"/>
      <c r="FB159" s="373"/>
      <c r="FC159" s="373"/>
      <c r="FD159" s="373"/>
      <c r="FE159" s="373"/>
      <c r="FF159" s="373"/>
      <c r="FG159" s="373"/>
      <c r="FH159" s="373"/>
      <c r="FI159" s="373"/>
      <c r="FJ159" s="373"/>
      <c r="FK159" s="373"/>
      <c r="FL159" s="373"/>
      <c r="FM159" s="373"/>
      <c r="FN159" s="373"/>
      <c r="FO159" s="373"/>
      <c r="FP159" s="373"/>
      <c r="FQ159" s="373"/>
      <c r="FR159" s="373"/>
      <c r="FS159" s="373"/>
      <c r="FT159" s="373"/>
      <c r="FU159" s="373"/>
      <c r="FV159" s="373"/>
      <c r="FW159" s="373"/>
      <c r="FX159" s="373"/>
      <c r="FY159" s="373"/>
      <c r="FZ159" s="373"/>
      <c r="GA159" s="373"/>
      <c r="GB159" s="373"/>
      <c r="GC159" s="373"/>
      <c r="GD159" s="373"/>
      <c r="GE159" s="373"/>
      <c r="GF159" s="373"/>
      <c r="GG159" s="373"/>
      <c r="GH159" s="373"/>
      <c r="GI159" s="373"/>
      <c r="GJ159" s="373"/>
      <c r="GK159" s="373"/>
      <c r="GL159" s="373"/>
      <c r="GM159" s="373"/>
      <c r="GN159" s="373"/>
      <c r="GO159" s="373"/>
      <c r="GP159" s="373"/>
      <c r="GQ159" s="373"/>
      <c r="GR159" s="373"/>
      <c r="GS159" s="373"/>
      <c r="GT159" s="373"/>
      <c r="GU159" s="373"/>
      <c r="GV159" s="373"/>
      <c r="GW159" s="373"/>
      <c r="GX159" s="373"/>
      <c r="GY159" s="373"/>
      <c r="GZ159" s="373"/>
      <c r="HA159" s="373"/>
      <c r="HB159" s="373"/>
      <c r="HC159" s="373"/>
      <c r="HD159" s="373"/>
      <c r="HE159" s="373"/>
      <c r="HF159" s="373"/>
      <c r="HG159" s="373"/>
      <c r="HH159" s="373"/>
      <c r="HI159" s="373"/>
      <c r="HJ159" s="373"/>
      <c r="HK159" s="373"/>
      <c r="HL159" s="373"/>
      <c r="HM159" s="373"/>
      <c r="HN159" s="373"/>
      <c r="HO159" s="373"/>
      <c r="HP159" s="373"/>
      <c r="HQ159" s="373"/>
      <c r="HR159" s="373"/>
      <c r="HS159" s="373"/>
      <c r="HT159" s="373"/>
      <c r="HU159" s="373"/>
      <c r="HV159" s="373"/>
      <c r="HW159" s="373"/>
      <c r="HX159" s="373"/>
      <c r="HY159" s="373"/>
      <c r="HZ159" s="373"/>
      <c r="IA159" s="373"/>
      <c r="IB159" s="373"/>
      <c r="IC159" s="373"/>
      <c r="ID159" s="373"/>
      <c r="IE159" s="373"/>
      <c r="IF159" s="373"/>
      <c r="IG159" s="373"/>
      <c r="IH159" s="373"/>
      <c r="II159" s="373"/>
      <c r="IJ159" s="373"/>
      <c r="IK159" s="373"/>
      <c r="IL159" s="373"/>
      <c r="IM159" s="373"/>
      <c r="IN159" s="373"/>
      <c r="IO159" s="373"/>
      <c r="IP159" s="373"/>
      <c r="IQ159" s="373"/>
      <c r="IR159" s="373"/>
      <c r="IS159" s="373"/>
      <c r="IT159" s="373"/>
      <c r="IU159" s="373"/>
      <c r="IV159" s="373"/>
      <c r="IW159" s="373"/>
      <c r="IX159" s="373"/>
      <c r="IY159" s="373"/>
      <c r="IZ159" s="373"/>
      <c r="JA159" s="373"/>
      <c r="JB159" s="373"/>
      <c r="JC159" s="373"/>
      <c r="JD159" s="373"/>
      <c r="JE159" s="373"/>
      <c r="JF159" s="373"/>
      <c r="JG159" s="373"/>
      <c r="JH159" s="373"/>
      <c r="JI159" s="373"/>
      <c r="JJ159" s="373"/>
      <c r="JK159" s="373"/>
      <c r="JL159" s="373"/>
      <c r="JM159" s="373"/>
      <c r="JN159" s="373"/>
      <c r="JO159" s="373"/>
      <c r="JP159" s="373"/>
      <c r="JQ159" s="373"/>
      <c r="JR159" s="373"/>
      <c r="JS159" s="373"/>
      <c r="JT159" s="373"/>
      <c r="JU159" s="373"/>
      <c r="JV159" s="373"/>
      <c r="JW159" s="373"/>
      <c r="JX159" s="373"/>
      <c r="JY159" s="373"/>
      <c r="JZ159" s="373"/>
      <c r="KA159" s="373"/>
      <c r="KB159" s="373"/>
      <c r="KC159" s="373"/>
      <c r="KD159" s="373"/>
      <c r="KE159" s="373"/>
      <c r="KF159" s="373"/>
      <c r="KG159" s="373"/>
      <c r="KH159" s="373"/>
      <c r="KI159" s="373"/>
      <c r="KJ159" s="373"/>
      <c r="KK159" s="373"/>
      <c r="KL159" s="373"/>
      <c r="KM159" s="373"/>
      <c r="KN159" s="373"/>
      <c r="KO159" s="373"/>
    </row>
    <row r="160" spans="1:301" s="374" customFormat="1" ht="10.199999999999999" x14ac:dyDescent="0.2">
      <c r="A160" s="370"/>
      <c r="B160" s="227" t="s">
        <v>257</v>
      </c>
      <c r="C160" s="871"/>
      <c r="D160" s="871"/>
      <c r="E160" s="871"/>
      <c r="F160" s="871"/>
      <c r="G160" s="871"/>
      <c r="H160" s="871"/>
      <c r="I160" s="439"/>
      <c r="J160" s="854" t="s">
        <v>315</v>
      </c>
      <c r="K160" s="854"/>
      <c r="L160" s="854"/>
      <c r="M160" s="854"/>
      <c r="N160" s="854"/>
      <c r="O160" s="854"/>
      <c r="P160" s="854"/>
      <c r="Q160" s="854"/>
      <c r="R160" s="854"/>
      <c r="S160" s="854"/>
      <c r="T160" s="854"/>
      <c r="U160" s="854"/>
      <c r="V160" s="854"/>
      <c r="W160" s="854"/>
      <c r="X160" s="854"/>
      <c r="Y160" s="854"/>
      <c r="Z160" s="854"/>
      <c r="AA160" s="854"/>
      <c r="AB160" s="854"/>
      <c r="AC160" s="855"/>
      <c r="AD160" s="855"/>
      <c r="AE160" s="855"/>
      <c r="AF160" s="855"/>
      <c r="AG160" s="439"/>
      <c r="AH160" s="439"/>
      <c r="AI160" s="442" t="s">
        <v>168</v>
      </c>
      <c r="AJ160" s="439"/>
      <c r="AK160" s="872" t="s">
        <v>317</v>
      </c>
      <c r="AL160" s="873"/>
      <c r="AM160" s="873"/>
      <c r="AN160" s="873"/>
      <c r="AO160" s="873"/>
      <c r="AP160" s="873"/>
      <c r="AQ160" s="873"/>
      <c r="AR160" s="873"/>
      <c r="AS160" s="873"/>
      <c r="AT160" s="873"/>
      <c r="AU160" s="873"/>
      <c r="AV160" s="874"/>
      <c r="AW160" s="874"/>
      <c r="AX160" s="874"/>
      <c r="AY160" s="478"/>
      <c r="AZ160" s="478"/>
      <c r="BA160" s="478"/>
      <c r="BB160" s="478"/>
      <c r="BC160" s="478"/>
      <c r="BD160" s="478"/>
      <c r="BE160" s="478"/>
      <c r="BF160" s="478"/>
      <c r="BG160" s="478"/>
      <c r="BH160" s="478"/>
      <c r="BI160" s="478"/>
      <c r="BJ160" s="478"/>
      <c r="BK160" s="478"/>
      <c r="BL160" s="478"/>
      <c r="BM160" s="478"/>
      <c r="BN160" s="478"/>
      <c r="BO160" s="440"/>
      <c r="BP160" s="440"/>
      <c r="BQ160" s="440"/>
      <c r="BR160" s="440"/>
      <c r="BS160" s="440"/>
      <c r="BT160" s="440"/>
      <c r="BU160" s="440"/>
      <c r="BV160" s="440"/>
      <c r="BW160" s="440"/>
      <c r="BX160" s="440"/>
      <c r="BY160" s="440"/>
      <c r="BZ160" s="440"/>
      <c r="CA160" s="440"/>
      <c r="CB160" s="440"/>
      <c r="CC160" s="440"/>
      <c r="CD160" s="440"/>
      <c r="CE160" s="377"/>
      <c r="CF160" s="400"/>
      <c r="CG160" s="400"/>
      <c r="CH160" s="400"/>
      <c r="CI160" s="400"/>
      <c r="CJ160" s="400"/>
      <c r="CK160" s="400"/>
      <c r="CL160" s="400"/>
      <c r="CM160" s="400"/>
      <c r="CN160" s="400"/>
      <c r="CO160" s="400"/>
      <c r="CP160" s="400"/>
      <c r="CQ160" s="400"/>
      <c r="CR160" s="400"/>
      <c r="CS160" s="383"/>
      <c r="CT160" s="383"/>
      <c r="CU160" s="383"/>
      <c r="CV160" s="400"/>
      <c r="CW160" s="400"/>
      <c r="CX160" s="400"/>
      <c r="CY160" s="400"/>
      <c r="CZ160" s="400"/>
      <c r="DA160" s="400"/>
      <c r="DB160" s="400"/>
      <c r="DC160" s="400"/>
      <c r="DD160" s="400"/>
      <c r="DE160" s="400"/>
      <c r="DF160" s="400"/>
      <c r="DG160" s="400"/>
      <c r="DH160" s="384"/>
      <c r="DI160" s="385"/>
      <c r="DK160" s="400"/>
      <c r="DL160" s="400"/>
      <c r="DM160" s="400"/>
      <c r="DN160" s="400"/>
      <c r="DO160" s="400"/>
      <c r="DP160" s="400"/>
      <c r="DQ160" s="400"/>
      <c r="DR160" s="400"/>
      <c r="DS160" s="400"/>
      <c r="DT160" s="400"/>
      <c r="DU160" s="400"/>
      <c r="DV160" s="400"/>
      <c r="DW160" s="400"/>
      <c r="DX160" s="400"/>
      <c r="DY160" s="400"/>
      <c r="DZ160" s="400"/>
      <c r="EA160" s="400"/>
      <c r="EB160" s="400"/>
      <c r="EC160" s="400"/>
      <c r="ED160" s="400"/>
      <c r="EE160" s="400"/>
      <c r="EF160" s="400"/>
      <c r="EO160" s="400"/>
      <c r="EP160" s="400"/>
      <c r="EQ160" s="400"/>
      <c r="ER160" s="400"/>
      <c r="ES160" s="400"/>
      <c r="ET160" s="400"/>
      <c r="EU160" s="400"/>
      <c r="EV160" s="400"/>
      <c r="EW160" s="400"/>
      <c r="EX160" s="400"/>
      <c r="EY160" s="400"/>
      <c r="EZ160" s="400"/>
      <c r="FA160" s="400"/>
      <c r="FB160" s="400"/>
      <c r="FC160" s="400"/>
      <c r="FD160" s="400"/>
      <c r="FE160" s="400"/>
      <c r="FF160" s="400"/>
      <c r="FG160" s="400"/>
      <c r="FH160" s="400"/>
      <c r="FI160" s="400"/>
      <c r="FJ160" s="400"/>
      <c r="FK160" s="400"/>
      <c r="FL160" s="400"/>
      <c r="FM160" s="400"/>
      <c r="FN160" s="400"/>
      <c r="FO160" s="400"/>
      <c r="FP160" s="400"/>
      <c r="FQ160" s="400"/>
      <c r="FR160" s="400"/>
      <c r="FS160" s="400"/>
      <c r="FT160" s="400"/>
      <c r="FU160" s="400"/>
      <c r="FV160" s="400"/>
      <c r="FW160" s="400"/>
      <c r="FX160" s="400"/>
      <c r="FY160" s="400"/>
      <c r="FZ160" s="400"/>
      <c r="GA160" s="400"/>
      <c r="GB160" s="400"/>
      <c r="GC160" s="400"/>
      <c r="GD160" s="400"/>
      <c r="GE160" s="400"/>
      <c r="GF160" s="400"/>
      <c r="GG160" s="400"/>
      <c r="GH160" s="400"/>
      <c r="GI160" s="400"/>
      <c r="GJ160" s="400"/>
      <c r="GK160" s="400"/>
      <c r="GL160" s="400"/>
      <c r="GM160" s="400"/>
      <c r="GN160" s="400"/>
      <c r="GO160" s="400"/>
      <c r="GP160" s="400"/>
      <c r="GQ160" s="400"/>
      <c r="GR160" s="400"/>
      <c r="GS160" s="400"/>
      <c r="GT160" s="400"/>
      <c r="GU160" s="400"/>
      <c r="GV160" s="400"/>
      <c r="GW160" s="400"/>
      <c r="GX160" s="400"/>
      <c r="GY160" s="400"/>
      <c r="GZ160" s="400"/>
      <c r="HA160" s="400"/>
      <c r="HB160" s="400"/>
      <c r="HC160" s="400"/>
      <c r="HD160" s="400"/>
      <c r="HE160" s="400"/>
      <c r="HF160" s="400"/>
      <c r="HG160" s="400"/>
      <c r="HH160" s="400"/>
      <c r="HI160" s="400"/>
      <c r="HJ160" s="400"/>
      <c r="HK160" s="400"/>
      <c r="HL160" s="400"/>
      <c r="HM160" s="400"/>
      <c r="HN160" s="400"/>
      <c r="HO160" s="400"/>
      <c r="HP160" s="400"/>
      <c r="HQ160" s="400"/>
      <c r="HR160" s="400"/>
      <c r="HS160" s="400"/>
      <c r="HT160" s="400"/>
      <c r="HU160" s="400"/>
      <c r="HV160" s="400"/>
      <c r="HW160" s="400"/>
      <c r="HX160" s="400"/>
      <c r="HY160" s="400"/>
      <c r="HZ160" s="400"/>
      <c r="IA160" s="400"/>
      <c r="IB160" s="400"/>
      <c r="IC160" s="400"/>
      <c r="ID160" s="400"/>
      <c r="IE160" s="400"/>
      <c r="IF160" s="400"/>
      <c r="IG160" s="400"/>
      <c r="IH160" s="400"/>
      <c r="II160" s="400"/>
      <c r="IJ160" s="400"/>
      <c r="IK160" s="400"/>
      <c r="IL160" s="400"/>
      <c r="IM160" s="400"/>
      <c r="IN160" s="400"/>
      <c r="IO160" s="400"/>
      <c r="IP160" s="400"/>
      <c r="IQ160" s="400"/>
      <c r="IR160" s="400"/>
      <c r="IS160" s="400"/>
      <c r="IT160" s="400"/>
      <c r="IU160" s="400"/>
      <c r="IV160" s="400"/>
      <c r="IW160" s="400"/>
      <c r="IX160" s="400"/>
      <c r="IY160" s="400"/>
      <c r="IZ160" s="400"/>
      <c r="JA160" s="400"/>
      <c r="JB160" s="400"/>
      <c r="JC160" s="400"/>
      <c r="JD160" s="400"/>
      <c r="JE160" s="400"/>
      <c r="JF160" s="400"/>
      <c r="JG160" s="400"/>
      <c r="JH160" s="400"/>
      <c r="JI160" s="400"/>
      <c r="JJ160" s="400"/>
      <c r="JK160" s="400"/>
      <c r="JL160" s="400"/>
      <c r="JM160" s="400"/>
      <c r="JN160" s="400"/>
      <c r="JO160" s="400"/>
      <c r="JP160" s="400"/>
      <c r="JQ160" s="400"/>
      <c r="JR160" s="400"/>
      <c r="JS160" s="400"/>
      <c r="JT160" s="400"/>
      <c r="JU160" s="400"/>
      <c r="JV160" s="400"/>
      <c r="JW160" s="400"/>
      <c r="JX160" s="400"/>
      <c r="JY160" s="400"/>
      <c r="JZ160" s="400"/>
      <c r="KA160" s="400"/>
      <c r="KB160" s="400"/>
      <c r="KC160" s="400"/>
      <c r="KD160" s="400"/>
      <c r="KE160" s="400"/>
      <c r="KF160" s="400"/>
      <c r="KG160" s="400"/>
      <c r="KH160" s="400"/>
      <c r="KI160" s="400"/>
      <c r="KJ160" s="400"/>
      <c r="KK160" s="400"/>
      <c r="KL160" s="400"/>
      <c r="KM160" s="400"/>
      <c r="KN160" s="400"/>
      <c r="KO160" s="400"/>
    </row>
    <row r="161" spans="1:170" s="386" customFormat="1" x14ac:dyDescent="0.25">
      <c r="A161" s="370"/>
      <c r="B161" s="241"/>
      <c r="C161" s="856" t="s">
        <v>211</v>
      </c>
      <c r="D161" s="856"/>
      <c r="E161" s="856"/>
      <c r="F161" s="856"/>
      <c r="G161" s="856"/>
      <c r="H161" s="857"/>
      <c r="I161" s="443"/>
      <c r="J161" s="856" t="s">
        <v>169</v>
      </c>
      <c r="K161" s="856"/>
      <c r="L161" s="856"/>
      <c r="M161" s="856"/>
      <c r="N161" s="856"/>
      <c r="O161" s="856"/>
      <c r="P161" s="856"/>
      <c r="Q161" s="856"/>
      <c r="R161" s="856"/>
      <c r="S161" s="856"/>
      <c r="T161" s="856"/>
      <c r="U161" s="856"/>
      <c r="V161" s="856"/>
      <c r="W161" s="856"/>
      <c r="X161" s="856"/>
      <c r="Y161" s="856"/>
      <c r="Z161" s="856"/>
      <c r="AA161" s="856"/>
      <c r="AB161" s="856"/>
      <c r="AC161" s="857"/>
      <c r="AD161" s="857"/>
      <c r="AE161" s="857"/>
      <c r="AF161" s="857"/>
      <c r="AG161" s="443"/>
      <c r="AH161" s="443"/>
      <c r="AI161" s="443"/>
      <c r="AJ161" s="443"/>
      <c r="AK161" s="443"/>
      <c r="AL161" s="443"/>
      <c r="AM161" s="443"/>
      <c r="AN161" s="443"/>
      <c r="AO161" s="443"/>
      <c r="AP161" s="443"/>
      <c r="AQ161" s="444"/>
      <c r="AR161" s="444"/>
      <c r="AS161" s="444"/>
      <c r="AT161" s="444"/>
      <c r="AU161" s="444"/>
      <c r="AV161" s="444"/>
      <c r="AW161" s="444"/>
      <c r="AX161" s="444"/>
      <c r="AY161" s="444"/>
      <c r="AZ161" s="444"/>
      <c r="BA161" s="444"/>
      <c r="BB161" s="444"/>
      <c r="BC161" s="444"/>
      <c r="BD161" s="444"/>
      <c r="BE161" s="444"/>
      <c r="BF161" s="444"/>
      <c r="BG161" s="444"/>
      <c r="BH161" s="444"/>
      <c r="BI161" s="444"/>
      <c r="BJ161" s="444"/>
      <c r="BK161" s="444"/>
      <c r="BL161" s="444"/>
      <c r="BM161" s="444"/>
      <c r="BN161" s="444"/>
      <c r="BO161" s="444"/>
      <c r="BP161" s="444"/>
      <c r="BQ161" s="444"/>
      <c r="BR161" s="444"/>
      <c r="BS161" s="444"/>
      <c r="BT161" s="444"/>
      <c r="BU161" s="444"/>
      <c r="BV161" s="444"/>
      <c r="BW161" s="444"/>
      <c r="BX161" s="444"/>
      <c r="BY161" s="444"/>
      <c r="BZ161" s="444"/>
      <c r="CA161" s="444"/>
      <c r="CB161" s="444"/>
      <c r="CC161" s="444"/>
      <c r="CD161" s="444"/>
      <c r="CE161" s="387"/>
      <c r="CG161" s="400"/>
      <c r="CH161" s="400"/>
      <c r="CI161" s="400"/>
      <c r="CJ161" s="400"/>
      <c r="CK161" s="400"/>
      <c r="CL161" s="400"/>
      <c r="CM161" s="400"/>
      <c r="CN161" s="400"/>
      <c r="CO161" s="400"/>
      <c r="CP161" s="400"/>
      <c r="CQ161" s="400"/>
      <c r="CR161" s="400"/>
      <c r="CS161" s="383"/>
      <c r="CT161" s="374"/>
      <c r="CU161" s="374"/>
      <c r="CV161" s="390">
        <f t="shared" ref="CV161:DG161" ca="1" si="461">INDIRECT(ADDRESS(287+9*($CF$137-1),COLUMN(CV161),1,1))</f>
        <v>0</v>
      </c>
      <c r="CW161" s="390">
        <f t="shared" ca="1" si="461"/>
        <v>0</v>
      </c>
      <c r="CX161" s="390">
        <f t="shared" ca="1" si="461"/>
        <v>0</v>
      </c>
      <c r="CY161" s="390">
        <f t="shared" ca="1" si="461"/>
        <v>0</v>
      </c>
      <c r="CZ161" s="390"/>
      <c r="DA161" s="390"/>
      <c r="DB161" s="390"/>
      <c r="DC161" s="390"/>
      <c r="DD161" s="390">
        <f t="shared" ca="1" si="461"/>
        <v>0</v>
      </c>
      <c r="DE161" s="390">
        <f t="shared" ca="1" si="461"/>
        <v>0</v>
      </c>
      <c r="DF161" s="390">
        <f t="shared" ca="1" si="461"/>
        <v>0</v>
      </c>
      <c r="DG161" s="390">
        <f t="shared" ca="1" si="461"/>
        <v>0</v>
      </c>
      <c r="DH161" s="375"/>
      <c r="DI161" s="376"/>
      <c r="DJ161" s="374"/>
      <c r="DK161" s="373"/>
      <c r="DL161" s="373"/>
      <c r="DM161" s="373"/>
      <c r="DN161" s="373"/>
      <c r="DO161" s="373"/>
      <c r="DP161" s="373"/>
      <c r="DQ161" s="373"/>
      <c r="DR161" s="373"/>
      <c r="DS161" s="373"/>
      <c r="DT161" s="373"/>
      <c r="DU161" s="373"/>
      <c r="DV161" s="373"/>
      <c r="DW161" s="373"/>
      <c r="DX161" s="373"/>
      <c r="DY161" s="373"/>
      <c r="DZ161" s="373"/>
      <c r="EA161" s="373"/>
      <c r="EB161" s="373"/>
      <c r="EC161" s="373"/>
      <c r="ED161" s="373"/>
      <c r="EE161" s="373"/>
      <c r="EF161" s="373"/>
      <c r="EO161" s="373"/>
      <c r="EP161" s="373"/>
      <c r="EQ161" s="373"/>
      <c r="ER161" s="373"/>
      <c r="ES161" s="373"/>
      <c r="ET161" s="373"/>
      <c r="EU161" s="373"/>
      <c r="EV161" s="373"/>
      <c r="EW161" s="373"/>
      <c r="EX161" s="373"/>
      <c r="EY161" s="373"/>
      <c r="EZ161" s="373"/>
      <c r="FA161" s="373"/>
      <c r="FB161" s="373"/>
      <c r="FC161" s="373"/>
      <c r="FD161" s="373"/>
      <c r="FE161" s="373"/>
      <c r="FF161" s="373"/>
      <c r="FG161" s="373"/>
      <c r="FH161" s="373"/>
      <c r="FI161" s="373"/>
      <c r="FJ161" s="373"/>
      <c r="FK161" s="373"/>
      <c r="FL161" s="373"/>
      <c r="FM161" s="373"/>
      <c r="FN161" s="373"/>
    </row>
    <row r="162" spans="1:170" s="374" customFormat="1" x14ac:dyDescent="0.25">
      <c r="A162" s="383"/>
      <c r="B162" s="241" t="s">
        <v>170</v>
      </c>
      <c r="C162" s="870"/>
      <c r="D162" s="871"/>
      <c r="E162" s="871"/>
      <c r="F162" s="871"/>
      <c r="G162" s="871"/>
      <c r="H162" s="871"/>
      <c r="I162" s="394"/>
      <c r="J162" s="854" t="s">
        <v>316</v>
      </c>
      <c r="K162" s="854"/>
      <c r="L162" s="854"/>
      <c r="M162" s="854"/>
      <c r="N162" s="854"/>
      <c r="O162" s="854"/>
      <c r="P162" s="854"/>
      <c r="Q162" s="854"/>
      <c r="R162" s="854"/>
      <c r="S162" s="854"/>
      <c r="T162" s="854"/>
      <c r="U162" s="854"/>
      <c r="V162" s="854"/>
      <c r="W162" s="854"/>
      <c r="X162" s="854"/>
      <c r="Y162" s="854"/>
      <c r="Z162" s="854"/>
      <c r="AA162" s="854"/>
      <c r="AB162" s="854"/>
      <c r="AC162" s="855"/>
      <c r="AD162" s="855"/>
      <c r="AE162" s="855"/>
      <c r="AF162" s="855"/>
      <c r="AG162" s="394"/>
      <c r="AH162" s="394"/>
      <c r="AI162" s="878" t="s">
        <v>246</v>
      </c>
      <c r="AJ162" s="855"/>
      <c r="AK162" s="855"/>
      <c r="AL162" s="855"/>
      <c r="AM162" s="855"/>
      <c r="AN162" s="855"/>
      <c r="AO162" s="855"/>
      <c r="AP162" s="855"/>
      <c r="AQ162" s="855"/>
      <c r="AR162" s="855"/>
      <c r="AS162" s="855"/>
      <c r="AT162" s="855"/>
      <c r="AU162" s="855"/>
      <c r="AV162" s="855"/>
      <c r="AW162" s="855"/>
      <c r="AX162" s="744"/>
      <c r="AY162" s="744"/>
      <c r="AZ162" s="744"/>
      <c r="BA162" s="744"/>
      <c r="BB162" s="744"/>
      <c r="BC162" s="744"/>
      <c r="BD162" s="744"/>
      <c r="BE162" s="744"/>
      <c r="BF162" s="744"/>
      <c r="BG162" s="744"/>
      <c r="BH162" s="744"/>
      <c r="BI162" s="744"/>
      <c r="BJ162" s="744"/>
      <c r="BK162" s="744"/>
      <c r="BL162" s="744"/>
      <c r="BM162" s="744"/>
      <c r="BN162" s="744"/>
      <c r="BO162" s="744"/>
      <c r="BP162" s="445"/>
      <c r="BQ162" s="445"/>
      <c r="BR162" s="440"/>
      <c r="BS162" s="445"/>
      <c r="BT162" s="445"/>
      <c r="BU162" s="445"/>
      <c r="BV162" s="440"/>
      <c r="BW162" s="445"/>
      <c r="BX162" s="445"/>
      <c r="BY162" s="445"/>
      <c r="BZ162" s="440"/>
      <c r="CA162" s="445"/>
      <c r="CB162" s="445"/>
      <c r="CC162" s="445"/>
      <c r="CD162" s="440"/>
      <c r="CE162" s="391"/>
      <c r="CF162" s="400"/>
      <c r="CG162" s="400"/>
      <c r="CH162" s="400"/>
      <c r="CI162" s="400"/>
      <c r="CJ162" s="400"/>
      <c r="CK162" s="400"/>
      <c r="CL162" s="400"/>
      <c r="CM162" s="400"/>
      <c r="CN162" s="400"/>
      <c r="CO162" s="400"/>
      <c r="CP162" s="400"/>
      <c r="CQ162" s="400"/>
      <c r="CR162" s="400"/>
      <c r="CS162" s="383"/>
      <c r="CV162" s="400"/>
      <c r="CW162" s="400"/>
      <c r="CX162" s="400"/>
      <c r="CY162" s="400"/>
      <c r="CZ162" s="400"/>
      <c r="DA162" s="400"/>
      <c r="DB162" s="400"/>
      <c r="DC162" s="400"/>
      <c r="DD162" s="400"/>
      <c r="DE162" s="400"/>
      <c r="DF162" s="400"/>
      <c r="DG162" s="400"/>
      <c r="DH162" s="375"/>
      <c r="DI162" s="376"/>
      <c r="DK162" s="400"/>
      <c r="DL162" s="400"/>
      <c r="DM162" s="400"/>
      <c r="DN162" s="400"/>
      <c r="DO162" s="400"/>
      <c r="DP162" s="400"/>
      <c r="DQ162" s="400"/>
      <c r="DR162" s="400"/>
      <c r="DS162" s="400"/>
      <c r="DT162" s="400"/>
      <c r="DU162" s="400"/>
      <c r="DV162" s="400"/>
      <c r="DW162" s="400"/>
      <c r="DX162" s="400"/>
      <c r="DY162" s="400"/>
      <c r="DZ162" s="400"/>
      <c r="EA162" s="400"/>
      <c r="EB162" s="400"/>
      <c r="EC162" s="400"/>
      <c r="ED162" s="400"/>
      <c r="EE162" s="400"/>
      <c r="EF162" s="400"/>
      <c r="EO162" s="400"/>
      <c r="FB162" s="400"/>
      <c r="FC162" s="400"/>
      <c r="FD162" s="400"/>
      <c r="FE162" s="400"/>
      <c r="FF162" s="400"/>
      <c r="FG162" s="400"/>
      <c r="FH162" s="400"/>
      <c r="FI162" s="400"/>
      <c r="FJ162" s="400"/>
      <c r="FK162" s="400"/>
      <c r="FL162" s="400"/>
      <c r="FM162" s="400"/>
      <c r="FN162" s="400"/>
    </row>
    <row r="163" spans="1:170" s="378" customFormat="1" x14ac:dyDescent="0.25">
      <c r="A163" s="438"/>
      <c r="B163" s="241"/>
      <c r="C163" s="856" t="s">
        <v>211</v>
      </c>
      <c r="D163" s="856"/>
      <c r="E163" s="856"/>
      <c r="F163" s="856"/>
      <c r="G163" s="856"/>
      <c r="H163" s="857"/>
      <c r="I163" s="438"/>
      <c r="J163" s="856" t="s">
        <v>169</v>
      </c>
      <c r="K163" s="856"/>
      <c r="L163" s="856"/>
      <c r="M163" s="856"/>
      <c r="N163" s="856"/>
      <c r="O163" s="856"/>
      <c r="P163" s="856"/>
      <c r="Q163" s="856"/>
      <c r="R163" s="856"/>
      <c r="S163" s="856"/>
      <c r="T163" s="856"/>
      <c r="U163" s="856"/>
      <c r="V163" s="856"/>
      <c r="W163" s="856"/>
      <c r="X163" s="856"/>
      <c r="Y163" s="856"/>
      <c r="Z163" s="856"/>
      <c r="AA163" s="856"/>
      <c r="AB163" s="856"/>
      <c r="AC163" s="857"/>
      <c r="AD163" s="857"/>
      <c r="AE163" s="857"/>
      <c r="AF163" s="857"/>
      <c r="AG163" s="437"/>
      <c r="AH163" s="437"/>
      <c r="AI163" s="438"/>
      <c r="AJ163" s="438"/>
      <c r="AK163" s="438"/>
      <c r="AL163" s="438"/>
      <c r="AM163" s="438"/>
      <c r="AN163" s="438"/>
      <c r="AO163" s="438"/>
      <c r="AP163" s="438"/>
      <c r="AQ163" s="438"/>
      <c r="AR163" s="438"/>
      <c r="AS163" s="438"/>
      <c r="AT163" s="438"/>
      <c r="AU163" s="446"/>
      <c r="AV163" s="446"/>
      <c r="AW163" s="446"/>
      <c r="AX163" s="441"/>
      <c r="AY163" s="441"/>
      <c r="AZ163" s="441"/>
      <c r="BA163" s="441"/>
      <c r="BB163" s="441"/>
      <c r="BC163" s="441"/>
      <c r="BD163" s="441"/>
      <c r="BE163" s="441"/>
      <c r="BF163" s="441"/>
      <c r="BG163" s="441"/>
      <c r="BH163" s="441"/>
      <c r="BI163" s="441"/>
      <c r="BJ163" s="441"/>
      <c r="BK163" s="441"/>
      <c r="BL163" s="441"/>
      <c r="BM163" s="441"/>
      <c r="BN163" s="441"/>
      <c r="BO163" s="446"/>
      <c r="BP163" s="446"/>
      <c r="BQ163" s="446"/>
      <c r="BR163" s="441"/>
      <c r="BS163" s="446"/>
      <c r="BT163" s="446"/>
      <c r="BU163" s="446"/>
      <c r="BV163" s="441"/>
      <c r="BW163" s="446"/>
      <c r="BX163" s="446"/>
      <c r="BY163" s="446"/>
      <c r="BZ163" s="441"/>
      <c r="CA163" s="446"/>
      <c r="CB163" s="446"/>
      <c r="CC163" s="446"/>
      <c r="CD163" s="441"/>
      <c r="CE163" s="391"/>
      <c r="CF163" s="373"/>
      <c r="CG163" s="373"/>
      <c r="CH163" s="373"/>
      <c r="CI163" s="373"/>
      <c r="CJ163" s="373"/>
      <c r="CK163" s="373"/>
      <c r="CL163" s="373"/>
      <c r="CM163" s="373"/>
      <c r="CN163" s="373"/>
      <c r="CO163" s="373"/>
      <c r="CP163" s="373"/>
      <c r="CQ163" s="373"/>
      <c r="CR163" s="373"/>
      <c r="CS163" s="372"/>
      <c r="CV163" s="373"/>
      <c r="CW163" s="373"/>
      <c r="CX163" s="373"/>
      <c r="CY163" s="373"/>
      <c r="CZ163" s="373"/>
      <c r="DA163" s="373"/>
      <c r="DB163" s="373"/>
      <c r="DC163" s="373"/>
      <c r="DD163" s="373"/>
      <c r="DE163" s="373"/>
      <c r="DF163" s="373"/>
      <c r="DG163" s="373"/>
      <c r="DH163" s="379"/>
      <c r="DI163" s="380"/>
      <c r="DK163" s="373"/>
      <c r="DL163" s="373"/>
      <c r="DM163" s="373"/>
      <c r="DN163" s="373"/>
      <c r="DO163" s="373"/>
      <c r="DP163" s="373"/>
      <c r="DQ163" s="373"/>
      <c r="DR163" s="373"/>
      <c r="DS163" s="373"/>
      <c r="DT163" s="373"/>
      <c r="DU163" s="373"/>
      <c r="DV163" s="373"/>
      <c r="DW163" s="373"/>
      <c r="DX163" s="373"/>
      <c r="DY163" s="373"/>
      <c r="DZ163" s="373"/>
      <c r="EA163" s="373"/>
      <c r="EB163" s="373"/>
      <c r="EC163" s="373"/>
      <c r="ED163" s="373"/>
      <c r="EE163" s="373"/>
      <c r="EF163" s="373"/>
      <c r="EO163" s="373"/>
      <c r="FB163" s="373"/>
      <c r="FC163" s="373"/>
      <c r="FD163" s="373"/>
      <c r="FE163" s="373"/>
      <c r="FF163" s="373"/>
      <c r="FG163" s="373"/>
      <c r="FH163" s="373"/>
      <c r="FI163" s="373"/>
      <c r="FJ163" s="373"/>
      <c r="FK163" s="373"/>
      <c r="FL163" s="373"/>
      <c r="FM163" s="373"/>
      <c r="FN163" s="373"/>
    </row>
    <row r="164" spans="1:170" s="374" customFormat="1" x14ac:dyDescent="0.2">
      <c r="A164" s="400"/>
      <c r="B164" s="241" t="s">
        <v>243</v>
      </c>
      <c r="C164" s="447"/>
      <c r="D164" s="438"/>
      <c r="E164" s="438"/>
      <c r="F164" s="438"/>
      <c r="G164" s="438"/>
      <c r="H164" s="438"/>
      <c r="I164" s="439"/>
      <c r="J164" s="438"/>
      <c r="K164" s="438"/>
      <c r="L164" s="438"/>
      <c r="M164" s="438"/>
      <c r="N164" s="438"/>
      <c r="O164" s="438"/>
      <c r="P164" s="438"/>
      <c r="Q164" s="438"/>
      <c r="R164" s="383"/>
      <c r="S164" s="448"/>
      <c r="T164" s="428"/>
      <c r="U164" s="428"/>
      <c r="V164" s="428"/>
      <c r="W164" s="428"/>
      <c r="X164" s="428"/>
      <c r="Y164" s="428"/>
      <c r="Z164" s="428"/>
      <c r="AA164" s="383"/>
      <c r="AB164" s="241" t="s">
        <v>209</v>
      </c>
      <c r="AC164" s="439"/>
      <c r="AD164" s="439"/>
      <c r="AE164" s="439"/>
      <c r="AF164" s="439"/>
      <c r="AG164" s="439"/>
      <c r="AH164" s="439"/>
      <c r="AI164" s="439"/>
      <c r="AJ164" s="439"/>
      <c r="AK164" s="439"/>
      <c r="AL164" s="439"/>
      <c r="AM164" s="383"/>
      <c r="AN164" s="383"/>
      <c r="AO164" s="383"/>
      <c r="AP164" s="439"/>
      <c r="AQ164" s="383"/>
      <c r="AR164" s="439"/>
      <c r="AS164" s="439"/>
      <c r="AT164" s="439"/>
      <c r="AU164" s="439"/>
      <c r="AV164" s="440"/>
      <c r="AW164" s="440"/>
      <c r="AX164" s="440"/>
      <c r="AY164" s="440"/>
      <c r="AZ164" s="440"/>
      <c r="BA164" s="440"/>
      <c r="BB164" s="440"/>
      <c r="BC164" s="440"/>
      <c r="BD164" s="440"/>
      <c r="BE164" s="440"/>
      <c r="BF164" s="440"/>
      <c r="BG164" s="440"/>
      <c r="BH164" s="440"/>
      <c r="BI164" s="440"/>
      <c r="BJ164" s="440"/>
      <c r="BK164" s="440"/>
      <c r="BL164" s="440"/>
      <c r="BM164" s="440"/>
      <c r="BN164" s="440"/>
      <c r="BO164" s="440"/>
      <c r="BP164" s="440"/>
      <c r="BQ164" s="440"/>
      <c r="BR164" s="440"/>
      <c r="BS164" s="440"/>
      <c r="BT164" s="440"/>
      <c r="BU164" s="440"/>
      <c r="BV164" s="440"/>
      <c r="BW164" s="440"/>
      <c r="BX164" s="440"/>
      <c r="BY164" s="440"/>
      <c r="BZ164" s="440"/>
      <c r="CA164" s="440"/>
      <c r="CB164" s="440"/>
      <c r="CC164" s="440"/>
      <c r="CD164" s="391"/>
      <c r="CE164" s="400"/>
      <c r="CF164" s="400"/>
      <c r="CG164" s="400"/>
      <c r="CH164" s="400"/>
      <c r="CI164" s="400"/>
      <c r="CJ164" s="400"/>
      <c r="CK164" s="400"/>
      <c r="CL164" s="400"/>
      <c r="CM164" s="400"/>
      <c r="CN164" s="400"/>
      <c r="CO164" s="400"/>
      <c r="CP164" s="400"/>
      <c r="CQ164" s="400"/>
      <c r="CR164" s="383"/>
      <c r="CS164" s="383"/>
      <c r="CT164" s="383"/>
      <c r="CU164" s="400"/>
      <c r="CV164" s="400"/>
      <c r="CW164" s="400"/>
      <c r="CX164" s="400"/>
      <c r="CY164" s="400"/>
      <c r="CZ164" s="400"/>
      <c r="DA164" s="400"/>
      <c r="DB164" s="400"/>
      <c r="DC164" s="400"/>
      <c r="DD164" s="400"/>
      <c r="DE164" s="400"/>
      <c r="DF164" s="400"/>
      <c r="DG164" s="384"/>
      <c r="DH164" s="385"/>
      <c r="DJ164" s="400"/>
      <c r="DK164" s="400"/>
      <c r="DL164" s="400"/>
      <c r="DM164" s="400"/>
      <c r="DN164" s="400"/>
      <c r="DO164" s="400"/>
      <c r="DP164" s="400"/>
      <c r="DQ164" s="400"/>
      <c r="DR164" s="400"/>
      <c r="DS164" s="400"/>
      <c r="DT164" s="400"/>
      <c r="DU164" s="400"/>
      <c r="DV164" s="400"/>
      <c r="DW164" s="400"/>
      <c r="DX164" s="400"/>
      <c r="DY164" s="400"/>
      <c r="DZ164" s="400"/>
      <c r="EA164" s="400"/>
      <c r="EN164" s="400"/>
      <c r="FA164" s="400"/>
      <c r="FB164" s="400"/>
      <c r="FC164" s="400"/>
      <c r="FD164" s="400"/>
      <c r="FE164" s="400"/>
      <c r="FF164" s="400"/>
      <c r="FG164" s="400"/>
      <c r="FH164" s="400"/>
      <c r="FI164" s="400"/>
      <c r="FJ164" s="400"/>
      <c r="FK164" s="400"/>
      <c r="FL164" s="400"/>
      <c r="FM164" s="400"/>
    </row>
    <row r="165" spans="1:170" s="381" customFormat="1" x14ac:dyDescent="0.25">
      <c r="A165" s="307"/>
      <c r="B165" s="241"/>
      <c r="C165" s="447"/>
      <c r="D165" s="438"/>
      <c r="E165" s="438"/>
      <c r="F165" s="438"/>
      <c r="G165" s="438"/>
      <c r="H165" s="438"/>
      <c r="I165" s="438"/>
      <c r="J165" s="438"/>
      <c r="K165" s="438"/>
      <c r="L165" s="438"/>
      <c r="M165" s="438"/>
      <c r="N165" s="438"/>
      <c r="O165" s="438"/>
      <c r="P165" s="438"/>
      <c r="Q165" s="438"/>
      <c r="R165" s="437"/>
      <c r="S165" s="449"/>
      <c r="T165" s="426"/>
      <c r="U165" s="426"/>
      <c r="V165" s="430" t="s">
        <v>211</v>
      </c>
      <c r="W165" s="429"/>
      <c r="X165" s="429"/>
      <c r="Y165" s="429"/>
      <c r="Z165" s="429"/>
      <c r="AA165" s="437"/>
      <c r="AB165" s="437"/>
      <c r="AC165" s="437"/>
      <c r="AD165" s="437"/>
      <c r="AE165" s="437"/>
      <c r="AF165" s="437"/>
      <c r="AG165" s="437"/>
      <c r="AH165" s="437"/>
      <c r="AI165" s="437"/>
      <c r="AJ165" s="437"/>
      <c r="AK165" s="437"/>
      <c r="AL165" s="437"/>
      <c r="AM165" s="437"/>
      <c r="AN165" s="437"/>
      <c r="AO165" s="437"/>
      <c r="AP165" s="438"/>
      <c r="AQ165" s="438"/>
      <c r="AR165" s="438"/>
      <c r="AS165" s="438"/>
      <c r="AT165" s="307"/>
      <c r="AU165" s="307"/>
      <c r="AV165" s="307"/>
      <c r="AW165" s="307"/>
      <c r="AX165" s="307"/>
      <c r="AY165" s="307"/>
      <c r="AZ165" s="307"/>
      <c r="BA165" s="307"/>
      <c r="BB165" s="307"/>
      <c r="BC165" s="307"/>
      <c r="BD165" s="307"/>
      <c r="BE165" s="307"/>
      <c r="BF165" s="307"/>
      <c r="BG165" s="307"/>
      <c r="BH165" s="307"/>
      <c r="BI165" s="307"/>
      <c r="BJ165" s="307"/>
      <c r="BK165" s="307"/>
      <c r="BL165" s="307"/>
      <c r="BM165" s="307"/>
      <c r="BN165" s="307"/>
      <c r="BO165" s="307"/>
      <c r="BP165" s="307"/>
      <c r="BQ165" s="307"/>
      <c r="BR165" s="307"/>
      <c r="BS165" s="307"/>
      <c r="BT165" s="307"/>
      <c r="BU165" s="307"/>
      <c r="BV165" s="307"/>
      <c r="BW165" s="307"/>
      <c r="BX165" s="307"/>
      <c r="BY165" s="307"/>
      <c r="BZ165" s="307"/>
      <c r="CA165" s="307"/>
      <c r="CB165" s="307"/>
      <c r="CC165" s="307"/>
      <c r="CD165" s="392"/>
      <c r="CE165" s="393"/>
      <c r="CF165" s="393"/>
      <c r="CG165" s="393"/>
      <c r="CH165" s="393"/>
      <c r="CI165" s="393"/>
      <c r="CJ165" s="393"/>
      <c r="CK165" s="393"/>
      <c r="CL165" s="393"/>
      <c r="CM165" s="393"/>
      <c r="CN165" s="393"/>
      <c r="CO165" s="393"/>
      <c r="CP165" s="393"/>
      <c r="CQ165" s="393"/>
      <c r="CR165" s="394"/>
      <c r="CS165" s="395"/>
      <c r="CT165" s="395"/>
      <c r="CU165" s="393"/>
      <c r="CV165" s="393"/>
      <c r="CW165" s="393"/>
      <c r="CX165" s="393"/>
      <c r="CY165" s="393"/>
      <c r="CZ165" s="393"/>
      <c r="DA165" s="393"/>
      <c r="DB165" s="393"/>
      <c r="DC165" s="393"/>
      <c r="DD165" s="393"/>
      <c r="DE165" s="393"/>
      <c r="DF165" s="393"/>
      <c r="DG165" s="396"/>
      <c r="DH165" s="397"/>
      <c r="DI165" s="395"/>
      <c r="DJ165" s="393"/>
      <c r="DK165" s="393"/>
      <c r="DL165" s="393"/>
      <c r="DM165" s="393"/>
      <c r="DN165" s="393"/>
      <c r="DO165" s="393"/>
      <c r="DP165" s="393"/>
      <c r="DQ165" s="393"/>
      <c r="DR165" s="393"/>
      <c r="DS165" s="393"/>
      <c r="DT165" s="393"/>
      <c r="DU165" s="393"/>
      <c r="DV165" s="393"/>
      <c r="DW165" s="393"/>
      <c r="DX165" s="393"/>
      <c r="DY165" s="393"/>
      <c r="DZ165" s="393"/>
      <c r="EA165" s="393"/>
      <c r="EN165" s="393"/>
      <c r="FA165" s="393"/>
      <c r="FB165" s="393"/>
      <c r="FC165" s="393"/>
      <c r="FD165" s="393"/>
      <c r="FE165" s="393"/>
      <c r="FF165" s="393"/>
      <c r="FG165" s="393"/>
      <c r="FH165" s="393"/>
      <c r="FI165" s="393"/>
      <c r="FJ165" s="393"/>
      <c r="FK165" s="393"/>
      <c r="FL165" s="393"/>
      <c r="FM165" s="393"/>
    </row>
    <row r="166" spans="1:170" s="378" customFormat="1" x14ac:dyDescent="0.25">
      <c r="A166" s="438"/>
      <c r="B166" s="241"/>
      <c r="C166" s="447"/>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c r="AB166" s="438"/>
      <c r="AC166" s="438"/>
      <c r="AD166" s="438"/>
      <c r="AE166" s="438"/>
      <c r="AF166" s="438"/>
      <c r="AG166" s="438"/>
      <c r="AH166" s="438"/>
      <c r="AI166" s="438"/>
      <c r="AJ166" s="438"/>
      <c r="AK166" s="438"/>
      <c r="AL166" s="438"/>
      <c r="AM166" s="438"/>
      <c r="AN166" s="438"/>
      <c r="AO166" s="438"/>
      <c r="AP166" s="438"/>
      <c r="AQ166" s="438"/>
      <c r="AR166" s="438"/>
      <c r="AS166" s="438"/>
      <c r="AT166" s="438"/>
      <c r="AU166" s="438"/>
      <c r="AV166" s="438"/>
      <c r="AW166" s="438"/>
      <c r="AX166" s="438"/>
      <c r="AY166" s="438"/>
      <c r="AZ166" s="438"/>
      <c r="BA166" s="438"/>
      <c r="BB166" s="438"/>
      <c r="BC166" s="438"/>
      <c r="BD166" s="438"/>
      <c r="BE166" s="438"/>
      <c r="BF166" s="438"/>
      <c r="BG166" s="438"/>
      <c r="BH166" s="438"/>
      <c r="BI166" s="438"/>
      <c r="BJ166" s="438"/>
      <c r="BK166" s="438"/>
      <c r="BL166" s="438"/>
      <c r="BM166" s="438"/>
      <c r="BN166" s="438"/>
      <c r="BO166" s="438"/>
      <c r="BP166" s="438"/>
      <c r="BQ166" s="438"/>
      <c r="BR166" s="438"/>
      <c r="BS166" s="438"/>
      <c r="BT166" s="438"/>
      <c r="BU166" s="438"/>
      <c r="BV166" s="438"/>
      <c r="BW166" s="438"/>
      <c r="BX166" s="438"/>
      <c r="BY166" s="438"/>
      <c r="BZ166" s="438"/>
      <c r="CA166" s="438"/>
      <c r="CB166" s="438"/>
      <c r="CC166" s="438"/>
      <c r="CD166" s="438"/>
      <c r="CE166" s="391"/>
      <c r="CF166" s="373"/>
      <c r="CG166" s="373"/>
      <c r="CH166" s="373"/>
      <c r="CI166" s="373"/>
      <c r="CJ166" s="373"/>
      <c r="CK166" s="373"/>
      <c r="CL166" s="373"/>
      <c r="CM166" s="373"/>
      <c r="CN166" s="373"/>
      <c r="CO166" s="373"/>
      <c r="CP166" s="373"/>
      <c r="CQ166" s="373"/>
      <c r="CR166" s="373"/>
      <c r="CS166" s="383"/>
      <c r="CT166" s="374"/>
      <c r="CU166" s="374"/>
      <c r="CV166" s="373"/>
      <c r="CW166" s="373"/>
      <c r="CX166" s="373"/>
      <c r="CY166" s="373"/>
      <c r="CZ166" s="373"/>
      <c r="DA166" s="373"/>
      <c r="DB166" s="373"/>
      <c r="DC166" s="373"/>
      <c r="DD166" s="373"/>
      <c r="DE166" s="373"/>
      <c r="DF166" s="373"/>
      <c r="DG166" s="373"/>
      <c r="DH166" s="375"/>
      <c r="DI166" s="376"/>
      <c r="DJ166" s="374"/>
      <c r="DK166" s="373"/>
      <c r="DL166" s="373"/>
      <c r="DM166" s="373"/>
      <c r="DN166" s="373"/>
      <c r="DO166" s="373"/>
      <c r="DP166" s="373"/>
      <c r="DQ166" s="373"/>
      <c r="DR166" s="373"/>
      <c r="DS166" s="373"/>
      <c r="DT166" s="373"/>
      <c r="DU166" s="373"/>
      <c r="DV166" s="373"/>
      <c r="DW166" s="373"/>
      <c r="DX166" s="373"/>
      <c r="DY166" s="373"/>
      <c r="DZ166" s="373"/>
      <c r="EA166" s="373"/>
      <c r="EB166" s="373"/>
      <c r="EC166" s="373"/>
      <c r="ED166" s="373"/>
      <c r="EE166" s="373"/>
      <c r="EF166" s="373"/>
      <c r="EO166" s="373"/>
      <c r="FB166" s="373"/>
      <c r="FC166" s="373"/>
      <c r="FD166" s="373"/>
      <c r="FE166" s="373"/>
      <c r="FF166" s="373"/>
      <c r="FG166" s="373"/>
      <c r="FH166" s="373"/>
      <c r="FI166" s="373"/>
      <c r="FJ166" s="373"/>
      <c r="FK166" s="373"/>
      <c r="FL166" s="373"/>
      <c r="FM166" s="373"/>
      <c r="FN166" s="373"/>
    </row>
    <row r="167" spans="1:170" s="374" customFormat="1" ht="10.199999999999999" x14ac:dyDescent="0.2">
      <c r="A167" s="439"/>
      <c r="B167" s="399" t="s">
        <v>161</v>
      </c>
      <c r="C167" s="450"/>
      <c r="D167" s="439"/>
      <c r="E167" s="439"/>
      <c r="F167" s="439"/>
      <c r="G167" s="439"/>
      <c r="H167" s="439"/>
      <c r="I167" s="439"/>
      <c r="J167" s="439"/>
      <c r="K167" s="439"/>
      <c r="L167" s="439"/>
      <c r="M167" s="439"/>
      <c r="N167" s="439"/>
      <c r="O167" s="439"/>
      <c r="P167" s="439"/>
      <c r="Q167" s="439"/>
      <c r="R167" s="439"/>
      <c r="S167" s="439"/>
      <c r="T167" s="439"/>
      <c r="U167" s="439"/>
      <c r="V167" s="439"/>
      <c r="W167" s="439"/>
      <c r="X167" s="439"/>
      <c r="Y167" s="439"/>
      <c r="Z167" s="439"/>
      <c r="AA167" s="439"/>
      <c r="AB167" s="439"/>
      <c r="AC167" s="439"/>
      <c r="AD167" s="439"/>
      <c r="AE167" s="439"/>
      <c r="AF167" s="439"/>
      <c r="AG167" s="439"/>
      <c r="AH167" s="439"/>
      <c r="AI167" s="439"/>
      <c r="AJ167" s="439"/>
      <c r="AK167" s="439"/>
      <c r="AL167" s="439"/>
      <c r="AM167" s="439"/>
      <c r="AN167" s="439"/>
      <c r="AO167" s="439"/>
      <c r="AP167" s="439"/>
      <c r="AQ167" s="439"/>
      <c r="AR167" s="439"/>
      <c r="AS167" s="439"/>
      <c r="AT167" s="439"/>
      <c r="AU167" s="439"/>
      <c r="AV167" s="439"/>
      <c r="AW167" s="439"/>
      <c r="AX167" s="439"/>
      <c r="AY167" s="439"/>
      <c r="AZ167" s="439"/>
      <c r="BA167" s="439"/>
      <c r="BB167" s="439"/>
      <c r="BC167" s="439"/>
      <c r="BD167" s="439"/>
      <c r="BE167" s="439"/>
      <c r="BF167" s="439"/>
      <c r="BG167" s="439"/>
      <c r="BH167" s="439"/>
      <c r="BI167" s="439"/>
      <c r="BJ167" s="439"/>
      <c r="BK167" s="439"/>
      <c r="BL167" s="439"/>
      <c r="BM167" s="439"/>
      <c r="BN167" s="439"/>
      <c r="BO167" s="439"/>
      <c r="BP167" s="439"/>
      <c r="BQ167" s="439"/>
      <c r="BR167" s="439"/>
      <c r="BS167" s="439"/>
      <c r="BT167" s="439"/>
      <c r="BU167" s="439"/>
      <c r="BV167" s="439"/>
      <c r="BW167" s="439"/>
      <c r="BX167" s="439"/>
      <c r="BY167" s="439"/>
      <c r="BZ167" s="439"/>
      <c r="CA167" s="439"/>
      <c r="CB167" s="439"/>
      <c r="CC167" s="439"/>
      <c r="CD167" s="439"/>
      <c r="CE167" s="391"/>
      <c r="CF167" s="383"/>
      <c r="CG167" s="383"/>
      <c r="CH167" s="383"/>
      <c r="CI167" s="383"/>
      <c r="CJ167" s="383"/>
      <c r="CK167" s="383"/>
      <c r="CL167" s="383"/>
      <c r="CM167" s="383"/>
      <c r="CN167" s="383"/>
      <c r="CO167" s="383"/>
      <c r="CP167" s="383"/>
      <c r="CQ167" s="383"/>
      <c r="CR167" s="383"/>
      <c r="CS167" s="383"/>
      <c r="CT167" s="383"/>
      <c r="CU167" s="383"/>
      <c r="CV167" s="400"/>
      <c r="CW167" s="400"/>
      <c r="CX167" s="400"/>
      <c r="CY167" s="400"/>
      <c r="CZ167" s="400"/>
      <c r="DA167" s="400"/>
      <c r="DB167" s="400"/>
      <c r="DC167" s="400"/>
      <c r="DD167" s="400"/>
      <c r="DE167" s="400"/>
      <c r="DF167" s="400"/>
      <c r="DG167" s="400"/>
      <c r="DH167" s="384"/>
      <c r="DI167" s="385"/>
      <c r="DK167" s="400"/>
      <c r="DL167" s="400"/>
      <c r="DM167" s="400"/>
      <c r="DN167" s="400"/>
      <c r="DO167" s="400"/>
      <c r="DP167" s="400"/>
      <c r="DQ167" s="400"/>
      <c r="DR167" s="400"/>
      <c r="DS167" s="400"/>
      <c r="DT167" s="400"/>
      <c r="DU167" s="400"/>
      <c r="DV167" s="400"/>
      <c r="DW167" s="400"/>
      <c r="DX167" s="400"/>
      <c r="DY167" s="400"/>
      <c r="DZ167" s="400"/>
      <c r="EA167" s="400"/>
    </row>
    <row r="168" spans="1:170" s="374" customFormat="1" ht="10.199999999999999" x14ac:dyDescent="0.2">
      <c r="A168" s="439"/>
      <c r="B168" s="399" t="str">
        <f>CONCATENATE(CG168,CH168,CI168)</f>
        <v>Вченою радою Східноукраїнського національного університету імені Володимира Даля, протокол № _____ від "___"_______ -2024 р.</v>
      </c>
      <c r="C168" s="450"/>
      <c r="D168" s="439"/>
      <c r="E168" s="439"/>
      <c r="F168" s="439"/>
      <c r="G168" s="439"/>
      <c r="H168" s="439"/>
      <c r="I168" s="439"/>
      <c r="J168" s="439"/>
      <c r="K168" s="439"/>
      <c r="L168" s="439"/>
      <c r="M168" s="439"/>
      <c r="N168" s="439"/>
      <c r="O168" s="439"/>
      <c r="P168" s="439"/>
      <c r="Q168" s="439"/>
      <c r="R168" s="439"/>
      <c r="S168" s="439"/>
      <c r="T168" s="439"/>
      <c r="U168" s="439"/>
      <c r="V168" s="439"/>
      <c r="W168" s="439"/>
      <c r="X168" s="439"/>
      <c r="Y168" s="439"/>
      <c r="Z168" s="439"/>
      <c r="AA168" s="439"/>
      <c r="AB168" s="439"/>
      <c r="AC168" s="439"/>
      <c r="AD168" s="439"/>
      <c r="AE168" s="439"/>
      <c r="AF168" s="439"/>
      <c r="AG168" s="439"/>
      <c r="AH168" s="399" t="s">
        <v>210</v>
      </c>
      <c r="AI168" s="439"/>
      <c r="AJ168" s="439"/>
      <c r="AK168" s="439"/>
      <c r="AL168" s="439"/>
      <c r="AM168" s="439"/>
      <c r="AN168" s="439"/>
      <c r="AO168" s="439"/>
      <c r="AP168" s="439"/>
      <c r="AQ168" s="439"/>
      <c r="AR168" s="439"/>
      <c r="AS168" s="439"/>
      <c r="AT168" s="439"/>
      <c r="AU168" s="439"/>
      <c r="AV168" s="439"/>
      <c r="AW168" s="439"/>
      <c r="AX168" s="439"/>
      <c r="AY168" s="439"/>
      <c r="AZ168" s="439"/>
      <c r="BA168" s="439"/>
      <c r="BB168" s="439"/>
      <c r="BC168" s="439"/>
      <c r="BD168" s="439"/>
      <c r="BE168" s="439"/>
      <c r="BF168" s="439"/>
      <c r="BG168" s="439"/>
      <c r="BH168" s="439"/>
      <c r="BI168" s="439"/>
      <c r="BJ168" s="439"/>
      <c r="BK168" s="439"/>
      <c r="BL168" s="439"/>
      <c r="BM168" s="439"/>
      <c r="BN168" s="439"/>
      <c r="BO168" s="439"/>
      <c r="BP168" s="439"/>
      <c r="BQ168" s="439"/>
      <c r="BR168" s="439"/>
      <c r="BS168" s="439"/>
      <c r="BT168" s="439"/>
      <c r="BU168" s="439"/>
      <c r="BV168" s="439"/>
      <c r="BW168" s="439"/>
      <c r="BX168" s="439"/>
      <c r="BY168" s="439"/>
      <c r="BZ168" s="439"/>
      <c r="CA168" s="439"/>
      <c r="CB168" s="439"/>
      <c r="CC168" s="439"/>
      <c r="CD168" s="439"/>
      <c r="CE168" s="391"/>
      <c r="CF168" s="383"/>
      <c r="CG168" s="399" t="s">
        <v>239</v>
      </c>
      <c r="CH168" s="374">
        <f>-'Титул денна (дуальна)'!$AI$18</f>
        <v>-2024</v>
      </c>
      <c r="CI168" s="399" t="s">
        <v>240</v>
      </c>
      <c r="CJ168" s="383"/>
      <c r="CK168" s="383"/>
      <c r="CL168" s="383"/>
      <c r="CM168" s="383"/>
      <c r="CN168" s="383"/>
      <c r="CO168" s="383"/>
      <c r="CP168" s="383"/>
      <c r="CQ168" s="383"/>
      <c r="CR168" s="383"/>
      <c r="CS168" s="383"/>
      <c r="CV168" s="400"/>
      <c r="CW168" s="400"/>
      <c r="CX168" s="400"/>
      <c r="CY168" s="400"/>
      <c r="CZ168" s="400"/>
      <c r="DA168" s="400"/>
      <c r="DB168" s="400"/>
      <c r="DC168" s="400"/>
      <c r="DD168" s="400"/>
      <c r="DE168" s="400"/>
      <c r="DF168" s="400"/>
      <c r="DG168" s="400"/>
      <c r="DH168" s="375"/>
      <c r="DI168" s="376"/>
      <c r="EB168" s="383"/>
      <c r="EC168" s="383"/>
      <c r="ED168" s="383"/>
      <c r="EE168" s="383"/>
      <c r="EF168" s="383"/>
      <c r="FB168" s="383"/>
    </row>
    <row r="169" spans="1:170" x14ac:dyDescent="0.25">
      <c r="CV169"/>
      <c r="CW169"/>
      <c r="CX169"/>
      <c r="CY169"/>
      <c r="CZ169"/>
      <c r="DA169"/>
      <c r="DB169"/>
      <c r="DC169"/>
      <c r="DD169"/>
      <c r="DE169"/>
      <c r="DF169"/>
      <c r="DG169"/>
      <c r="EB169" s="19"/>
      <c r="EC169" s="19"/>
      <c r="ED169" s="19"/>
      <c r="EE169" s="19"/>
      <c r="EF169" s="19"/>
      <c r="FB169" s="19"/>
    </row>
    <row r="170" spans="1:170" x14ac:dyDescent="0.25">
      <c r="CV170"/>
      <c r="CW170"/>
      <c r="CX170"/>
      <c r="CY170"/>
      <c r="CZ170"/>
      <c r="DA170"/>
      <c r="DB170"/>
      <c r="DC170"/>
      <c r="DD170"/>
      <c r="DE170"/>
      <c r="DF170"/>
      <c r="DG170"/>
      <c r="EB170" s="19"/>
      <c r="EC170" s="19"/>
      <c r="ED170" s="19"/>
      <c r="EE170" s="19"/>
      <c r="EF170" s="19"/>
      <c r="FB170" s="19"/>
    </row>
    <row r="171" spans="1:170" x14ac:dyDescent="0.25">
      <c r="CV171"/>
      <c r="CW171"/>
      <c r="CX171"/>
      <c r="CY171"/>
      <c r="CZ171"/>
      <c r="DA171"/>
      <c r="DB171"/>
      <c r="DC171"/>
      <c r="DD171"/>
      <c r="DE171"/>
      <c r="DF171"/>
      <c r="DG171"/>
    </row>
    <row r="172" spans="1:170" x14ac:dyDescent="0.25">
      <c r="CV172"/>
      <c r="CW172"/>
      <c r="CX172"/>
      <c r="CY172"/>
      <c r="CZ172"/>
      <c r="DA172"/>
      <c r="DB172"/>
      <c r="DC172"/>
      <c r="DD172"/>
      <c r="DE172"/>
      <c r="DF172"/>
      <c r="DG172"/>
    </row>
    <row r="173" spans="1:170" x14ac:dyDescent="0.25">
      <c r="CV173"/>
      <c r="CW173"/>
      <c r="CX173"/>
      <c r="CY173"/>
      <c r="CZ173"/>
      <c r="DA173"/>
      <c r="DB173"/>
      <c r="DC173"/>
      <c r="DD173"/>
      <c r="DE173"/>
      <c r="DF173"/>
      <c r="DG173"/>
    </row>
    <row r="174" spans="1:170" x14ac:dyDescent="0.25">
      <c r="CV174"/>
      <c r="CW174"/>
      <c r="CX174"/>
      <c r="CY174"/>
      <c r="CZ174"/>
      <c r="DA174"/>
      <c r="DB174"/>
      <c r="DC174"/>
      <c r="DD174"/>
      <c r="DE174"/>
      <c r="DF174"/>
      <c r="DG174"/>
    </row>
    <row r="175" spans="1:170" x14ac:dyDescent="0.25">
      <c r="CV175"/>
      <c r="CW175"/>
      <c r="CX175"/>
      <c r="CY175"/>
      <c r="CZ175"/>
      <c r="DA175"/>
      <c r="DB175"/>
      <c r="DC175"/>
      <c r="DD175"/>
      <c r="DE175"/>
      <c r="DF175"/>
      <c r="DG175"/>
    </row>
    <row r="176" spans="1:170" x14ac:dyDescent="0.25">
      <c r="CV176"/>
      <c r="CW176"/>
      <c r="CX176"/>
      <c r="CY176"/>
      <c r="CZ176"/>
      <c r="DA176"/>
      <c r="DB176"/>
      <c r="DC176"/>
      <c r="DD176"/>
      <c r="DE176"/>
      <c r="DF176"/>
      <c r="DG176"/>
    </row>
    <row r="177" spans="1:158" x14ac:dyDescent="0.25">
      <c r="CV177"/>
      <c r="CW177"/>
      <c r="CX177"/>
      <c r="CY177"/>
      <c r="CZ177"/>
      <c r="DA177"/>
      <c r="DB177"/>
      <c r="DC177"/>
      <c r="DD177"/>
      <c r="DE177"/>
      <c r="DF177"/>
      <c r="DG177"/>
    </row>
    <row r="178" spans="1:158" x14ac:dyDescent="0.25">
      <c r="CV178"/>
      <c r="CW178"/>
      <c r="CX178"/>
      <c r="CY178"/>
      <c r="CZ178"/>
      <c r="DA178"/>
      <c r="DB178"/>
      <c r="DC178"/>
      <c r="DD178"/>
      <c r="DE178"/>
      <c r="DF178"/>
      <c r="DG178"/>
    </row>
    <row r="179" spans="1:158" x14ac:dyDescent="0.25">
      <c r="CV179"/>
      <c r="CW179"/>
      <c r="CX179"/>
      <c r="CY179"/>
      <c r="CZ179"/>
      <c r="DA179"/>
      <c r="DB179"/>
      <c r="DC179"/>
      <c r="DD179"/>
      <c r="DE179"/>
      <c r="DF179"/>
      <c r="DG179"/>
    </row>
    <row r="180" spans="1:158"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V180"/>
      <c r="CW180"/>
      <c r="CX180"/>
      <c r="CY180"/>
      <c r="CZ180"/>
      <c r="DA180"/>
      <c r="DB180"/>
      <c r="DC180"/>
      <c r="DD180"/>
      <c r="DE180"/>
      <c r="DF180"/>
      <c r="DG180"/>
    </row>
    <row r="181" spans="1:158"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V181"/>
      <c r="CW181"/>
      <c r="CX181"/>
      <c r="CY181"/>
      <c r="CZ181"/>
      <c r="DA181"/>
      <c r="DB181"/>
      <c r="DC181"/>
      <c r="DD181"/>
      <c r="DE181"/>
      <c r="DF181"/>
      <c r="DG181"/>
    </row>
    <row r="182" spans="1:158"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V182"/>
      <c r="CW182"/>
      <c r="CX182"/>
      <c r="CY182"/>
      <c r="CZ182"/>
      <c r="DA182"/>
      <c r="DB182"/>
      <c r="DC182"/>
      <c r="DD182"/>
      <c r="DE182"/>
      <c r="DF182"/>
      <c r="DG182"/>
    </row>
    <row r="183" spans="1:158"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V183"/>
      <c r="CW183"/>
      <c r="CX183"/>
      <c r="CY183"/>
      <c r="CZ183"/>
      <c r="DA183"/>
      <c r="DB183"/>
      <c r="DC183"/>
      <c r="DD183"/>
      <c r="DE183"/>
      <c r="DF183"/>
      <c r="DG183"/>
    </row>
    <row r="184" spans="1:158"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V184"/>
      <c r="CW184"/>
      <c r="CX184"/>
      <c r="CY184"/>
      <c r="CZ184"/>
      <c r="DA184"/>
      <c r="DB184"/>
      <c r="DC184"/>
      <c r="DD184"/>
      <c r="DE184"/>
      <c r="DF184"/>
      <c r="DG184"/>
    </row>
    <row r="185" spans="1:158"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V185"/>
      <c r="CW185"/>
      <c r="CX185"/>
      <c r="CY185"/>
      <c r="CZ185"/>
      <c r="DA185"/>
      <c r="DB185"/>
      <c r="DC185"/>
      <c r="DD185"/>
      <c r="DE185"/>
      <c r="DF185"/>
      <c r="DG185"/>
    </row>
    <row r="186" spans="1:158"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9"/>
      <c r="CT186" s="2"/>
      <c r="CU186" s="2"/>
      <c r="CV186"/>
      <c r="CW186"/>
      <c r="CX186"/>
      <c r="CY186"/>
      <c r="CZ186"/>
      <c r="DA186"/>
      <c r="DB186"/>
      <c r="DC186"/>
      <c r="DD186"/>
      <c r="DE186"/>
      <c r="DF186"/>
      <c r="DG186"/>
      <c r="DH186" s="194"/>
      <c r="DI186" s="207"/>
      <c r="DJ186" s="2"/>
      <c r="DK186"/>
      <c r="DL186"/>
      <c r="DM186"/>
      <c r="DN186"/>
      <c r="DO186"/>
      <c r="DP186"/>
      <c r="DQ186"/>
      <c r="DR186"/>
      <c r="DS186"/>
      <c r="DT186"/>
      <c r="DU186"/>
      <c r="DV186"/>
      <c r="DW186"/>
      <c r="DX186"/>
      <c r="DY186"/>
      <c r="DZ186"/>
      <c r="EA186"/>
      <c r="EB186" s="19"/>
      <c r="EC186" s="19"/>
      <c r="ED186" s="19"/>
      <c r="EE186" s="19"/>
      <c r="EF186" s="19"/>
      <c r="EO186" s="2"/>
      <c r="FB186" s="19"/>
    </row>
    <row r="187" spans="1:158"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V187"/>
      <c r="CW187"/>
      <c r="CX187"/>
      <c r="CY187"/>
      <c r="CZ187"/>
      <c r="DA187"/>
      <c r="DB187"/>
      <c r="DC187"/>
      <c r="DD187"/>
      <c r="DE187"/>
      <c r="DF187"/>
      <c r="DG187"/>
    </row>
    <row r="188" spans="1:158"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V188"/>
      <c r="CW188"/>
      <c r="CX188"/>
      <c r="CY188"/>
      <c r="CZ188"/>
      <c r="DA188"/>
      <c r="DB188"/>
      <c r="DC188"/>
      <c r="DD188"/>
      <c r="DE188"/>
      <c r="DF188"/>
      <c r="DG188"/>
    </row>
    <row r="189" spans="1:158"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V189"/>
      <c r="CW189"/>
      <c r="CX189"/>
      <c r="CY189"/>
      <c r="CZ189"/>
      <c r="DA189"/>
      <c r="DB189"/>
      <c r="DC189"/>
      <c r="DD189"/>
      <c r="DE189"/>
      <c r="DF189"/>
      <c r="DG189"/>
    </row>
    <row r="190" spans="1:158"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V190"/>
      <c r="CW190"/>
      <c r="CX190"/>
      <c r="CY190"/>
      <c r="CZ190"/>
      <c r="DA190"/>
      <c r="DB190"/>
      <c r="DC190"/>
      <c r="DD190"/>
      <c r="DE190"/>
      <c r="DF190"/>
      <c r="DG190"/>
    </row>
    <row r="191" spans="1:158"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V191"/>
      <c r="CW191"/>
      <c r="CX191"/>
      <c r="CY191"/>
      <c r="CZ191"/>
      <c r="DA191"/>
      <c r="DB191"/>
      <c r="DC191"/>
      <c r="DD191"/>
      <c r="DE191"/>
      <c r="DF191"/>
      <c r="DG191"/>
    </row>
    <row r="192" spans="1:158"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V192"/>
      <c r="CW192"/>
      <c r="CX192"/>
      <c r="CY192"/>
      <c r="CZ192"/>
      <c r="DA192"/>
      <c r="DB192"/>
      <c r="DC192"/>
      <c r="DD192"/>
      <c r="DE192"/>
      <c r="DF192"/>
      <c r="DG192"/>
    </row>
    <row r="193" spans="1:113"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V193"/>
      <c r="CW193"/>
      <c r="CX193"/>
      <c r="CY193"/>
      <c r="CZ193"/>
      <c r="DA193"/>
      <c r="DB193"/>
      <c r="DC193"/>
      <c r="DD193"/>
      <c r="DE193"/>
      <c r="DF193"/>
      <c r="DG193"/>
    </row>
    <row r="194" spans="1:113"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V194"/>
      <c r="CW194"/>
      <c r="CX194"/>
      <c r="CY194"/>
      <c r="CZ194"/>
      <c r="DA194"/>
      <c r="DB194"/>
      <c r="DC194"/>
      <c r="DD194"/>
      <c r="DE194"/>
      <c r="DF194"/>
      <c r="DG194"/>
    </row>
    <row r="195" spans="1:113"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V195"/>
      <c r="CW195"/>
      <c r="CX195"/>
      <c r="CY195"/>
      <c r="CZ195"/>
      <c r="DA195"/>
      <c r="DB195"/>
      <c r="DC195"/>
      <c r="DD195"/>
      <c r="DE195"/>
      <c r="DF195"/>
      <c r="DG195"/>
    </row>
    <row r="196" spans="1:113"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V196"/>
      <c r="CW196"/>
      <c r="CX196"/>
      <c r="CY196"/>
      <c r="CZ196"/>
      <c r="DA196"/>
      <c r="DB196"/>
      <c r="DC196"/>
      <c r="DD196"/>
      <c r="DE196"/>
      <c r="DF196"/>
      <c r="DG196"/>
      <c r="DH196" s="12"/>
      <c r="DI196" s="12"/>
    </row>
    <row r="197" spans="1:113"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V197"/>
      <c r="CW197"/>
      <c r="CX197"/>
      <c r="CY197"/>
      <c r="CZ197"/>
      <c r="DA197"/>
      <c r="DB197"/>
      <c r="DC197"/>
      <c r="DD197"/>
      <c r="DE197"/>
      <c r="DF197"/>
      <c r="DG197"/>
      <c r="DH197" s="12"/>
      <c r="DI197" s="12"/>
    </row>
    <row r="198" spans="1:113"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V198"/>
      <c r="CW198"/>
      <c r="CX198"/>
      <c r="CY198"/>
      <c r="CZ198"/>
      <c r="DA198"/>
      <c r="DB198"/>
      <c r="DC198"/>
      <c r="DD198"/>
      <c r="DE198"/>
      <c r="DF198"/>
      <c r="DG198"/>
      <c r="DH198" s="12"/>
      <c r="DI198" s="12"/>
    </row>
    <row r="199" spans="1:113"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V199"/>
      <c r="CW199"/>
      <c r="CX199"/>
      <c r="CY199"/>
      <c r="CZ199"/>
      <c r="DA199"/>
      <c r="DB199"/>
      <c r="DC199"/>
      <c r="DD199"/>
      <c r="DE199"/>
      <c r="DF199"/>
      <c r="DG199"/>
      <c r="DH199" s="12"/>
      <c r="DI199" s="12"/>
    </row>
    <row r="200" spans="1:113"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V200"/>
      <c r="CW200"/>
      <c r="CX200"/>
      <c r="CY200"/>
      <c r="CZ200"/>
      <c r="DA200"/>
      <c r="DB200"/>
      <c r="DC200"/>
      <c r="DD200"/>
      <c r="DE200"/>
      <c r="DF200"/>
      <c r="DG200"/>
      <c r="DH200" s="12"/>
      <c r="DI200" s="12"/>
    </row>
    <row r="201" spans="1:113"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V201"/>
      <c r="CW201"/>
      <c r="CX201"/>
      <c r="CY201"/>
      <c r="CZ201"/>
      <c r="DA201"/>
      <c r="DB201"/>
      <c r="DC201"/>
      <c r="DD201"/>
      <c r="DE201"/>
      <c r="DF201"/>
      <c r="DG201"/>
      <c r="DH201" s="12"/>
      <c r="DI201" s="12"/>
    </row>
    <row r="202" spans="1:113"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V202"/>
      <c r="CW202"/>
      <c r="CX202"/>
      <c r="CY202"/>
      <c r="CZ202"/>
      <c r="DA202"/>
      <c r="DB202"/>
      <c r="DC202"/>
      <c r="DD202"/>
      <c r="DE202"/>
      <c r="DF202"/>
      <c r="DG202"/>
      <c r="DH202" s="12"/>
      <c r="DI202" s="12"/>
    </row>
    <row r="203" spans="1:113"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V203"/>
      <c r="CW203"/>
      <c r="CX203"/>
      <c r="CY203"/>
      <c r="CZ203"/>
      <c r="DA203"/>
      <c r="DB203"/>
      <c r="DC203"/>
      <c r="DD203"/>
      <c r="DE203"/>
      <c r="DF203"/>
      <c r="DG203"/>
      <c r="DH203" s="12"/>
      <c r="DI203" s="12"/>
    </row>
    <row r="204" spans="1:113"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V204"/>
      <c r="CW204"/>
      <c r="CX204"/>
      <c r="CY204"/>
      <c r="CZ204"/>
      <c r="DA204"/>
      <c r="DB204"/>
      <c r="DC204"/>
      <c r="DD204"/>
      <c r="DE204"/>
      <c r="DF204"/>
      <c r="DG204"/>
      <c r="DH204" s="12"/>
      <c r="DI204" s="12"/>
    </row>
    <row r="205" spans="1:113"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V205"/>
      <c r="CW205"/>
      <c r="CX205"/>
      <c r="CY205"/>
      <c r="CZ205"/>
      <c r="DA205"/>
      <c r="DB205"/>
      <c r="DC205"/>
      <c r="DD205"/>
      <c r="DE205"/>
      <c r="DF205"/>
      <c r="DG205"/>
      <c r="DH205" s="12"/>
      <c r="DI205" s="12"/>
    </row>
    <row r="206" spans="1:113"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V206"/>
      <c r="CW206"/>
      <c r="CX206"/>
      <c r="CY206"/>
      <c r="CZ206"/>
      <c r="DA206"/>
      <c r="DB206"/>
      <c r="DC206"/>
      <c r="DD206"/>
      <c r="DE206"/>
      <c r="DF206"/>
      <c r="DG206"/>
      <c r="DH206" s="12"/>
      <c r="DI206" s="12"/>
    </row>
    <row r="214" s="12" customFormat="1" ht="12.6" x14ac:dyDescent="0.25"/>
  </sheetData>
  <sheetProtection formatCells="0" formatColumns="0" formatRows="0"/>
  <mergeCells count="270">
    <mergeCell ref="AM153:AP153"/>
    <mergeCell ref="AQ151:AT151"/>
    <mergeCell ref="AU151:AX151"/>
    <mergeCell ref="AM148:AP148"/>
    <mergeCell ref="B148:C148"/>
    <mergeCell ref="B152:C152"/>
    <mergeCell ref="AY149:BB149"/>
    <mergeCell ref="AY148:BB148"/>
    <mergeCell ref="AY150:BF150"/>
    <mergeCell ref="AY151:BB151"/>
    <mergeCell ref="BC151:BF151"/>
    <mergeCell ref="AE149:AH149"/>
    <mergeCell ref="AE150:AH150"/>
    <mergeCell ref="AI151:AL151"/>
    <mergeCell ref="AM151:AP151"/>
    <mergeCell ref="B150:C150"/>
    <mergeCell ref="B151:C151"/>
    <mergeCell ref="AI150:AP150"/>
    <mergeCell ref="AQ149:AT149"/>
    <mergeCell ref="AD153:AH153"/>
    <mergeCell ref="G151:J151"/>
    <mergeCell ref="B153:F153"/>
    <mergeCell ref="D152:F152"/>
    <mergeCell ref="D151:F151"/>
    <mergeCell ref="CV3:CY3"/>
    <mergeCell ref="DD3:DH3"/>
    <mergeCell ref="DI3:DK3"/>
    <mergeCell ref="DL3:DS3"/>
    <mergeCell ref="DT3:DY3"/>
    <mergeCell ref="DZ3:EG3"/>
    <mergeCell ref="EH3:EL3"/>
    <mergeCell ref="BS153:BV153"/>
    <mergeCell ref="CG153:CR153"/>
    <mergeCell ref="CA149:CD149"/>
    <mergeCell ref="BW150:CD150"/>
    <mergeCell ref="BO150:BV150"/>
    <mergeCell ref="BW149:BZ149"/>
    <mergeCell ref="CG150:CR150"/>
    <mergeCell ref="BO147:BR147"/>
    <mergeCell ref="BW153:BZ153"/>
    <mergeCell ref="CA153:CD153"/>
    <mergeCell ref="BO151:BR151"/>
    <mergeCell ref="BS151:BV151"/>
    <mergeCell ref="BO148:BR148"/>
    <mergeCell ref="BO149:BR149"/>
    <mergeCell ref="CG148:CR148"/>
    <mergeCell ref="CA144:CD144"/>
    <mergeCell ref="CA146:CD146"/>
    <mergeCell ref="CG142:CR142"/>
    <mergeCell ref="BW145:BZ145"/>
    <mergeCell ref="BS143:BV143"/>
    <mergeCell ref="BW144:BZ144"/>
    <mergeCell ref="CG10:CR10"/>
    <mergeCell ref="BW148:BZ148"/>
    <mergeCell ref="BS148:BV148"/>
    <mergeCell ref="BS145:BV145"/>
    <mergeCell ref="CA148:CD148"/>
    <mergeCell ref="BS147:BV147"/>
    <mergeCell ref="BS146:BV146"/>
    <mergeCell ref="J162:AF162"/>
    <mergeCell ref="J163:AF163"/>
    <mergeCell ref="AD151:AH152"/>
    <mergeCell ref="AA151:AC151"/>
    <mergeCell ref="C156:AX156"/>
    <mergeCell ref="C157:AX157"/>
    <mergeCell ref="C158:AX158"/>
    <mergeCell ref="C159:AX159"/>
    <mergeCell ref="C162:H162"/>
    <mergeCell ref="AK160:AX160"/>
    <mergeCell ref="J160:AF160"/>
    <mergeCell ref="J161:AF161"/>
    <mergeCell ref="C163:H163"/>
    <mergeCell ref="C160:H160"/>
    <mergeCell ref="C161:H161"/>
    <mergeCell ref="AI153:AL153"/>
    <mergeCell ref="AU153:AX153"/>
    <mergeCell ref="AI152:CD152"/>
    <mergeCell ref="BW151:BZ151"/>
    <mergeCell ref="CA151:CD151"/>
    <mergeCell ref="AQ153:AT153"/>
    <mergeCell ref="AI162:BO162"/>
    <mergeCell ref="BO153:BR153"/>
    <mergeCell ref="AY153:BB153"/>
    <mergeCell ref="CS10:CS11"/>
    <mergeCell ref="AG6:AG10"/>
    <mergeCell ref="AQ11:AS11"/>
    <mergeCell ref="C142:AU142"/>
    <mergeCell ref="AI7:AL7"/>
    <mergeCell ref="AE6:AE10"/>
    <mergeCell ref="BS7:BV7"/>
    <mergeCell ref="BS9:BV9"/>
    <mergeCell ref="C5:C10"/>
    <mergeCell ref="AQ9:AT9"/>
    <mergeCell ref="AI8:CD8"/>
    <mergeCell ref="AI9:AL9"/>
    <mergeCell ref="AQ7:AT7"/>
    <mergeCell ref="AI10:CD10"/>
    <mergeCell ref="BW7:BZ7"/>
    <mergeCell ref="BW9:BZ9"/>
    <mergeCell ref="AY6:BF6"/>
    <mergeCell ref="BG6:BN6"/>
    <mergeCell ref="AY7:BB7"/>
    <mergeCell ref="BC7:BF7"/>
    <mergeCell ref="BG7:BJ7"/>
    <mergeCell ref="AC5:AH5"/>
    <mergeCell ref="AC7:AC10"/>
    <mergeCell ref="AF6:AF10"/>
    <mergeCell ref="FC10:FN10"/>
    <mergeCell ref="CV143:DG143"/>
    <mergeCell ref="EP10:FA10"/>
    <mergeCell ref="FC72:FN72"/>
    <mergeCell ref="EP72:FA72"/>
    <mergeCell ref="AI143:AL143"/>
    <mergeCell ref="CA145:CD145"/>
    <mergeCell ref="BW143:BZ143"/>
    <mergeCell ref="BW147:BZ147"/>
    <mergeCell ref="BO146:BR146"/>
    <mergeCell ref="AU145:AX145"/>
    <mergeCell ref="BO143:BR143"/>
    <mergeCell ref="BO144:BR144"/>
    <mergeCell ref="AU144:AX144"/>
    <mergeCell ref="CA147:CD147"/>
    <mergeCell ref="AM144:AP144"/>
    <mergeCell ref="CG146:CR146"/>
    <mergeCell ref="AU147:AX147"/>
    <mergeCell ref="BS144:BV144"/>
    <mergeCell ref="BW146:BZ146"/>
    <mergeCell ref="AQ146:AT146"/>
    <mergeCell ref="AY144:BB144"/>
    <mergeCell ref="BC144:BF144"/>
    <mergeCell ref="BG144:BJ144"/>
    <mergeCell ref="AQ150:AX150"/>
    <mergeCell ref="AH6:AH10"/>
    <mergeCell ref="AC6:AD6"/>
    <mergeCell ref="AD145:AG145"/>
    <mergeCell ref="AD146:AG146"/>
    <mergeCell ref="AD147:AG147"/>
    <mergeCell ref="AD148:AG148"/>
    <mergeCell ref="AQ148:AT148"/>
    <mergeCell ref="AM145:AP145"/>
    <mergeCell ref="AM147:AP147"/>
    <mergeCell ref="AI149:AL149"/>
    <mergeCell ref="AA144:AC144"/>
    <mergeCell ref="AD144:AG144"/>
    <mergeCell ref="BC149:BF149"/>
    <mergeCell ref="BG151:BJ151"/>
    <mergeCell ref="BK151:BN151"/>
    <mergeCell ref="BG153:BJ153"/>
    <mergeCell ref="BK153:BN153"/>
    <mergeCell ref="BC153:BF153"/>
    <mergeCell ref="BK149:BN149"/>
    <mergeCell ref="BK148:BN148"/>
    <mergeCell ref="BG150:BN150"/>
    <mergeCell ref="BG149:BJ149"/>
    <mergeCell ref="BC148:BF148"/>
    <mergeCell ref="BG148:BJ148"/>
    <mergeCell ref="B146:C146"/>
    <mergeCell ref="B149:C149"/>
    <mergeCell ref="BS149:BV149"/>
    <mergeCell ref="AI11:AK11"/>
    <mergeCell ref="AU148:AX148"/>
    <mergeCell ref="BO145:BR145"/>
    <mergeCell ref="AQ145:AT145"/>
    <mergeCell ref="AM149:AP149"/>
    <mergeCell ref="AI147:AL147"/>
    <mergeCell ref="AU149:AX149"/>
    <mergeCell ref="V11:AB11"/>
    <mergeCell ref="AI148:AL148"/>
    <mergeCell ref="AQ147:AT147"/>
    <mergeCell ref="B147:C147"/>
    <mergeCell ref="AU146:AX146"/>
    <mergeCell ref="B144:C144"/>
    <mergeCell ref="AA149:AD149"/>
    <mergeCell ref="AQ143:AT143"/>
    <mergeCell ref="AM143:AP143"/>
    <mergeCell ref="AQ144:AT144"/>
    <mergeCell ref="B145:C145"/>
    <mergeCell ref="AM146:AP146"/>
    <mergeCell ref="AY147:BB147"/>
    <mergeCell ref="BC147:BF147"/>
    <mergeCell ref="CG3:CR3"/>
    <mergeCell ref="D11:G11"/>
    <mergeCell ref="U6:U10"/>
    <mergeCell ref="AI5:CD5"/>
    <mergeCell ref="AU9:AX9"/>
    <mergeCell ref="CA9:CD9"/>
    <mergeCell ref="V6:AB10"/>
    <mergeCell ref="BO6:BV6"/>
    <mergeCell ref="AM7:AP7"/>
    <mergeCell ref="AU7:AX7"/>
    <mergeCell ref="BO7:BR7"/>
    <mergeCell ref="AM9:AP9"/>
    <mergeCell ref="D5:AB5"/>
    <mergeCell ref="AQ6:AX6"/>
    <mergeCell ref="BW6:CD6"/>
    <mergeCell ref="AD7:AD10"/>
    <mergeCell ref="CA7:CD7"/>
    <mergeCell ref="T6:T10"/>
    <mergeCell ref="D6:G10"/>
    <mergeCell ref="BO9:BR9"/>
    <mergeCell ref="BG11:BI11"/>
    <mergeCell ref="BK11:BM11"/>
    <mergeCell ref="H6:S10"/>
    <mergeCell ref="BK7:BN7"/>
    <mergeCell ref="A2:CD2"/>
    <mergeCell ref="A3:CD3"/>
    <mergeCell ref="A4:CD4"/>
    <mergeCell ref="AU11:AW11"/>
    <mergeCell ref="BO11:BQ11"/>
    <mergeCell ref="BS11:BU11"/>
    <mergeCell ref="BW11:BY11"/>
    <mergeCell ref="CA11:CC11"/>
    <mergeCell ref="AU143:AX143"/>
    <mergeCell ref="A5:A10"/>
    <mergeCell ref="AA143:AH143"/>
    <mergeCell ref="H11:S11"/>
    <mergeCell ref="CA143:CD143"/>
    <mergeCell ref="AY9:BB9"/>
    <mergeCell ref="BC9:BF9"/>
    <mergeCell ref="BG9:BJ9"/>
    <mergeCell ref="BK9:BN9"/>
    <mergeCell ref="AY11:BA11"/>
    <mergeCell ref="BC11:BE11"/>
    <mergeCell ref="B5:B10"/>
    <mergeCell ref="AM11:AO11"/>
    <mergeCell ref="AI6:AP6"/>
    <mergeCell ref="BK144:BN144"/>
    <mergeCell ref="AI144:AL144"/>
    <mergeCell ref="BG147:BJ147"/>
    <mergeCell ref="BK147:BN147"/>
    <mergeCell ref="AY143:BB143"/>
    <mergeCell ref="BC143:BF143"/>
    <mergeCell ref="BG143:BJ143"/>
    <mergeCell ref="BK143:BN143"/>
    <mergeCell ref="AY145:BB145"/>
    <mergeCell ref="BC145:BF145"/>
    <mergeCell ref="BG145:BJ145"/>
    <mergeCell ref="BK145:BN145"/>
    <mergeCell ref="AY146:BB146"/>
    <mergeCell ref="BC146:BF146"/>
    <mergeCell ref="BG146:BJ146"/>
    <mergeCell ref="BK146:BN146"/>
    <mergeCell ref="AI145:AL145"/>
    <mergeCell ref="AI146:AL146"/>
    <mergeCell ref="G153:J153"/>
    <mergeCell ref="K153:L153"/>
    <mergeCell ref="G152:J152"/>
    <mergeCell ref="K144:L144"/>
    <mergeCell ref="K145:L145"/>
    <mergeCell ref="K146:L146"/>
    <mergeCell ref="K147:L147"/>
    <mergeCell ref="K148:L148"/>
    <mergeCell ref="K149:L149"/>
    <mergeCell ref="K150:L150"/>
    <mergeCell ref="K151:L151"/>
    <mergeCell ref="K152:L152"/>
    <mergeCell ref="G146:J146"/>
    <mergeCell ref="G147:J147"/>
    <mergeCell ref="D144:F144"/>
    <mergeCell ref="D145:F145"/>
    <mergeCell ref="D146:F146"/>
    <mergeCell ref="D147:F147"/>
    <mergeCell ref="D148:F148"/>
    <mergeCell ref="D149:F149"/>
    <mergeCell ref="D150:F150"/>
    <mergeCell ref="G144:J144"/>
    <mergeCell ref="G145:J145"/>
    <mergeCell ref="G148:J148"/>
    <mergeCell ref="G149:J149"/>
    <mergeCell ref="G150:J150"/>
  </mergeCells>
  <phoneticPr fontId="9" type="noConversion"/>
  <conditionalFormatting sqref="A15:A68">
    <cfRule type="expression" dxfId="140" priority="148">
      <formula>$B15=0</formula>
    </cfRule>
  </conditionalFormatting>
  <conditionalFormatting sqref="B28:B63">
    <cfRule type="expression" dxfId="139" priority="150">
      <formula>AND($AC28&gt;0,$AH28/$AC28&lt;1/3)</formula>
    </cfRule>
  </conditionalFormatting>
  <conditionalFormatting sqref="B65:B67">
    <cfRule type="expression" dxfId="138" priority="193">
      <formula>AND($AC65&gt;0,$AH65/$AC65&lt;1/3)</formula>
    </cfRule>
  </conditionalFormatting>
  <conditionalFormatting sqref="AD136">
    <cfRule type="cellIs" dxfId="137" priority="158" operator="notEqual">
      <formula>$FU$16</formula>
    </cfRule>
  </conditionalFormatting>
  <conditionalFormatting sqref="AM15:AO16 AQ15:AS25 AY15:BA68 BG15:BI68 AU15:AW68 BC15:BE68 BK15:BM68 BO15:BQ68 BS15:BU68 BW15:BY68 CA15:CC68 AI74:AK81 AM74:AO81 AQ74:AS81 AU74:AW81 AY74:BA81 BC74:BE81 BG74:BI81 BK74:BM81 BO74:BQ81 BS74:BU81 BW74:BY81 CA74:CC81 AI113:AK132 AM113:AO132 AQ113:AS132 AU113:AW132 BO113:BQ132 BS113:BU132 BW113:BY132 CA113:CC132 AY113:BA132 BC113:BE132 BG113:BI132 BK113:BM132 AI25:AK68 AM27:AO68 AQ30:AS68">
    <cfRule type="expression" dxfId="136" priority="135">
      <formula>MOD(AI15,2)&lt;&gt;0</formula>
    </cfRule>
  </conditionalFormatting>
  <conditionalFormatting sqref="AI149:AT149 AY149:CD149">
    <cfRule type="cellIs" dxfId="135" priority="151" operator="notEqual">
      <formula>30</formula>
    </cfRule>
  </conditionalFormatting>
  <conditionalFormatting sqref="B104">
    <cfRule type="expression" dxfId="134" priority="128">
      <formula>AND($AC104&gt;0,$AH104/$AC104&lt;1/3)</formula>
    </cfRule>
  </conditionalFormatting>
  <conditionalFormatting sqref="AI104:AK104">
    <cfRule type="expression" dxfId="133" priority="125">
      <formula>MOD(AI104,2)&lt;&gt;0</formula>
    </cfRule>
  </conditionalFormatting>
  <conditionalFormatting sqref="AM104:AO104">
    <cfRule type="expression" dxfId="132" priority="124">
      <formula>MOD(AM104,2)&lt;&gt;0</formula>
    </cfRule>
  </conditionalFormatting>
  <conditionalFormatting sqref="AQ104:AS104 AY104:BA104 BG104:BI104">
    <cfRule type="expression" dxfId="131" priority="123">
      <formula>MOD(AQ104,2)&lt;&gt;0</formula>
    </cfRule>
  </conditionalFormatting>
  <conditionalFormatting sqref="AU104:AW104 BC104:BE104 BK104:BM104">
    <cfRule type="expression" dxfId="130" priority="122">
      <formula>MOD(AU104,2)&lt;&gt;0</formula>
    </cfRule>
  </conditionalFormatting>
  <conditionalFormatting sqref="BO104:BQ104">
    <cfRule type="expression" dxfId="129" priority="121">
      <formula>MOD(BO104,2)&lt;&gt;0</formula>
    </cfRule>
  </conditionalFormatting>
  <conditionalFormatting sqref="BS104:BU104">
    <cfRule type="expression" dxfId="128" priority="126">
      <formula>MOD(BS104,2)&lt;&gt;0</formula>
    </cfRule>
  </conditionalFormatting>
  <conditionalFormatting sqref="BW104:BY104">
    <cfRule type="expression" dxfId="127" priority="120">
      <formula>MOD(BW104,2)&lt;&gt;0</formula>
    </cfRule>
  </conditionalFormatting>
  <conditionalFormatting sqref="CA104:CC104">
    <cfRule type="expression" dxfId="126" priority="119">
      <formula>MOD(CA104,2)&lt;&gt;0</formula>
    </cfRule>
  </conditionalFormatting>
  <conditionalFormatting sqref="B103">
    <cfRule type="expression" dxfId="125" priority="118">
      <formula>AND($AC103&gt;0,$AH103/$AC103&lt;1/3)</formula>
    </cfRule>
  </conditionalFormatting>
  <conditionalFormatting sqref="AI103:AK103">
    <cfRule type="expression" dxfId="124" priority="116">
      <formula>MOD(AI103,2)&lt;&gt;0</formula>
    </cfRule>
  </conditionalFormatting>
  <conditionalFormatting sqref="AM103:AO103">
    <cfRule type="expression" dxfId="123" priority="115">
      <formula>MOD(AM103,2)&lt;&gt;0</formula>
    </cfRule>
  </conditionalFormatting>
  <conditionalFormatting sqref="AQ103:AS103 AY103:BA103 BG103:BI103">
    <cfRule type="expression" dxfId="122" priority="114">
      <formula>MOD(AQ103,2)&lt;&gt;0</formula>
    </cfRule>
  </conditionalFormatting>
  <conditionalFormatting sqref="AU103:AW103 BC103:BE103 BK103:BM103">
    <cfRule type="expression" dxfId="121" priority="113">
      <formula>MOD(AU103,2)&lt;&gt;0</formula>
    </cfRule>
  </conditionalFormatting>
  <conditionalFormatting sqref="BO103:BQ103">
    <cfRule type="expression" dxfId="120" priority="112">
      <formula>MOD(BO103,2)&lt;&gt;0</formula>
    </cfRule>
  </conditionalFormatting>
  <conditionalFormatting sqref="BS103:BU103">
    <cfRule type="expression" dxfId="119" priority="117">
      <formula>MOD(BS103,2)&lt;&gt;0</formula>
    </cfRule>
  </conditionalFormatting>
  <conditionalFormatting sqref="BW103:BY103">
    <cfRule type="expression" dxfId="118" priority="111">
      <formula>MOD(BW103,2)&lt;&gt;0</formula>
    </cfRule>
  </conditionalFormatting>
  <conditionalFormatting sqref="CA103:CC103">
    <cfRule type="expression" dxfId="117" priority="110">
      <formula>MOD(CA103,2)&lt;&gt;0</formula>
    </cfRule>
  </conditionalFormatting>
  <conditionalFormatting sqref="B105">
    <cfRule type="expression" dxfId="116" priority="109">
      <formula>AND($AC105&gt;0,$AH105/$AC105&lt;1/3)</formula>
    </cfRule>
  </conditionalFormatting>
  <conditionalFormatting sqref="AI105:AK105">
    <cfRule type="expression" dxfId="115" priority="107">
      <formula>MOD(AI105,2)&lt;&gt;0</formula>
    </cfRule>
  </conditionalFormatting>
  <conditionalFormatting sqref="AM105:AO105">
    <cfRule type="expression" dxfId="114" priority="106">
      <formula>MOD(AM105,2)&lt;&gt;0</formula>
    </cfRule>
  </conditionalFormatting>
  <conditionalFormatting sqref="AQ105:AS105 AY105:BA105 BG105:BI105">
    <cfRule type="expression" dxfId="113" priority="105">
      <formula>MOD(AQ105,2)&lt;&gt;0</formula>
    </cfRule>
  </conditionalFormatting>
  <conditionalFormatting sqref="AU105:AW105 BC105:BE105 BK105:BM105">
    <cfRule type="expression" dxfId="112" priority="104">
      <formula>MOD(AU105,2)&lt;&gt;0</formula>
    </cfRule>
  </conditionalFormatting>
  <conditionalFormatting sqref="BO105:BQ105">
    <cfRule type="expression" dxfId="111" priority="103">
      <formula>MOD(BO105,2)&lt;&gt;0</formula>
    </cfRule>
  </conditionalFormatting>
  <conditionalFormatting sqref="BS105:BU105">
    <cfRule type="expression" dxfId="110" priority="108">
      <formula>MOD(BS105,2)&lt;&gt;0</formula>
    </cfRule>
  </conditionalFormatting>
  <conditionalFormatting sqref="BW105:BY105">
    <cfRule type="expression" dxfId="109" priority="102">
      <formula>MOD(BW105,2)&lt;&gt;0</formula>
    </cfRule>
  </conditionalFormatting>
  <conditionalFormatting sqref="CA105:CC105">
    <cfRule type="expression" dxfId="108" priority="101">
      <formula>MOD(CA105,2)&lt;&gt;0</formula>
    </cfRule>
  </conditionalFormatting>
  <conditionalFormatting sqref="B106">
    <cfRule type="expression" dxfId="107" priority="100">
      <formula>AND($AC106&gt;0,$AH106/$AC106&lt;1/3)</formula>
    </cfRule>
  </conditionalFormatting>
  <conditionalFormatting sqref="AI106:AK106">
    <cfRule type="expression" dxfId="106" priority="98">
      <formula>MOD(AI106,2)&lt;&gt;0</formula>
    </cfRule>
  </conditionalFormatting>
  <conditionalFormatting sqref="AM106:AO106">
    <cfRule type="expression" dxfId="105" priority="97">
      <formula>MOD(AM106,2)&lt;&gt;0</formula>
    </cfRule>
  </conditionalFormatting>
  <conditionalFormatting sqref="AQ106:AS106 AY106:BA106 BG106:BI106">
    <cfRule type="expression" dxfId="104" priority="96">
      <formula>MOD(AQ106,2)&lt;&gt;0</formula>
    </cfRule>
  </conditionalFormatting>
  <conditionalFormatting sqref="AU106:AW106 BC106:BE106 BK106:BM106">
    <cfRule type="expression" dxfId="103" priority="95">
      <formula>MOD(AU106,2)&lt;&gt;0</formula>
    </cfRule>
  </conditionalFormatting>
  <conditionalFormatting sqref="BO106:BQ106">
    <cfRule type="expression" dxfId="102" priority="94">
      <formula>MOD(BO106,2)&lt;&gt;0</formula>
    </cfRule>
  </conditionalFormatting>
  <conditionalFormatting sqref="BS106:BU106">
    <cfRule type="expression" dxfId="101" priority="99">
      <formula>MOD(BS106,2)&lt;&gt;0</formula>
    </cfRule>
  </conditionalFormatting>
  <conditionalFormatting sqref="BW106:BY106">
    <cfRule type="expression" dxfId="100" priority="93">
      <formula>MOD(BW106,2)&lt;&gt;0</formula>
    </cfRule>
  </conditionalFormatting>
  <conditionalFormatting sqref="CA106:CC106">
    <cfRule type="expression" dxfId="99" priority="92">
      <formula>MOD(CA106,2)&lt;&gt;0</formula>
    </cfRule>
  </conditionalFormatting>
  <conditionalFormatting sqref="B107">
    <cfRule type="expression" dxfId="98" priority="91">
      <formula>AND($AC107&gt;0,$AH107/$AC107&lt;1/3)</formula>
    </cfRule>
  </conditionalFormatting>
  <conditionalFormatting sqref="AI107:AK107">
    <cfRule type="expression" dxfId="97" priority="89">
      <formula>MOD(AI107,2)&lt;&gt;0</formula>
    </cfRule>
  </conditionalFormatting>
  <conditionalFormatting sqref="AM107:AO107">
    <cfRule type="expression" dxfId="96" priority="88">
      <formula>MOD(AM107,2)&lt;&gt;0</formula>
    </cfRule>
  </conditionalFormatting>
  <conditionalFormatting sqref="AQ107:AS107 AY107:BA107 BG107:BI107">
    <cfRule type="expression" dxfId="95" priority="87">
      <formula>MOD(AQ107,2)&lt;&gt;0</formula>
    </cfRule>
  </conditionalFormatting>
  <conditionalFormatting sqref="AU107:AW107 BC107:BE107 BK107:BM107">
    <cfRule type="expression" dxfId="94" priority="86">
      <formula>MOD(AU107,2)&lt;&gt;0</formula>
    </cfRule>
  </conditionalFormatting>
  <conditionalFormatting sqref="BO107:BQ107">
    <cfRule type="expression" dxfId="93" priority="85">
      <formula>MOD(BO107,2)&lt;&gt;0</formula>
    </cfRule>
  </conditionalFormatting>
  <conditionalFormatting sqref="BS107:BU107">
    <cfRule type="expression" dxfId="92" priority="90">
      <formula>MOD(BS107,2)&lt;&gt;0</formula>
    </cfRule>
  </conditionalFormatting>
  <conditionalFormatting sqref="BW107:BY107">
    <cfRule type="expression" dxfId="91" priority="84">
      <formula>MOD(BW107,2)&lt;&gt;0</formula>
    </cfRule>
  </conditionalFormatting>
  <conditionalFormatting sqref="CA107:CC107">
    <cfRule type="expression" dxfId="90" priority="83">
      <formula>MOD(CA107,2)&lt;&gt;0</formula>
    </cfRule>
  </conditionalFormatting>
  <conditionalFormatting sqref="BO147:CD147 AI147:AX147 AI148:CD148">
    <cfRule type="expression" dxfId="89" priority="639">
      <formula>AI$147+AI$148&gt;9</formula>
    </cfRule>
  </conditionalFormatting>
  <conditionalFormatting sqref="B27">
    <cfRule type="expression" dxfId="88" priority="24">
      <formula>AND($X27&gt;0,$AC27/$X27&lt;0.5)</formula>
    </cfRule>
  </conditionalFormatting>
  <conditionalFormatting sqref="AM26:AO26">
    <cfRule type="expression" dxfId="87" priority="22">
      <formula>MOD(AM26,2)&lt;&gt;0</formula>
    </cfRule>
  </conditionalFormatting>
  <conditionalFormatting sqref="AQ27:AS29">
    <cfRule type="expression" dxfId="86" priority="21">
      <formula>MOD(AQ27,2)&lt;&gt;0</formula>
    </cfRule>
  </conditionalFormatting>
  <conditionalFormatting sqref="AQ26:AS26">
    <cfRule type="expression" dxfId="85" priority="13">
      <formula>MOD(AQ26,2)&lt;&gt;0</formula>
    </cfRule>
  </conditionalFormatting>
  <conditionalFormatting sqref="B15:B16">
    <cfRule type="expression" dxfId="84" priority="12">
      <formula>AND($AC15&gt;0,$AH15/$AC15&lt;1/3)</formula>
    </cfRule>
  </conditionalFormatting>
  <conditionalFormatting sqref="B17">
    <cfRule type="expression" dxfId="83" priority="11">
      <formula>AND($X17&gt;0,$AC17/$X17&lt;0.5)</formula>
    </cfRule>
  </conditionalFormatting>
  <conditionalFormatting sqref="B18">
    <cfRule type="expression" dxfId="82" priority="10">
      <formula>AND($X18&gt;0,$AC18/$X18&lt;0.5)</formula>
    </cfRule>
  </conditionalFormatting>
  <conditionalFormatting sqref="B18">
    <cfRule type="expression" dxfId="81" priority="9">
      <formula>AND($X18&gt;0,$AC18/$X18&lt;0.5)</formula>
    </cfRule>
  </conditionalFormatting>
  <conditionalFormatting sqref="B19:B26">
    <cfRule type="expression" dxfId="80" priority="8">
      <formula>AND($X19&gt;0,$AC19/$X19&lt;0.5)</formula>
    </cfRule>
  </conditionalFormatting>
  <conditionalFormatting sqref="AI15:AK17">
    <cfRule type="expression" dxfId="79" priority="7">
      <formula>MOD(AI15,2)&lt;&gt;0</formula>
    </cfRule>
  </conditionalFormatting>
  <conditionalFormatting sqref="AI18:AK18">
    <cfRule type="expression" dxfId="78" priority="6">
      <formula>MOD(AI18,2)&lt;&gt;0</formula>
    </cfRule>
  </conditionalFormatting>
  <conditionalFormatting sqref="AI24:AK24">
    <cfRule type="expression" dxfId="77" priority="5">
      <formula>MOD(AI24,2)&lt;&gt;0</formula>
    </cfRule>
  </conditionalFormatting>
  <conditionalFormatting sqref="AI19:AK24">
    <cfRule type="expression" dxfId="76" priority="4">
      <formula>MOD(AI19,2)&lt;&gt;0</formula>
    </cfRule>
  </conditionalFormatting>
  <conditionalFormatting sqref="AM17:AO19">
    <cfRule type="expression" dxfId="75" priority="3">
      <formula>MOD(AM17,2)&lt;&gt;0</formula>
    </cfRule>
  </conditionalFormatting>
  <conditionalFormatting sqref="AM20:AO23">
    <cfRule type="expression" dxfId="74" priority="2">
      <formula>MOD(AM20,2)&lt;&gt;0</formula>
    </cfRule>
  </conditionalFormatting>
  <conditionalFormatting sqref="AM24:AO25">
    <cfRule type="expression" dxfId="73" priority="1">
      <formula>MOD(AM24,2)&lt;&gt;0</formula>
    </cfRule>
  </conditionalFormatting>
  <dataValidations count="5">
    <dataValidation errorStyle="warning" allowBlank="1" showInputMessage="1" showErrorMessage="1" sqref="C110 C82 C86" xr:uid="{00000000-0002-0000-0200-000000000000}"/>
    <dataValidation type="list" errorStyle="warning" allowBlank="1" showInputMessage="1" showErrorMessage="1" sqref="C69:C73 C112:C136" xr:uid="{00000000-0002-0000-0200-000001000000}">
      <formula1>$CV$2:$EL$2</formula1>
    </dataValidation>
    <dataValidation type="list" allowBlank="1" showInputMessage="1" showErrorMessage="1" sqref="B160" xr:uid="{00000000-0002-0000-0200-000002000000}">
      <formula1>"Гарант освітньої програми,Керівник проєктної групи"</formula1>
    </dataValidation>
    <dataValidation type="list" errorStyle="warning" allowBlank="1" showInputMessage="1" showErrorMessage="1" sqref="C15:C68 C74:C81 C87:C94 C103:C107" xr:uid="{00000000-0002-0000-0200-000004000000}">
      <formula1>$FR$2:$FR$35</formula1>
    </dataValidation>
    <dataValidation type="list" allowBlank="1" showInputMessage="1" showErrorMessage="1" sqref="AI162:BO162" xr:uid="{00000000-0002-0000-0200-000003000000}">
      <formula1>$FU$6:$FU$13</formula1>
    </dataValidation>
  </dataValidations>
  <printOptions horizontalCentered="1"/>
  <pageMargins left="0.39370078740157483" right="0.39370078740157483" top="0.39370078740157483" bottom="0.39370078740157483" header="0" footer="0"/>
  <pageSetup paperSize="9" scale="75" fitToHeight="0" orientation="landscape" r:id="rId1"/>
  <headerFooter alignWithMargins="0">
    <oddFooter>&amp;C&amp;F&amp;RСторінка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D8D4-46D8-4AF9-9B68-AA6016E0D794}">
  <dimension ref="A1:HB311"/>
  <sheetViews>
    <sheetView view="pageBreakPreview" topLeftCell="A16" zoomScale="130" zoomScaleNormal="175" zoomScaleSheetLayoutView="130" workbookViewId="0">
      <selection activeCell="A200" sqref="A200:XFD229"/>
    </sheetView>
  </sheetViews>
  <sheetFormatPr defaultColWidth="9.109375" defaultRowHeight="13.2" x14ac:dyDescent="0.25"/>
  <cols>
    <col min="1" max="1" width="8" style="29" customWidth="1"/>
    <col min="2" max="2" width="28" style="318" customWidth="1"/>
    <col min="3" max="3" width="5.44140625" style="320" customWidth="1"/>
    <col min="4" max="12" width="2.44140625" style="316" customWidth="1"/>
    <col min="13" max="19" width="2.44140625" style="316" hidden="1" customWidth="1"/>
    <col min="20" max="20" width="2.5546875" style="316" customWidth="1"/>
    <col min="21" max="21" width="2.44140625" style="316" customWidth="1"/>
    <col min="22" max="22" width="2.109375" style="316" customWidth="1"/>
    <col min="23" max="23" width="2" style="316" customWidth="1"/>
    <col min="24" max="24" width="1.88671875" style="316" customWidth="1"/>
    <col min="25" max="25" width="2.109375" style="316" customWidth="1"/>
    <col min="26" max="28" width="2.44140625" style="316" customWidth="1"/>
    <col min="29" max="29" width="6" style="316" customWidth="1"/>
    <col min="30" max="30" width="5.33203125" style="316" customWidth="1"/>
    <col min="31" max="33" width="4.5546875" style="316" customWidth="1"/>
    <col min="34" max="34" width="5.6640625" style="316" customWidth="1"/>
    <col min="35" max="54" width="4.5546875" style="316" customWidth="1"/>
    <col min="55" max="94" width="4.5546875" style="316" hidden="1" customWidth="1"/>
    <col min="95" max="95" width="5.6640625" style="64" bestFit="1" customWidth="1"/>
    <col min="96" max="96" width="5.6640625" style="33" customWidth="1"/>
    <col min="97" max="16384" width="9.109375" style="33"/>
  </cols>
  <sheetData>
    <row r="1" spans="1:100" s="258" customFormat="1" ht="10.199999999999999" x14ac:dyDescent="0.2">
      <c r="B1" s="259"/>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row>
    <row r="2" spans="1:100" s="19" customFormat="1" ht="17.399999999999999" x14ac:dyDescent="0.25">
      <c r="A2" s="950" t="str">
        <f>'НП ДЕННА'!A2</f>
        <v>ПЛАН НАВЧАЛЬНОГО ПРОЦЕСУ</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c r="BU2" s="950"/>
      <c r="BV2" s="950"/>
      <c r="BW2" s="950"/>
      <c r="BX2" s="950"/>
      <c r="BY2" s="950"/>
      <c r="BZ2" s="950"/>
      <c r="CA2" s="950"/>
      <c r="CB2" s="950"/>
      <c r="CC2" s="950"/>
      <c r="CD2" s="950"/>
      <c r="CE2" s="950"/>
      <c r="CF2" s="950"/>
      <c r="CG2" s="950"/>
      <c r="CH2" s="950"/>
      <c r="CI2" s="950"/>
      <c r="CJ2" s="950"/>
      <c r="CK2" s="950"/>
      <c r="CL2" s="950"/>
      <c r="CM2" s="950"/>
      <c r="CN2" s="950"/>
      <c r="CO2" s="950"/>
      <c r="CP2" s="950"/>
      <c r="CQ2" s="21"/>
      <c r="CR2" s="261" t="s">
        <v>85</v>
      </c>
    </row>
    <row r="3" spans="1:100" s="19" customFormat="1" ht="13.8" x14ac:dyDescent="0.25">
      <c r="A3" s="951" t="str">
        <f>'НП ДЕННА'!A3</f>
        <v>другий (магістерський) рівень вищої освіти</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c r="AM3" s="952"/>
      <c r="AN3" s="952"/>
      <c r="AO3" s="952"/>
      <c r="AP3" s="952"/>
      <c r="AQ3" s="952"/>
      <c r="AR3" s="952"/>
      <c r="AS3" s="952"/>
      <c r="AT3" s="952"/>
      <c r="AU3" s="952"/>
      <c r="AV3" s="952"/>
      <c r="AW3" s="952"/>
      <c r="AX3" s="952"/>
      <c r="AY3" s="952"/>
      <c r="AZ3" s="952"/>
      <c r="BA3" s="952"/>
      <c r="BB3" s="952"/>
      <c r="BC3" s="952"/>
      <c r="BD3" s="952"/>
      <c r="BE3" s="952"/>
      <c r="BF3" s="952"/>
      <c r="BG3" s="952"/>
      <c r="BH3" s="952"/>
      <c r="BI3" s="952"/>
      <c r="BJ3" s="952"/>
      <c r="BK3" s="952"/>
      <c r="BL3" s="952"/>
      <c r="BM3" s="952"/>
      <c r="BN3" s="952"/>
      <c r="BO3" s="952"/>
      <c r="BP3" s="952"/>
      <c r="BQ3" s="952"/>
      <c r="BR3" s="952"/>
      <c r="BS3" s="952"/>
      <c r="BT3" s="952"/>
      <c r="BU3" s="952"/>
      <c r="BV3" s="952"/>
      <c r="BW3" s="952"/>
      <c r="BX3" s="952"/>
      <c r="BY3" s="952"/>
      <c r="BZ3" s="952"/>
      <c r="CA3" s="952"/>
      <c r="CB3" s="952"/>
      <c r="CC3" s="952"/>
      <c r="CD3" s="952"/>
      <c r="CE3" s="952"/>
      <c r="CF3" s="952"/>
      <c r="CG3" s="952"/>
      <c r="CH3" s="952"/>
      <c r="CI3" s="952"/>
      <c r="CJ3" s="952"/>
      <c r="CK3" s="952"/>
      <c r="CL3" s="952"/>
      <c r="CM3" s="952"/>
      <c r="CN3" s="952"/>
      <c r="CO3" s="952"/>
      <c r="CP3" s="953"/>
      <c r="CQ3" s="21"/>
    </row>
    <row r="4" spans="1:100" s="19" customFormat="1" ht="13.8" x14ac:dyDescent="0.25">
      <c r="A4" s="954" t="s">
        <v>292</v>
      </c>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c r="AY4" s="955"/>
      <c r="AZ4" s="955"/>
      <c r="BA4" s="955"/>
      <c r="BB4" s="955"/>
      <c r="BC4" s="955"/>
      <c r="BD4" s="955"/>
      <c r="BE4" s="955"/>
      <c r="BF4" s="955"/>
      <c r="BG4" s="955"/>
      <c r="BH4" s="955"/>
      <c r="BI4" s="955"/>
      <c r="BJ4" s="955"/>
      <c r="BK4" s="955"/>
      <c r="BL4" s="955"/>
      <c r="BM4" s="955"/>
      <c r="BN4" s="955"/>
      <c r="BO4" s="955"/>
      <c r="BP4" s="955"/>
      <c r="BQ4" s="955"/>
      <c r="BR4" s="955"/>
      <c r="BS4" s="955"/>
      <c r="BT4" s="955"/>
      <c r="BU4" s="955"/>
      <c r="BV4" s="955"/>
      <c r="BW4" s="955"/>
      <c r="BX4" s="955"/>
      <c r="BY4" s="955"/>
      <c r="BZ4" s="955"/>
      <c r="CA4" s="955"/>
      <c r="CB4" s="955"/>
      <c r="CC4" s="955"/>
      <c r="CD4" s="955"/>
      <c r="CE4" s="955"/>
      <c r="CF4" s="955"/>
      <c r="CG4" s="955"/>
      <c r="CH4" s="955"/>
      <c r="CI4" s="955"/>
      <c r="CJ4" s="955"/>
      <c r="CK4" s="955"/>
      <c r="CL4" s="955"/>
      <c r="CM4" s="955"/>
      <c r="CN4" s="955"/>
      <c r="CO4" s="955"/>
      <c r="CP4" s="956"/>
      <c r="CQ4" s="21"/>
      <c r="CR4">
        <v>0.5</v>
      </c>
    </row>
    <row r="5" spans="1:100" s="27" customFormat="1" x14ac:dyDescent="0.25">
      <c r="A5" s="957" t="str">
        <f>'НП ДЕННА'!A5</f>
        <v>№</v>
      </c>
      <c r="B5" s="960" t="str">
        <f>'НП ДЕННА'!B5</f>
        <v>Назва дисциплін</v>
      </c>
      <c r="C5" s="963" t="str">
        <f>'НП ДЕННА'!C5</f>
        <v>Шифр кафедри</v>
      </c>
      <c r="D5" s="965" t="str">
        <f>'НП ДЕННА'!D5</f>
        <v>Розподіл за семестрами</v>
      </c>
      <c r="E5" s="966"/>
      <c r="F5" s="966"/>
      <c r="G5" s="966"/>
      <c r="H5" s="966"/>
      <c r="I5" s="966"/>
      <c r="J5" s="966"/>
      <c r="K5" s="966"/>
      <c r="L5" s="966"/>
      <c r="M5" s="966"/>
      <c r="N5" s="966"/>
      <c r="O5" s="966"/>
      <c r="P5" s="966"/>
      <c r="Q5" s="966"/>
      <c r="R5" s="966"/>
      <c r="S5" s="966"/>
      <c r="T5" s="966"/>
      <c r="U5" s="966"/>
      <c r="V5" s="966"/>
      <c r="W5" s="966"/>
      <c r="X5" s="966"/>
      <c r="Y5" s="966"/>
      <c r="Z5" s="966"/>
      <c r="AA5" s="966"/>
      <c r="AB5" s="967"/>
      <c r="AC5" s="944" t="str">
        <f>'НП ДЕННА'!AC5</f>
        <v>Обсяг годин</v>
      </c>
      <c r="AD5" s="945"/>
      <c r="AE5" s="945"/>
      <c r="AF5" s="945"/>
      <c r="AG5" s="945"/>
      <c r="AH5" s="946"/>
      <c r="AI5" s="944" t="str">
        <f>'НП ДЕННА'!AI5</f>
        <v>Розподіл за курсами і семестрами</v>
      </c>
      <c r="AJ5" s="945"/>
      <c r="AK5" s="945"/>
      <c r="AL5" s="945"/>
      <c r="AM5" s="945"/>
      <c r="AN5" s="945"/>
      <c r="AO5" s="945"/>
      <c r="AP5" s="945"/>
      <c r="AQ5" s="945"/>
      <c r="AR5" s="945"/>
      <c r="AS5" s="945"/>
      <c r="AT5" s="945"/>
      <c r="AU5" s="945"/>
      <c r="AV5" s="945"/>
      <c r="AW5" s="945"/>
      <c r="AX5" s="945"/>
      <c r="AY5" s="945"/>
      <c r="AZ5" s="945"/>
      <c r="BA5" s="945"/>
      <c r="BB5" s="945"/>
      <c r="BC5" s="945"/>
      <c r="BD5" s="945"/>
      <c r="BE5" s="945"/>
      <c r="BF5" s="945"/>
      <c r="BG5" s="945"/>
      <c r="BH5" s="945"/>
      <c r="BI5" s="945"/>
      <c r="BJ5" s="945"/>
      <c r="BK5" s="945"/>
      <c r="BL5" s="945"/>
      <c r="BM5" s="945"/>
      <c r="BN5" s="945"/>
      <c r="BO5" s="945"/>
      <c r="BP5" s="945"/>
      <c r="BQ5" s="945"/>
      <c r="BR5" s="945"/>
      <c r="BS5" s="945"/>
      <c r="BT5" s="945"/>
      <c r="BU5" s="945"/>
      <c r="BV5" s="945"/>
      <c r="BW5" s="945"/>
      <c r="BX5" s="945"/>
      <c r="BY5" s="945"/>
      <c r="BZ5" s="945"/>
      <c r="CA5" s="945"/>
      <c r="CB5" s="945"/>
      <c r="CC5" s="945"/>
      <c r="CD5" s="945"/>
      <c r="CE5" s="945"/>
      <c r="CF5" s="945"/>
      <c r="CG5" s="945"/>
      <c r="CH5" s="945"/>
      <c r="CI5" s="945"/>
      <c r="CJ5" s="945"/>
      <c r="CK5" s="945"/>
      <c r="CL5" s="945"/>
      <c r="CM5" s="945"/>
      <c r="CN5" s="945"/>
      <c r="CO5" s="945"/>
      <c r="CP5" s="946"/>
      <c r="CQ5" s="59"/>
    </row>
    <row r="6" spans="1:100" s="28" customFormat="1" x14ac:dyDescent="0.25">
      <c r="A6" s="958"/>
      <c r="B6" s="961"/>
      <c r="C6" s="964"/>
      <c r="D6" s="968" t="str">
        <f>'НП ДЕННА'!D6</f>
        <v>Екзамени</v>
      </c>
      <c r="E6" s="969"/>
      <c r="F6" s="969"/>
      <c r="G6" s="970"/>
      <c r="H6" s="934" t="str">
        <f>'НП ДЕННА'!H6</f>
        <v>Заліки</v>
      </c>
      <c r="I6" s="934"/>
      <c r="J6" s="934"/>
      <c r="K6" s="934"/>
      <c r="L6" s="934"/>
      <c r="M6" s="934"/>
      <c r="N6" s="934"/>
      <c r="O6" s="934"/>
      <c r="P6" s="934"/>
      <c r="Q6" s="934"/>
      <c r="R6" s="934"/>
      <c r="S6" s="934"/>
      <c r="T6" s="935" t="str">
        <f>'НП ДЕННА'!T6</f>
        <v>Курс. проект</v>
      </c>
      <c r="U6" s="935" t="str">
        <f>'НП ДЕННА'!U6</f>
        <v>Курс. робота</v>
      </c>
      <c r="V6" s="934" t="str">
        <f>'НП ДЕННА'!V6</f>
        <v>Інд. завдання</v>
      </c>
      <c r="W6" s="934"/>
      <c r="X6" s="934"/>
      <c r="Y6" s="934"/>
      <c r="Z6" s="934"/>
      <c r="AA6" s="934"/>
      <c r="AB6" s="934"/>
      <c r="AC6" s="949" t="str">
        <f>'НП ДЕННА'!AC6</f>
        <v>Разом</v>
      </c>
      <c r="AD6" s="949"/>
      <c r="AE6" s="934" t="str">
        <f>'НП ДЕННА'!AE6</f>
        <v>Лекції</v>
      </c>
      <c r="AF6" s="934" t="str">
        <f>'НП ДЕННА'!AF6</f>
        <v>Лабораторні роботи</v>
      </c>
      <c r="AG6" s="934" t="str">
        <f>'НП ДЕННА'!AG6</f>
        <v>Практичні заняття(семінари)</v>
      </c>
      <c r="AH6" s="934" t="str">
        <f>'НП ДЕННА'!AH6</f>
        <v>Самостійна робота</v>
      </c>
      <c r="AI6" s="965" t="str">
        <f>'НП ДЕННА'!AI6</f>
        <v>I</v>
      </c>
      <c r="AJ6" s="966"/>
      <c r="AK6" s="966"/>
      <c r="AL6" s="966"/>
      <c r="AM6" s="966"/>
      <c r="AN6" s="966"/>
      <c r="AO6" s="966"/>
      <c r="AP6" s="966"/>
      <c r="AQ6" s="966"/>
      <c r="AR6" s="967"/>
      <c r="AS6" s="965" t="str">
        <f>'НП ДЕННА'!AQ6</f>
        <v>II</v>
      </c>
      <c r="AT6" s="966"/>
      <c r="AU6" s="966"/>
      <c r="AV6" s="966"/>
      <c r="AW6" s="966"/>
      <c r="AX6" s="966"/>
      <c r="AY6" s="966"/>
      <c r="AZ6" s="966"/>
      <c r="BA6" s="966"/>
      <c r="BB6" s="967"/>
      <c r="BC6" s="965" t="str">
        <f>'НП ДЕННА'!AY6</f>
        <v>III</v>
      </c>
      <c r="BD6" s="966"/>
      <c r="BE6" s="966"/>
      <c r="BF6" s="966"/>
      <c r="BG6" s="966"/>
      <c r="BH6" s="966"/>
      <c r="BI6" s="966"/>
      <c r="BJ6" s="966"/>
      <c r="BK6" s="966"/>
      <c r="BL6" s="967"/>
      <c r="BM6" s="965" t="str">
        <f>'НП ДЕННА'!BG6</f>
        <v>IV</v>
      </c>
      <c r="BN6" s="966"/>
      <c r="BO6" s="966"/>
      <c r="BP6" s="966"/>
      <c r="BQ6" s="966"/>
      <c r="BR6" s="966"/>
      <c r="BS6" s="966"/>
      <c r="BT6" s="966"/>
      <c r="BU6" s="966"/>
      <c r="BV6" s="967"/>
      <c r="BW6" s="965" t="str">
        <f>'НП ДЕННА'!BO6</f>
        <v>V</v>
      </c>
      <c r="BX6" s="966"/>
      <c r="BY6" s="966"/>
      <c r="BZ6" s="966"/>
      <c r="CA6" s="966"/>
      <c r="CB6" s="966"/>
      <c r="CC6" s="966"/>
      <c r="CD6" s="966"/>
      <c r="CE6" s="966"/>
      <c r="CF6" s="967"/>
      <c r="CG6" s="965" t="str">
        <f>'НП ДЕННА'!BW6</f>
        <v>VI</v>
      </c>
      <c r="CH6" s="966"/>
      <c r="CI6" s="966"/>
      <c r="CJ6" s="966"/>
      <c r="CK6" s="966"/>
      <c r="CL6" s="966"/>
      <c r="CM6" s="966"/>
      <c r="CN6" s="966"/>
      <c r="CO6" s="966"/>
      <c r="CP6" s="967"/>
      <c r="CQ6" s="60"/>
    </row>
    <row r="7" spans="1:100" s="28" customFormat="1" x14ac:dyDescent="0.25">
      <c r="A7" s="958"/>
      <c r="B7" s="961"/>
      <c r="C7" s="964"/>
      <c r="D7" s="971"/>
      <c r="E7" s="972"/>
      <c r="F7" s="972"/>
      <c r="G7" s="973"/>
      <c r="H7" s="934"/>
      <c r="I7" s="934"/>
      <c r="J7" s="934"/>
      <c r="K7" s="934"/>
      <c r="L7" s="934"/>
      <c r="M7" s="934"/>
      <c r="N7" s="934"/>
      <c r="O7" s="934"/>
      <c r="P7" s="934"/>
      <c r="Q7" s="934"/>
      <c r="R7" s="934"/>
      <c r="S7" s="934"/>
      <c r="T7" s="935"/>
      <c r="U7" s="935"/>
      <c r="V7" s="934"/>
      <c r="W7" s="934"/>
      <c r="X7" s="934"/>
      <c r="Y7" s="934"/>
      <c r="Z7" s="934"/>
      <c r="AA7" s="934"/>
      <c r="AB7" s="934"/>
      <c r="AC7" s="934" t="str">
        <f>'НП ДЕННА'!AC7</f>
        <v>Годин</v>
      </c>
      <c r="AD7" s="934" t="str">
        <f>'НП ДЕННА'!AD7</f>
        <v>Кредити ECTS</v>
      </c>
      <c r="AE7" s="934"/>
      <c r="AF7" s="934"/>
      <c r="AG7" s="934"/>
      <c r="AH7" s="934"/>
      <c r="AI7" s="938">
        <f>'НП ДЕННА'!AI7</f>
        <v>1</v>
      </c>
      <c r="AJ7" s="939"/>
      <c r="AK7" s="939"/>
      <c r="AL7" s="939"/>
      <c r="AM7" s="940"/>
      <c r="AN7" s="938">
        <f>'НП ДЕННА'!AM7</f>
        <v>2</v>
      </c>
      <c r="AO7" s="939"/>
      <c r="AP7" s="939"/>
      <c r="AQ7" s="939"/>
      <c r="AR7" s="940"/>
      <c r="AS7" s="938">
        <f>'НП ДЕННА'!AQ7</f>
        <v>3</v>
      </c>
      <c r="AT7" s="939"/>
      <c r="AU7" s="939"/>
      <c r="AV7" s="939"/>
      <c r="AW7" s="940"/>
      <c r="AX7" s="938">
        <f>'НП ДЕННА'!AU7</f>
        <v>4</v>
      </c>
      <c r="AY7" s="939"/>
      <c r="AZ7" s="939"/>
      <c r="BA7" s="939"/>
      <c r="BB7" s="940"/>
      <c r="BC7" s="938">
        <f>'НП ДЕННА'!AY7</f>
        <v>5</v>
      </c>
      <c r="BD7" s="939"/>
      <c r="BE7" s="939"/>
      <c r="BF7" s="939"/>
      <c r="BG7" s="940"/>
      <c r="BH7" s="938">
        <f>'НП ДЕННА'!BC7</f>
        <v>6</v>
      </c>
      <c r="BI7" s="939"/>
      <c r="BJ7" s="939"/>
      <c r="BK7" s="939"/>
      <c r="BL7" s="940"/>
      <c r="BM7" s="938">
        <f>'НП ДЕННА'!BG7</f>
        <v>7</v>
      </c>
      <c r="BN7" s="939"/>
      <c r="BO7" s="939"/>
      <c r="BP7" s="939"/>
      <c r="BQ7" s="940"/>
      <c r="BR7" s="938">
        <f>'НП ДЕННА'!BK7</f>
        <v>8</v>
      </c>
      <c r="BS7" s="939"/>
      <c r="BT7" s="939"/>
      <c r="BU7" s="939"/>
      <c r="BV7" s="940"/>
      <c r="BW7" s="938">
        <f>'НП ДЕННА'!BO7</f>
        <v>9</v>
      </c>
      <c r="BX7" s="939"/>
      <c r="BY7" s="939"/>
      <c r="BZ7" s="939"/>
      <c r="CA7" s="940"/>
      <c r="CB7" s="938">
        <f>'НП ДЕННА'!BS7</f>
        <v>10</v>
      </c>
      <c r="CC7" s="939"/>
      <c r="CD7" s="939"/>
      <c r="CE7" s="939"/>
      <c r="CF7" s="940"/>
      <c r="CG7" s="938">
        <f>'НП ДЕННА'!BW7</f>
        <v>11</v>
      </c>
      <c r="CH7" s="939"/>
      <c r="CI7" s="939"/>
      <c r="CJ7" s="939"/>
      <c r="CK7" s="940"/>
      <c r="CL7" s="938">
        <f>'НП ДЕННА'!CA7</f>
        <v>12</v>
      </c>
      <c r="CM7" s="939"/>
      <c r="CN7" s="939"/>
      <c r="CO7" s="939"/>
      <c r="CP7" s="940"/>
      <c r="CQ7" s="60"/>
    </row>
    <row r="8" spans="1:100" s="28" customFormat="1" x14ac:dyDescent="0.25">
      <c r="A8" s="958"/>
      <c r="B8" s="961"/>
      <c r="C8" s="964"/>
      <c r="D8" s="971"/>
      <c r="E8" s="972"/>
      <c r="F8" s="972"/>
      <c r="G8" s="973"/>
      <c r="H8" s="934"/>
      <c r="I8" s="934"/>
      <c r="J8" s="934"/>
      <c r="K8" s="934"/>
      <c r="L8" s="934"/>
      <c r="M8" s="934"/>
      <c r="N8" s="934"/>
      <c r="O8" s="934"/>
      <c r="P8" s="934"/>
      <c r="Q8" s="934"/>
      <c r="R8" s="934"/>
      <c r="S8" s="934"/>
      <c r="T8" s="935"/>
      <c r="U8" s="935"/>
      <c r="V8" s="934"/>
      <c r="W8" s="934"/>
      <c r="X8" s="934"/>
      <c r="Y8" s="934"/>
      <c r="Z8" s="934"/>
      <c r="AA8" s="934"/>
      <c r="AB8" s="934"/>
      <c r="AC8" s="934"/>
      <c r="AD8" s="934"/>
      <c r="AE8" s="934"/>
      <c r="AF8" s="934"/>
      <c r="AG8" s="934"/>
      <c r="AH8" s="934"/>
      <c r="AI8" s="944" t="str">
        <f>'НП ДЕННА'!AI8</f>
        <v>кількість тижнів теоретичного навчання у семестрі</v>
      </c>
      <c r="AJ8" s="945"/>
      <c r="AK8" s="945"/>
      <c r="AL8" s="945"/>
      <c r="AM8" s="945"/>
      <c r="AN8" s="945"/>
      <c r="AO8" s="945"/>
      <c r="AP8" s="945"/>
      <c r="AQ8" s="945"/>
      <c r="AR8" s="945"/>
      <c r="AS8" s="945"/>
      <c r="AT8" s="945"/>
      <c r="AU8" s="945"/>
      <c r="AV8" s="945"/>
      <c r="AW8" s="945"/>
      <c r="AX8" s="945"/>
      <c r="AY8" s="945"/>
      <c r="AZ8" s="945"/>
      <c r="BA8" s="945"/>
      <c r="BB8" s="945"/>
      <c r="BC8" s="945"/>
      <c r="BD8" s="945"/>
      <c r="BE8" s="945"/>
      <c r="BF8" s="945"/>
      <c r="BG8" s="945"/>
      <c r="BH8" s="945"/>
      <c r="BI8" s="945"/>
      <c r="BJ8" s="945"/>
      <c r="BK8" s="945"/>
      <c r="BL8" s="945"/>
      <c r="BM8" s="945"/>
      <c r="BN8" s="945"/>
      <c r="BO8" s="945"/>
      <c r="BP8" s="945"/>
      <c r="BQ8" s="945"/>
      <c r="BR8" s="945"/>
      <c r="BS8" s="945"/>
      <c r="BT8" s="945"/>
      <c r="BU8" s="945"/>
      <c r="BV8" s="945"/>
      <c r="BW8" s="945"/>
      <c r="BX8" s="945"/>
      <c r="BY8" s="945"/>
      <c r="BZ8" s="945"/>
      <c r="CA8" s="945"/>
      <c r="CB8" s="945"/>
      <c r="CC8" s="945"/>
      <c r="CD8" s="945"/>
      <c r="CE8" s="945"/>
      <c r="CF8" s="945"/>
      <c r="CG8" s="945"/>
      <c r="CH8" s="945"/>
      <c r="CI8" s="945"/>
      <c r="CJ8" s="945"/>
      <c r="CK8" s="945"/>
      <c r="CL8" s="945"/>
      <c r="CM8" s="945"/>
      <c r="CN8" s="945"/>
      <c r="CO8" s="945"/>
      <c r="CP8" s="946"/>
      <c r="CQ8" s="60"/>
    </row>
    <row r="9" spans="1:100" s="28" customFormat="1" x14ac:dyDescent="0.25">
      <c r="A9" s="958"/>
      <c r="B9" s="961"/>
      <c r="C9" s="964"/>
      <c r="D9" s="971"/>
      <c r="E9" s="972"/>
      <c r="F9" s="972"/>
      <c r="G9" s="973"/>
      <c r="H9" s="934"/>
      <c r="I9" s="934"/>
      <c r="J9" s="934"/>
      <c r="K9" s="934"/>
      <c r="L9" s="934"/>
      <c r="M9" s="934"/>
      <c r="N9" s="934"/>
      <c r="O9" s="934"/>
      <c r="P9" s="934"/>
      <c r="Q9" s="934"/>
      <c r="R9" s="934"/>
      <c r="S9" s="934"/>
      <c r="T9" s="935"/>
      <c r="U9" s="935"/>
      <c r="V9" s="934"/>
      <c r="W9" s="934"/>
      <c r="X9" s="934"/>
      <c r="Y9" s="934"/>
      <c r="Z9" s="934"/>
      <c r="AA9" s="934"/>
      <c r="AB9" s="934"/>
      <c r="AC9" s="934"/>
      <c r="AD9" s="934"/>
      <c r="AE9" s="934"/>
      <c r="AF9" s="934"/>
      <c r="AG9" s="934"/>
      <c r="AH9" s="934"/>
      <c r="AI9" s="941">
        <f>'НП ДЕННА'!AI9</f>
        <v>17</v>
      </c>
      <c r="AJ9" s="942"/>
      <c r="AK9" s="942"/>
      <c r="AL9" s="942"/>
      <c r="AM9" s="943"/>
      <c r="AN9" s="941">
        <f>'НП ДЕННА'!AM9</f>
        <v>17</v>
      </c>
      <c r="AO9" s="942"/>
      <c r="AP9" s="942"/>
      <c r="AQ9" s="942"/>
      <c r="AR9" s="943"/>
      <c r="AS9" s="941">
        <f>'НП ДЕННА'!AQ9</f>
        <v>6</v>
      </c>
      <c r="AT9" s="942"/>
      <c r="AU9" s="942"/>
      <c r="AV9" s="942"/>
      <c r="AW9" s="943"/>
      <c r="AX9" s="941">
        <f>'НП ДЕННА'!AU9</f>
        <v>0</v>
      </c>
      <c r="AY9" s="942"/>
      <c r="AZ9" s="942"/>
      <c r="BA9" s="942"/>
      <c r="BB9" s="943"/>
      <c r="BC9" s="941">
        <f>'НП ДЕННА'!AY9</f>
        <v>17</v>
      </c>
      <c r="BD9" s="942"/>
      <c r="BE9" s="942"/>
      <c r="BF9" s="942"/>
      <c r="BG9" s="943"/>
      <c r="BH9" s="941">
        <f>'НП ДЕННА'!BC9</f>
        <v>17</v>
      </c>
      <c r="BI9" s="942"/>
      <c r="BJ9" s="942"/>
      <c r="BK9" s="942"/>
      <c r="BL9" s="943"/>
      <c r="BM9" s="941">
        <f>'НП ДЕННА'!BG9</f>
        <v>17</v>
      </c>
      <c r="BN9" s="942"/>
      <c r="BO9" s="942"/>
      <c r="BP9" s="942"/>
      <c r="BQ9" s="943"/>
      <c r="BR9" s="941">
        <f>'НП ДЕННА'!BK9</f>
        <v>17</v>
      </c>
      <c r="BS9" s="942"/>
      <c r="BT9" s="942"/>
      <c r="BU9" s="942"/>
      <c r="BV9" s="943"/>
      <c r="BW9" s="941">
        <f>'НП ДЕННА'!BO9</f>
        <v>17</v>
      </c>
      <c r="BX9" s="942"/>
      <c r="BY9" s="942"/>
      <c r="BZ9" s="942"/>
      <c r="CA9" s="943"/>
      <c r="CB9" s="941">
        <f>'НП ДЕННА'!BS9</f>
        <v>17</v>
      </c>
      <c r="CC9" s="942"/>
      <c r="CD9" s="942"/>
      <c r="CE9" s="942"/>
      <c r="CF9" s="943"/>
      <c r="CG9" s="941">
        <f>'НП ДЕННА'!BW9</f>
        <v>17</v>
      </c>
      <c r="CH9" s="942"/>
      <c r="CI9" s="942"/>
      <c r="CJ9" s="942"/>
      <c r="CK9" s="943"/>
      <c r="CL9" s="941">
        <f>'НП ДЕННА'!CA9</f>
        <v>17</v>
      </c>
      <c r="CM9" s="942"/>
      <c r="CN9" s="942"/>
      <c r="CO9" s="942"/>
      <c r="CP9" s="943"/>
      <c r="CQ9" s="61"/>
    </row>
    <row r="10" spans="1:100" s="28" customFormat="1" x14ac:dyDescent="0.25">
      <c r="A10" s="959"/>
      <c r="B10" s="962"/>
      <c r="C10" s="964"/>
      <c r="D10" s="974"/>
      <c r="E10" s="975"/>
      <c r="F10" s="975"/>
      <c r="G10" s="976"/>
      <c r="H10" s="934"/>
      <c r="I10" s="934"/>
      <c r="J10" s="934"/>
      <c r="K10" s="934"/>
      <c r="L10" s="934"/>
      <c r="M10" s="934"/>
      <c r="N10" s="934"/>
      <c r="O10" s="934"/>
      <c r="P10" s="934"/>
      <c r="Q10" s="934"/>
      <c r="R10" s="934"/>
      <c r="S10" s="934"/>
      <c r="T10" s="935"/>
      <c r="U10" s="935"/>
      <c r="V10" s="934"/>
      <c r="W10" s="934"/>
      <c r="X10" s="934"/>
      <c r="Y10" s="934"/>
      <c r="Z10" s="934"/>
      <c r="AA10" s="934"/>
      <c r="AB10" s="934"/>
      <c r="AC10" s="934"/>
      <c r="AD10" s="934"/>
      <c r="AE10" s="934"/>
      <c r="AF10" s="934"/>
      <c r="AG10" s="934"/>
      <c r="AH10" s="934"/>
      <c r="AI10" s="944" t="str">
        <f>'НП ДЕННА'!AI10</f>
        <v>кільскість аудиторних годин і кредитів за семестр</v>
      </c>
      <c r="AJ10" s="945"/>
      <c r="AK10" s="945"/>
      <c r="AL10" s="945"/>
      <c r="AM10" s="945"/>
      <c r="AN10" s="945"/>
      <c r="AO10" s="945"/>
      <c r="AP10" s="945"/>
      <c r="AQ10" s="945"/>
      <c r="AR10" s="945"/>
      <c r="AS10" s="945"/>
      <c r="AT10" s="945"/>
      <c r="AU10" s="945"/>
      <c r="AV10" s="945"/>
      <c r="AW10" s="945"/>
      <c r="AX10" s="945"/>
      <c r="AY10" s="945"/>
      <c r="AZ10" s="945"/>
      <c r="BA10" s="945"/>
      <c r="BB10" s="945"/>
      <c r="BC10" s="945"/>
      <c r="BD10" s="945"/>
      <c r="BE10" s="945"/>
      <c r="BF10" s="945"/>
      <c r="BG10" s="945"/>
      <c r="BH10" s="945"/>
      <c r="BI10" s="945"/>
      <c r="BJ10" s="945"/>
      <c r="BK10" s="945"/>
      <c r="BL10" s="945"/>
      <c r="BM10" s="945"/>
      <c r="BN10" s="945"/>
      <c r="BO10" s="945"/>
      <c r="BP10" s="945"/>
      <c r="BQ10" s="945"/>
      <c r="BR10" s="945"/>
      <c r="BS10" s="945"/>
      <c r="BT10" s="945"/>
      <c r="BU10" s="945"/>
      <c r="BV10" s="945"/>
      <c r="BW10" s="945"/>
      <c r="BX10" s="945"/>
      <c r="BY10" s="945"/>
      <c r="BZ10" s="945"/>
      <c r="CA10" s="945"/>
      <c r="CB10" s="945"/>
      <c r="CC10" s="945"/>
      <c r="CD10" s="945"/>
      <c r="CE10" s="945"/>
      <c r="CF10" s="945"/>
      <c r="CG10" s="945"/>
      <c r="CH10" s="945"/>
      <c r="CI10" s="945"/>
      <c r="CJ10" s="945"/>
      <c r="CK10" s="945"/>
      <c r="CL10" s="945"/>
      <c r="CM10" s="945"/>
      <c r="CN10" s="945"/>
      <c r="CO10" s="945"/>
      <c r="CP10" s="946"/>
      <c r="CQ10" s="21"/>
    </row>
    <row r="11" spans="1:100" s="263" customFormat="1" ht="10.199999999999999" x14ac:dyDescent="0.25">
      <c r="A11" s="22">
        <f>'НП ДЕННА'!A11</f>
        <v>1</v>
      </c>
      <c r="B11" s="22" t="str">
        <f>'НП ДЕННА'!B11</f>
        <v>2</v>
      </c>
      <c r="C11" s="22" t="str">
        <f>'НП ДЕННА'!C11</f>
        <v>3</v>
      </c>
      <c r="D11" s="947">
        <f>'НП ДЕННА'!D11</f>
        <v>4</v>
      </c>
      <c r="E11" s="947"/>
      <c r="F11" s="947"/>
      <c r="G11" s="947"/>
      <c r="H11" s="947">
        <f>'НП ДЕННА'!H11</f>
        <v>5</v>
      </c>
      <c r="I11" s="947"/>
      <c r="J11" s="947"/>
      <c r="K11" s="947"/>
      <c r="L11" s="947"/>
      <c r="M11" s="947"/>
      <c r="N11" s="947"/>
      <c r="O11" s="947"/>
      <c r="P11" s="947"/>
      <c r="Q11" s="947"/>
      <c r="R11" s="947"/>
      <c r="S11" s="947"/>
      <c r="T11" s="22">
        <f>'НП ДЕННА'!T11</f>
        <v>6</v>
      </c>
      <c r="U11" s="22">
        <f>'НП ДЕННА'!U11</f>
        <v>7</v>
      </c>
      <c r="V11" s="947">
        <f>'НП ДЕННА'!V11</f>
        <v>8</v>
      </c>
      <c r="W11" s="947"/>
      <c r="X11" s="947"/>
      <c r="Y11" s="947"/>
      <c r="Z11" s="947"/>
      <c r="AA11" s="947"/>
      <c r="AB11" s="947"/>
      <c r="AC11" s="22">
        <f>'НП ДЕННА'!AC11</f>
        <v>9</v>
      </c>
      <c r="AD11" s="22" t="str">
        <f>'НП ДЕННА'!AD11</f>
        <v>10</v>
      </c>
      <c r="AE11" s="22">
        <f>'НП ДЕННА'!AE11</f>
        <v>11</v>
      </c>
      <c r="AF11" s="22">
        <f>'НП ДЕННА'!AF11</f>
        <v>12</v>
      </c>
      <c r="AG11" s="22">
        <f>'НП ДЕННА'!AG11</f>
        <v>13</v>
      </c>
      <c r="AH11" s="22">
        <f>'НП ДЕННА'!AH11</f>
        <v>14</v>
      </c>
      <c r="AI11" s="948">
        <f>'НП ДЕННА'!AI11</f>
        <v>15</v>
      </c>
      <c r="AJ11" s="937"/>
      <c r="AK11" s="937"/>
      <c r="AL11" s="496"/>
      <c r="AM11" s="262" t="str">
        <f>'НП ДЕННА'!AL11</f>
        <v>кредити</v>
      </c>
      <c r="AN11" s="936">
        <f>'НП ДЕННА'!AM11</f>
        <v>16</v>
      </c>
      <c r="AO11" s="937"/>
      <c r="AP11" s="937"/>
      <c r="AQ11" s="496"/>
      <c r="AR11" s="262" t="str">
        <f>'НП ДЕННА'!AP11</f>
        <v>кредити</v>
      </c>
      <c r="AS11" s="936">
        <f>'НП ДЕННА'!AQ11</f>
        <v>17</v>
      </c>
      <c r="AT11" s="937"/>
      <c r="AU11" s="937"/>
      <c r="AV11" s="496"/>
      <c r="AW11" s="262" t="str">
        <f>'НП ДЕННА'!AT11</f>
        <v>кредити</v>
      </c>
      <c r="AX11" s="936">
        <f>'НП ДЕННА'!AU11</f>
        <v>18</v>
      </c>
      <c r="AY11" s="937"/>
      <c r="AZ11" s="937"/>
      <c r="BA11" s="496"/>
      <c r="BB11" s="262" t="str">
        <f>'НП ДЕННА'!AX11</f>
        <v>кредити</v>
      </c>
      <c r="BC11" s="936">
        <f>'НП ДЕННА'!AY11</f>
        <v>19</v>
      </c>
      <c r="BD11" s="937"/>
      <c r="BE11" s="937"/>
      <c r="BF11" s="496"/>
      <c r="BG11" s="262" t="str">
        <f>'НП ДЕННА'!BB11</f>
        <v>кредити</v>
      </c>
      <c r="BH11" s="936">
        <f>'НП ДЕННА'!BC11</f>
        <v>20</v>
      </c>
      <c r="BI11" s="937"/>
      <c r="BJ11" s="937"/>
      <c r="BK11" s="496"/>
      <c r="BL11" s="262" t="str">
        <f>'НП ДЕННА'!BF11</f>
        <v>кредити</v>
      </c>
      <c r="BM11" s="936">
        <f>'НП ДЕННА'!BG11</f>
        <v>21</v>
      </c>
      <c r="BN11" s="937"/>
      <c r="BO11" s="937"/>
      <c r="BP11" s="496"/>
      <c r="BQ11" s="262" t="str">
        <f>'НП ДЕННА'!BJ11</f>
        <v>кредити</v>
      </c>
      <c r="BR11" s="936">
        <f>'НП ДЕННА'!BK11</f>
        <v>22</v>
      </c>
      <c r="BS11" s="937"/>
      <c r="BT11" s="937"/>
      <c r="BU11" s="496"/>
      <c r="BV11" s="262" t="str">
        <f>'НП ДЕННА'!BN11</f>
        <v>кредити</v>
      </c>
      <c r="BW11" s="936">
        <f>'НП ДЕННА'!BO11</f>
        <v>23</v>
      </c>
      <c r="BX11" s="937"/>
      <c r="BY11" s="937"/>
      <c r="BZ11" s="496"/>
      <c r="CA11" s="262" t="str">
        <f>'НП ДЕННА'!BR11</f>
        <v>кредити</v>
      </c>
      <c r="CB11" s="936">
        <f>'НП ДЕННА'!BS11</f>
        <v>24</v>
      </c>
      <c r="CC11" s="937"/>
      <c r="CD11" s="937"/>
      <c r="CE11" s="496"/>
      <c r="CF11" s="262" t="str">
        <f>'НП ДЕННА'!BV11</f>
        <v>кредити</v>
      </c>
      <c r="CG11" s="936">
        <f>'НП ДЕННА'!BW11</f>
        <v>25</v>
      </c>
      <c r="CH11" s="937"/>
      <c r="CI11" s="937"/>
      <c r="CJ11" s="496"/>
      <c r="CK11" s="262" t="str">
        <f>'НП ДЕННА'!BZ11</f>
        <v>кредити</v>
      </c>
      <c r="CL11" s="936">
        <f>'НП ДЕННА'!CA11</f>
        <v>26</v>
      </c>
      <c r="CM11" s="937"/>
      <c r="CN11" s="937"/>
      <c r="CO11" s="496"/>
      <c r="CP11" s="262" t="str">
        <f>'НП ДЕННА'!CD11</f>
        <v>кредити</v>
      </c>
      <c r="CQ11" s="51" t="s">
        <v>31</v>
      </c>
    </row>
    <row r="12" spans="1:100" s="19" customFormat="1" ht="14.4" x14ac:dyDescent="0.2">
      <c r="A12" s="264"/>
      <c r="B12" s="144"/>
      <c r="C12" s="72"/>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21"/>
    </row>
    <row r="13" spans="1:100" s="19" customFormat="1" ht="10.199999999999999" x14ac:dyDescent="0.2">
      <c r="A13" s="500">
        <f>'НП ДЕННА'!A13</f>
        <v>1</v>
      </c>
      <c r="B13" s="502" t="str">
        <f>'НП ДЕННА'!B13</f>
        <v>Обов’язкові освітні компоненти</v>
      </c>
      <c r="C13" s="72"/>
      <c r="D13" s="235"/>
      <c r="E13" s="235"/>
      <c r="F13" s="235"/>
      <c r="G13" s="235"/>
      <c r="H13" s="235"/>
      <c r="I13" s="229"/>
      <c r="J13" s="229"/>
      <c r="K13" s="235"/>
      <c r="L13" s="235"/>
      <c r="M13" s="235"/>
      <c r="N13" s="235"/>
      <c r="O13" s="235"/>
      <c r="P13" s="235"/>
      <c r="Q13" s="235"/>
      <c r="R13" s="235"/>
      <c r="S13" s="235"/>
      <c r="T13" s="235"/>
      <c r="U13" s="235"/>
      <c r="V13" s="235"/>
      <c r="W13" s="235"/>
      <c r="X13" s="235"/>
      <c r="Y13" s="229"/>
      <c r="Z13" s="229"/>
      <c r="AA13" s="229"/>
      <c r="AB13" s="23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21"/>
    </row>
    <row r="14" spans="1:100" s="19" customFormat="1" ht="10.8" x14ac:dyDescent="0.2">
      <c r="A14" s="501" t="str">
        <f>'НП ДЕННА'!A14</f>
        <v>1.1</v>
      </c>
      <c r="B14" s="503" t="str">
        <f>'НП ДЕННА'!B14</f>
        <v>Навчальні дисципліни</v>
      </c>
      <c r="C14" s="266"/>
      <c r="D14" s="172"/>
      <c r="E14" s="172"/>
      <c r="F14" s="172"/>
      <c r="G14" s="172"/>
      <c r="H14" s="172"/>
      <c r="I14" s="267"/>
      <c r="J14" s="267"/>
      <c r="K14" s="172"/>
      <c r="L14" s="172"/>
      <c r="M14" s="172"/>
      <c r="N14" s="172"/>
      <c r="O14" s="172"/>
      <c r="P14" s="172"/>
      <c r="Q14" s="172"/>
      <c r="R14" s="172"/>
      <c r="S14" s="172"/>
      <c r="T14" s="172"/>
      <c r="U14" s="172"/>
      <c r="V14" s="172"/>
      <c r="W14" s="172"/>
      <c r="X14" s="172"/>
      <c r="Y14" s="267"/>
      <c r="Z14" s="267"/>
      <c r="AA14" s="267"/>
      <c r="AB14" s="172"/>
      <c r="AC14" s="268"/>
      <c r="AD14" s="268"/>
      <c r="AE14" s="268"/>
      <c r="AF14" s="268"/>
      <c r="AG14" s="268"/>
      <c r="AH14" s="268"/>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69"/>
      <c r="CP14" s="269"/>
      <c r="CQ14" s="21"/>
      <c r="CU14" s="19" t="s">
        <v>283</v>
      </c>
      <c r="CV14" s="19" t="s">
        <v>275</v>
      </c>
    </row>
    <row r="15" spans="1:100" s="19" customFormat="1" ht="10.199999999999999" x14ac:dyDescent="0.2">
      <c r="A15" s="22" t="str">
        <f>'НП ДЕННА'!A15</f>
        <v>1.1.01</v>
      </c>
      <c r="B15" s="595" t="str">
        <f>'НП ДЕННА'!B15</f>
        <v>Право в публічному управлінні</v>
      </c>
      <c r="C15" s="596" t="str">
        <f>'НП ДЕННА'!C15</f>
        <v>КП</v>
      </c>
      <c r="D15" s="597">
        <f>'НП ДЕННА'!D15</f>
        <v>0</v>
      </c>
      <c r="E15" s="597">
        <f>'НП ДЕННА'!E15</f>
        <v>0</v>
      </c>
      <c r="F15" s="597">
        <f>'НП ДЕННА'!F15</f>
        <v>0</v>
      </c>
      <c r="G15" s="597">
        <f>'НП ДЕННА'!G15</f>
        <v>0</v>
      </c>
      <c r="H15" s="597">
        <f>'НП ДЕННА'!H15</f>
        <v>1</v>
      </c>
      <c r="I15" s="597">
        <f>'НП ДЕННА'!I15</f>
        <v>0</v>
      </c>
      <c r="J15" s="597">
        <f>'НП ДЕННА'!J15</f>
        <v>0</v>
      </c>
      <c r="K15" s="597">
        <f>'НП ДЕННА'!K15</f>
        <v>0</v>
      </c>
      <c r="L15" s="597">
        <f>'НП ДЕННА'!L15</f>
        <v>0</v>
      </c>
      <c r="M15" s="597">
        <f>'НП ДЕННА'!M15</f>
        <v>0</v>
      </c>
      <c r="N15" s="597">
        <f>'НП ДЕННА'!N15</f>
        <v>0</v>
      </c>
      <c r="O15" s="597">
        <f>'НП ДЕННА'!O15</f>
        <v>0</v>
      </c>
      <c r="P15" s="597">
        <f>'НП ДЕННА'!P15</f>
        <v>0</v>
      </c>
      <c r="Q15" s="597">
        <f>'НП ДЕННА'!Q15</f>
        <v>0</v>
      </c>
      <c r="R15" s="597">
        <f>'НП ДЕННА'!R15</f>
        <v>0</v>
      </c>
      <c r="S15" s="597">
        <f>'НП ДЕННА'!S15</f>
        <v>0</v>
      </c>
      <c r="T15" s="598">
        <f>'НП ДЕННА'!T15</f>
        <v>0</v>
      </c>
      <c r="U15" s="598">
        <f>'НП ДЕННА'!U15</f>
        <v>0</v>
      </c>
      <c r="V15" s="597">
        <f>'НП ДЕННА'!V15</f>
        <v>0</v>
      </c>
      <c r="W15" s="597">
        <f>'НП ДЕННА'!W15</f>
        <v>0</v>
      </c>
      <c r="X15" s="597">
        <f>'НП ДЕННА'!X15</f>
        <v>0</v>
      </c>
      <c r="Y15" s="597">
        <f>'НП ДЕННА'!Y15</f>
        <v>0</v>
      </c>
      <c r="Z15" s="597">
        <f>'НП ДЕННА'!Z15</f>
        <v>0</v>
      </c>
      <c r="AA15" s="597">
        <f>'НП ДЕННА'!AA15</f>
        <v>0</v>
      </c>
      <c r="AB15" s="599">
        <f>'НП ДЕННА'!AB15</f>
        <v>0</v>
      </c>
      <c r="AC15" s="275">
        <f>SUM(AE15:AH15)</f>
        <v>90</v>
      </c>
      <c r="AD15" s="620">
        <f>'НП ДЕННА'!AD15-AD16</f>
        <v>3</v>
      </c>
      <c r="AE15" s="9">
        <f t="shared" ref="AE15:AE46" si="0">AI15+AN15+AS15+AX15+BC15+BH15+BM15+BR15+BW15+CB15+CG15+CL15</f>
        <v>12</v>
      </c>
      <c r="AF15" s="9">
        <f t="shared" ref="AF15:AF46" si="1">AJ15+AO15+AT15+AY15+BD15+BI15+BN15+BS15+BX15+CC15+CH15+CM15</f>
        <v>0</v>
      </c>
      <c r="AG15" s="9">
        <f t="shared" ref="AG15:AG46" si="2">AK15+AP15+AU15+AZ15+BE15+BJ15+BO15+BT15+BY15+CD15+CI15+CN15</f>
        <v>12</v>
      </c>
      <c r="AH15" s="9">
        <f t="shared" ref="AH15:AH46" si="3">AL15+AQ15+AV15+BA15+BF15+BK15+BP15+BU15+BZ15+CE15+CJ15+CO15</f>
        <v>66</v>
      </c>
      <c r="AI15" s="545">
        <f>IF('НП ДЕННА'!AI15&gt;0,IF(ROUND('НП ДЕННА'!AI15*$CR$4,0)&gt;0,ROUND('НП ДЕННА'!AI15*$CR$4,0)*2,2),0)-AI16</f>
        <v>12</v>
      </c>
      <c r="AJ15" s="545">
        <f>IF('НП ДЕННА'!AJ15&gt;0,IF(ROUND('НП ДЕННА'!AJ15*$CR$4,0)&gt;0,ROUND('НП ДЕННА'!AJ15*$CR$4,0)*2,2),0)-AJ16</f>
        <v>0</v>
      </c>
      <c r="AK15" s="546">
        <f>IF('НП ДЕННА'!AK15&gt;0,IF(ROUND('НП ДЕННА'!AK15*$CR$4,0)&gt;0,ROUND('НП ДЕННА'!AK15*$CR$4,0)*2,2),0)-AK16</f>
        <v>12</v>
      </c>
      <c r="AL15" s="547">
        <f>'НП ДЕННА'!AL15*30-SUM(AI15:AK16)-AL16</f>
        <v>66</v>
      </c>
      <c r="AM15" s="518">
        <f>'НП ДЕННА'!AL15-AM16</f>
        <v>3</v>
      </c>
      <c r="AN15" s="545">
        <f>IF('НП ДЕННА'!AM15&gt;0,IF(ROUND('НП ДЕННА'!AM15*$CR$4,0)&gt;0,ROUND('НП ДЕННА'!AM15*$CR$4,0)*2,2),0)-AN16</f>
        <v>0</v>
      </c>
      <c r="AO15" s="545">
        <f>IF('НП ДЕННА'!AN15&gt;0,IF(ROUND('НП ДЕННА'!AN15*$CR$4,0)&gt;0,ROUND('НП ДЕННА'!AN15*$CR$4,0)*2,2),0)-AO16</f>
        <v>0</v>
      </c>
      <c r="AP15" s="546">
        <f>IF('НП ДЕННА'!AO15&gt;0,IF(ROUND('НП ДЕННА'!AO15*$CR$4,0)&gt;0,ROUND('НП ДЕННА'!AO15*$CR$4,0)*2,2),0)-AP16</f>
        <v>0</v>
      </c>
      <c r="AQ15" s="547">
        <f>'НП ДЕННА'!AP15*30-SUM(AN15:AP16)-AQ16</f>
        <v>0</v>
      </c>
      <c r="AR15" s="518">
        <f>'НП ДЕННА'!AP15-AR16</f>
        <v>0</v>
      </c>
      <c r="AS15" s="545">
        <f>IF('НП ДЕННА'!AQ15&gt;0,IF(ROUND('НП ДЕННА'!AQ15*$CR$4,0)&gt;0,ROUND('НП ДЕННА'!AQ15*$CR$4,0)*2,2),0)-AS16</f>
        <v>0</v>
      </c>
      <c r="AT15" s="545">
        <f>IF('НП ДЕННА'!AR15&gt;0,IF(ROUND('НП ДЕННА'!AR15*$CR$4,0)&gt;0,ROUND('НП ДЕННА'!AR15*$CR$4,0)*2,2),0)-AT16</f>
        <v>0</v>
      </c>
      <c r="AU15" s="546">
        <f>IF('НП ДЕННА'!AS15&gt;0,IF(ROUND('НП ДЕННА'!AS15*$CR$4,0)&gt;0,ROUND('НП ДЕННА'!AS15*$CR$4,0)*2,2),0)-AU16</f>
        <v>0</v>
      </c>
      <c r="AV15" s="547">
        <f>'НП ДЕННА'!AT15*30-SUM(AS15:AU16)-AV16</f>
        <v>0</v>
      </c>
      <c r="AW15" s="518">
        <f>'НП ДЕННА'!AT15-AW16</f>
        <v>0</v>
      </c>
      <c r="AX15" s="545">
        <f>IF('НП ДЕННА'!AU15&gt;0,IF(ROUND('НП ДЕННА'!AU15*$CR$4,0)&gt;0,ROUND('НП ДЕННА'!AU15*$CR$4,0)*2,2),0)-AX16</f>
        <v>0</v>
      </c>
      <c r="AY15" s="545">
        <f>IF('НП ДЕННА'!AV15&gt;0,IF(ROUND('НП ДЕННА'!AV15*$CR$4,0)&gt;0,ROUND('НП ДЕННА'!AV15*$CR$4,0)*2,2),0)-AY16</f>
        <v>0</v>
      </c>
      <c r="AZ15" s="546">
        <f>IF('НП ДЕННА'!AW15&gt;0,IF(ROUND('НП ДЕННА'!AW15*$CR$4,0)&gt;0,ROUND('НП ДЕННА'!AW15*$CR$4,0)*2,2),0)-AZ16</f>
        <v>0</v>
      </c>
      <c r="BA15" s="547">
        <f>'НП ДЕННА'!AX15*30-SUM(AX15:AZ16)-BA16</f>
        <v>0</v>
      </c>
      <c r="BB15" s="518">
        <f>'НП ДЕННА'!AX15-BB16</f>
        <v>0</v>
      </c>
      <c r="BC15" s="545">
        <f>IF('НП ДЕННА'!AY15&gt;0,IF(ROUND('НП ДЕННА'!AY15*$CR$4,0)&gt;0,ROUND('НП ДЕННА'!AY15*$CR$4,0)*2,2),0)-BC16</f>
        <v>0</v>
      </c>
      <c r="BD15" s="545">
        <f>IF('НП ДЕННА'!AZ15&gt;0,IF(ROUND('НП ДЕННА'!AZ15*$CR$4,0)&gt;0,ROUND('НП ДЕННА'!AZ15*$CR$4,0)*2,2),0)-BD16</f>
        <v>0</v>
      </c>
      <c r="BE15" s="546">
        <f>IF('НП ДЕННА'!BA15&gt;0,IF(ROUND('НП ДЕННА'!BA15*$CR$4,0)&gt;0,ROUND('НП ДЕННА'!BA15*$CR$4,0)*2,2),0)-BE16</f>
        <v>0</v>
      </c>
      <c r="BF15" s="547">
        <f>'НП ДЕННА'!BB15*30-SUM(BC15:BE16)-BF16</f>
        <v>0</v>
      </c>
      <c r="BG15" s="518">
        <f>'НП ДЕННА'!BB15-BG16</f>
        <v>0</v>
      </c>
      <c r="BH15" s="545">
        <f>IF('НП ДЕННА'!BC15&gt;0,IF(ROUND('НП ДЕННА'!BC15*$CR$4,0)&gt;0,ROUND('НП ДЕННА'!BC15*$CR$4,0)*2,2),0)-BH16</f>
        <v>0</v>
      </c>
      <c r="BI15" s="545">
        <f>IF('НП ДЕННА'!BD15&gt;0,IF(ROUND('НП ДЕННА'!BD15*$CR$4,0)&gt;0,ROUND('НП ДЕННА'!BD15*$CR$4,0)*2,2),0)-BI16</f>
        <v>0</v>
      </c>
      <c r="BJ15" s="546">
        <f>IF('НП ДЕННА'!BE15&gt;0,IF(ROUND('НП ДЕННА'!BE15*$CR$4,0)&gt;0,ROUND('НП ДЕННА'!BE15*$CR$4,0)*2,2),0)-BJ16</f>
        <v>0</v>
      </c>
      <c r="BK15" s="547">
        <f>'НП ДЕННА'!BF15*30-SUM(BH15:BJ16)-BK16</f>
        <v>0</v>
      </c>
      <c r="BL15" s="518">
        <f>'НП ДЕННА'!BF15-BL16</f>
        <v>0</v>
      </c>
      <c r="BM15" s="545">
        <f>IF('НП ДЕННА'!BG15&gt;0,IF(ROUND('НП ДЕННА'!BG15*$CR$4,0)&gt;0,ROUND('НП ДЕННА'!BG15*$CR$4,0)*2,2),0)-BM16</f>
        <v>0</v>
      </c>
      <c r="BN15" s="545">
        <f>IF('НП ДЕННА'!BH15&gt;0,IF(ROUND('НП ДЕННА'!BH15*$CR$4,0)&gt;0,ROUND('НП ДЕННА'!BH15*$CR$4,0)*2,2),0)-BN16</f>
        <v>0</v>
      </c>
      <c r="BO15" s="546">
        <f>IF('НП ДЕННА'!BI15&gt;0,IF(ROUND('НП ДЕННА'!BI15*$CR$4,0)&gt;0,ROUND('НП ДЕННА'!BI15*$CR$4,0)*2,2),0)-BO16</f>
        <v>0</v>
      </c>
      <c r="BP15" s="547">
        <f>'НП ДЕННА'!BJ15*30-SUM(BM15:BO16)-BP16</f>
        <v>0</v>
      </c>
      <c r="BQ15" s="518">
        <f>'НП ДЕННА'!BJ15-BQ16</f>
        <v>0</v>
      </c>
      <c r="BR15" s="545">
        <f>IF('НП ДЕННА'!BK15&gt;0,IF(ROUND('НП ДЕННА'!BK15*$CR$4,0)&gt;0,ROUND('НП ДЕННА'!BK15*$CR$4,0)*2,2),0)-BR16</f>
        <v>0</v>
      </c>
      <c r="BS15" s="545">
        <f>IF('НП ДЕННА'!BL15&gt;0,IF(ROUND('НП ДЕННА'!BL15*$CR$4,0)&gt;0,ROUND('НП ДЕННА'!BL15*$CR$4,0)*2,2),0)-BS16</f>
        <v>0</v>
      </c>
      <c r="BT15" s="546">
        <f>IF('НП ДЕННА'!BM15&gt;0,IF(ROUND('НП ДЕННА'!BM15*$CR$4,0)&gt;0,ROUND('НП ДЕННА'!BM15*$CR$4,0)*2,2),0)-BT16</f>
        <v>0</v>
      </c>
      <c r="BU15" s="547">
        <f>'НП ДЕННА'!BN15*30-SUM(BR15:BT16)-BU16</f>
        <v>0</v>
      </c>
      <c r="BV15" s="518">
        <f>'НП ДЕННА'!BN15-BV16</f>
        <v>0</v>
      </c>
      <c r="BW15" s="545">
        <f>IF('НП ДЕННА'!BO15&gt;0,IF(ROUND('НП ДЕННА'!BO15*$CR$4,0)&gt;0,ROUND('НП ДЕННА'!BO15*$CR$4,0)*2,2),0)-BW16</f>
        <v>0</v>
      </c>
      <c r="BX15" s="545">
        <f>IF('НП ДЕННА'!BP15&gt;0,IF(ROUND('НП ДЕННА'!BP15*$CR$4,0)&gt;0,ROUND('НП ДЕННА'!BP15*$CR$4,0)*2,2),0)-BX16</f>
        <v>0</v>
      </c>
      <c r="BY15" s="546">
        <f>IF('НП ДЕННА'!BQ15&gt;0,IF(ROUND('НП ДЕННА'!BQ15*$CR$4,0)&gt;0,ROUND('НП ДЕННА'!BQ15*$CR$4,0)*2,2),0)-BY16</f>
        <v>0</v>
      </c>
      <c r="BZ15" s="547">
        <f>'НП ДЕННА'!BR15*30-SUM(BW15:BY16)-BZ16</f>
        <v>0</v>
      </c>
      <c r="CA15" s="518">
        <f>'НП ДЕННА'!BR15-CA16</f>
        <v>0</v>
      </c>
      <c r="CB15" s="545">
        <f>IF('НП ДЕННА'!BS15&gt;0,IF(ROUND('НП ДЕННА'!BS15*$CR$4,0)&gt;0,ROUND('НП ДЕННА'!BS15*$CR$4,0)*2,2),0)-CB16</f>
        <v>0</v>
      </c>
      <c r="CC15" s="545">
        <f>IF('НП ДЕННА'!BT15&gt;0,IF(ROUND('НП ДЕННА'!BT15*$CR$4,0)&gt;0,ROUND('НП ДЕННА'!BT15*$CR$4,0)*2,2),0)-CC16</f>
        <v>0</v>
      </c>
      <c r="CD15" s="546">
        <f>IF('НП ДЕННА'!BU15&gt;0,IF(ROUND('НП ДЕННА'!BU15*$CR$4,0)&gt;0,ROUND('НП ДЕННА'!BU15*$CR$4,0)*2,2),0)-CD16</f>
        <v>0</v>
      </c>
      <c r="CE15" s="547">
        <f>'НП ДЕННА'!BV15*30-SUM(CB15:CD16)-CE16</f>
        <v>0</v>
      </c>
      <c r="CF15" s="518">
        <f>'НП ДЕННА'!BV15-CF16</f>
        <v>0</v>
      </c>
      <c r="CG15" s="545">
        <f>IF('НП ДЕННА'!BW15&gt;0,IF(ROUND('НП ДЕННА'!BW15*$CR$4,0)&gt;0,ROUND('НП ДЕННА'!BW15*$CR$4,0)*2,2),0)-CG16</f>
        <v>0</v>
      </c>
      <c r="CH15" s="545">
        <f>IF('НП ДЕННА'!BX15&gt;0,IF(ROUND('НП ДЕННА'!BX15*$CR$4,0)&gt;0,ROUND('НП ДЕННА'!BX15*$CR$4,0)*2,2),0)-CH16</f>
        <v>0</v>
      </c>
      <c r="CI15" s="546">
        <f>IF('НП ДЕННА'!BY15&gt;0,IF(ROUND('НП ДЕННА'!BY15*$CR$4,0)&gt;0,ROUND('НП ДЕННА'!BY15*$CR$4,0)*2,2),0)-CI16</f>
        <v>0</v>
      </c>
      <c r="CJ15" s="547">
        <f>'НП ДЕННА'!BZ15*30-SUM(CG15:CI16)-CJ16</f>
        <v>0</v>
      </c>
      <c r="CK15" s="518">
        <f>'НП ДЕННА'!BZ15-CK16</f>
        <v>0</v>
      </c>
      <c r="CL15" s="545">
        <f>IF('НП ДЕННА'!CA15&gt;0,IF(ROUND('НП ДЕННА'!CA15*$CR$4,0)&gt;0,ROUND('НП ДЕННА'!CA15*$CR$4,0)*2,2),0)-CL16</f>
        <v>0</v>
      </c>
      <c r="CM15" s="545">
        <f>IF('НП ДЕННА'!CB15&gt;0,IF(ROUND('НП ДЕННА'!CB15*$CR$4,0)&gt;0,ROUND('НП ДЕННА'!CB15*$CR$4,0)*2,2),0)-CM16</f>
        <v>0</v>
      </c>
      <c r="CN15" s="546">
        <f>IF('НП ДЕННА'!CC15&gt;0,IF(ROUND('НП ДЕННА'!CC15*$CR$4,0)&gt;0,ROUND('НП ДЕННА'!CC15*$CR$4,0)*2,2),0)-CN16</f>
        <v>0</v>
      </c>
      <c r="CO15" s="547">
        <f>'НП ДЕННА'!CD15*30-SUM(CL15:CN16)-CO16</f>
        <v>0</v>
      </c>
      <c r="CP15" s="518">
        <f>'НП ДЕННА'!CD15-CP16</f>
        <v>0</v>
      </c>
      <c r="CQ15" s="62">
        <f>IF(ISERROR(AH15/AC15),0,(AH15+AH16)/(AC15+AC16))</f>
        <v>0.73333333333333328</v>
      </c>
      <c r="CS15" s="543">
        <f t="shared" ref="CS15:CS46" si="4">IF(B15&gt;0,1,-1)</f>
        <v>1</v>
      </c>
      <c r="CU15" s="629">
        <f>$AD15</f>
        <v>3</v>
      </c>
    </row>
    <row r="16" spans="1:100" s="19" customFormat="1" ht="10.199999999999999" x14ac:dyDescent="0.2">
      <c r="A16" s="510"/>
      <c r="B16" s="600"/>
      <c r="C16" s="601" t="s">
        <v>275</v>
      </c>
      <c r="D16" s="602"/>
      <c r="E16" s="602"/>
      <c r="F16" s="602"/>
      <c r="G16" s="602"/>
      <c r="H16" s="602"/>
      <c r="I16" s="602"/>
      <c r="J16" s="602"/>
      <c r="K16" s="602"/>
      <c r="L16" s="602"/>
      <c r="M16" s="602"/>
      <c r="N16" s="602"/>
      <c r="O16" s="602"/>
      <c r="P16" s="602"/>
      <c r="Q16" s="602"/>
      <c r="R16" s="602"/>
      <c r="S16" s="602"/>
      <c r="T16" s="602"/>
      <c r="U16" s="602"/>
      <c r="V16" s="602"/>
      <c r="W16" s="602"/>
      <c r="X16" s="602"/>
      <c r="Y16" s="602"/>
      <c r="Z16" s="602"/>
      <c r="AA16" s="602"/>
      <c r="AB16" s="603"/>
      <c r="AC16" s="516">
        <f>SUM(AE16:AH16)</f>
        <v>0</v>
      </c>
      <c r="AD16" s="621">
        <f>AM16+AR16+AW16+BB16+BG16+BL16+BQ16+BV16+CA16+CF16+CK16+CP16</f>
        <v>0</v>
      </c>
      <c r="AE16" s="517">
        <f t="shared" si="0"/>
        <v>0</v>
      </c>
      <c r="AF16" s="517">
        <f t="shared" si="1"/>
        <v>0</v>
      </c>
      <c r="AG16" s="517">
        <f t="shared" si="2"/>
        <v>0</v>
      </c>
      <c r="AH16" s="517">
        <f t="shared" si="3"/>
        <v>0</v>
      </c>
      <c r="AI16" s="508"/>
      <c r="AJ16" s="508"/>
      <c r="AK16" s="548"/>
      <c r="AL16" s="549"/>
      <c r="AM16" s="520">
        <f>SUM(AI16:AL16)/30</f>
        <v>0</v>
      </c>
      <c r="AN16" s="508"/>
      <c r="AO16" s="508"/>
      <c r="AP16" s="548"/>
      <c r="AQ16" s="549"/>
      <c r="AR16" s="520">
        <f t="shared" ref="AR16" si="5">SUM(AN16:AQ16)/30</f>
        <v>0</v>
      </c>
      <c r="AS16" s="508"/>
      <c r="AT16" s="508"/>
      <c r="AU16" s="548"/>
      <c r="AV16" s="549"/>
      <c r="AW16" s="520">
        <f t="shared" ref="AW16" si="6">SUM(AS16:AV16)/30</f>
        <v>0</v>
      </c>
      <c r="AX16" s="508"/>
      <c r="AY16" s="508"/>
      <c r="AZ16" s="548"/>
      <c r="BA16" s="549"/>
      <c r="BB16" s="520">
        <f t="shared" ref="BB16" si="7">SUM(AX16:BA16)/30</f>
        <v>0</v>
      </c>
      <c r="BC16" s="508"/>
      <c r="BD16" s="508"/>
      <c r="BE16" s="548"/>
      <c r="BF16" s="549"/>
      <c r="BG16" s="520">
        <f t="shared" ref="BG16" si="8">SUM(BC16:BF16)/30</f>
        <v>0</v>
      </c>
      <c r="BH16" s="508"/>
      <c r="BI16" s="508"/>
      <c r="BJ16" s="548"/>
      <c r="BK16" s="549"/>
      <c r="BL16" s="520">
        <f t="shared" ref="BL16" si="9">SUM(BH16:BK16)/30</f>
        <v>0</v>
      </c>
      <c r="BM16" s="508"/>
      <c r="BN16" s="508"/>
      <c r="BO16" s="548"/>
      <c r="BP16" s="549"/>
      <c r="BQ16" s="520">
        <f t="shared" ref="BQ16" si="10">SUM(BM16:BP16)/30</f>
        <v>0</v>
      </c>
      <c r="BR16" s="508"/>
      <c r="BS16" s="508"/>
      <c r="BT16" s="548"/>
      <c r="BU16" s="549"/>
      <c r="BV16" s="520">
        <f t="shared" ref="BV16" si="11">SUM(BR16:BU16)/30</f>
        <v>0</v>
      </c>
      <c r="BW16" s="508"/>
      <c r="BX16" s="508"/>
      <c r="BY16" s="548"/>
      <c r="BZ16" s="549"/>
      <c r="CA16" s="520">
        <f t="shared" ref="CA16" si="12">SUM(BW16:BZ16)/30</f>
        <v>0</v>
      </c>
      <c r="CB16" s="508"/>
      <c r="CC16" s="508"/>
      <c r="CD16" s="548"/>
      <c r="CE16" s="549"/>
      <c r="CF16" s="520">
        <f t="shared" ref="CF16" si="13">SUM(CB16:CE16)/30</f>
        <v>0</v>
      </c>
      <c r="CG16" s="508"/>
      <c r="CH16" s="508"/>
      <c r="CI16" s="548"/>
      <c r="CJ16" s="549"/>
      <c r="CK16" s="520">
        <f t="shared" ref="CK16" si="14">SUM(CG16:CJ16)/30</f>
        <v>0</v>
      </c>
      <c r="CL16" s="508"/>
      <c r="CM16" s="508"/>
      <c r="CN16" s="548"/>
      <c r="CO16" s="549"/>
      <c r="CP16" s="520">
        <f t="shared" ref="CP16" si="15">SUM(CL16:CO16)/30</f>
        <v>0</v>
      </c>
      <c r="CQ16" s="62"/>
      <c r="CS16" s="543">
        <f t="shared" si="4"/>
        <v>-1</v>
      </c>
      <c r="CT16" s="543"/>
    </row>
    <row r="17" spans="1:98" s="19" customFormat="1" ht="20.399999999999999" x14ac:dyDescent="0.2">
      <c r="A17" s="22" t="str">
        <f>'НП ДЕННА'!A16</f>
        <v>1.1.02</v>
      </c>
      <c r="B17" s="604" t="str">
        <f>'НП ДЕННА'!B16</f>
        <v>Методологія та організація наукових досліджень</v>
      </c>
      <c r="C17" s="605" t="str">
        <f>'НП ДЕННА'!C16</f>
        <v>ЕП</v>
      </c>
      <c r="D17" s="606">
        <f>'НП ДЕННА'!D16</f>
        <v>0</v>
      </c>
      <c r="E17" s="606">
        <f>'НП ДЕННА'!E16</f>
        <v>0</v>
      </c>
      <c r="F17" s="606">
        <f>'НП ДЕННА'!F16</f>
        <v>0</v>
      </c>
      <c r="G17" s="606">
        <f>'НП ДЕННА'!G16</f>
        <v>0</v>
      </c>
      <c r="H17" s="606">
        <f>'НП ДЕННА'!H16</f>
        <v>1</v>
      </c>
      <c r="I17" s="606">
        <f>'НП ДЕННА'!I16</f>
        <v>0</v>
      </c>
      <c r="J17" s="606">
        <f>'НП ДЕННА'!J16</f>
        <v>0</v>
      </c>
      <c r="K17" s="606">
        <f>'НП ДЕННА'!K16</f>
        <v>0</v>
      </c>
      <c r="L17" s="606">
        <f>'НП ДЕННА'!L16</f>
        <v>0</v>
      </c>
      <c r="M17" s="606">
        <f>'НП ДЕННА'!M16</f>
        <v>0</v>
      </c>
      <c r="N17" s="606">
        <f>'НП ДЕННА'!N16</f>
        <v>0</v>
      </c>
      <c r="O17" s="606">
        <f>'НП ДЕННА'!O16</f>
        <v>0</v>
      </c>
      <c r="P17" s="606">
        <f>'НП ДЕННА'!P16</f>
        <v>0</v>
      </c>
      <c r="Q17" s="606">
        <f>'НП ДЕННА'!Q16</f>
        <v>0</v>
      </c>
      <c r="R17" s="606">
        <f>'НП ДЕННА'!R16</f>
        <v>0</v>
      </c>
      <c r="S17" s="606">
        <f>'НП ДЕННА'!S16</f>
        <v>0</v>
      </c>
      <c r="T17" s="607">
        <f>'НП ДЕННА'!T16</f>
        <v>0</v>
      </c>
      <c r="U17" s="607">
        <f>'НП ДЕННА'!U16</f>
        <v>0</v>
      </c>
      <c r="V17" s="608">
        <f>'НП ДЕННА'!V16</f>
        <v>0</v>
      </c>
      <c r="W17" s="608">
        <f>'НП ДЕННА'!W16</f>
        <v>0</v>
      </c>
      <c r="X17" s="608">
        <f>'НП ДЕННА'!X16</f>
        <v>0</v>
      </c>
      <c r="Y17" s="608">
        <f>'НП ДЕННА'!Y16</f>
        <v>0</v>
      </c>
      <c r="Z17" s="608">
        <f>'НП ДЕННА'!Z16</f>
        <v>0</v>
      </c>
      <c r="AA17" s="608">
        <f>'НП ДЕННА'!AA16</f>
        <v>0</v>
      </c>
      <c r="AB17" s="609">
        <f>'НП ДЕННА'!AB16</f>
        <v>0</v>
      </c>
      <c r="AC17" s="275">
        <f t="shared" ref="AC17:AC80" si="16">SUM(AE17:AH17)</f>
        <v>90</v>
      </c>
      <c r="AD17" s="620">
        <f>'НП ДЕННА'!AD16-AD18</f>
        <v>3</v>
      </c>
      <c r="AE17" s="9">
        <f t="shared" si="0"/>
        <v>12</v>
      </c>
      <c r="AF17" s="9">
        <f t="shared" si="1"/>
        <v>0</v>
      </c>
      <c r="AG17" s="9">
        <f t="shared" si="2"/>
        <v>12</v>
      </c>
      <c r="AH17" s="9">
        <f t="shared" si="3"/>
        <v>66</v>
      </c>
      <c r="AI17" s="545">
        <f>IF('НП ДЕННА'!AI16&gt;0,IF(ROUND('НП ДЕННА'!AI16*$CR$4,0)&gt;0,ROUND('НП ДЕННА'!AI16*$CR$4,0)*2,2),0)-AI18</f>
        <v>12</v>
      </c>
      <c r="AJ17" s="545">
        <f>IF('НП ДЕННА'!AJ16&gt;0,IF(ROUND('НП ДЕННА'!AJ16*$CR$4,0)&gt;0,ROUND('НП ДЕННА'!AJ16*$CR$4,0)*2,2),0)-AJ18</f>
        <v>0</v>
      </c>
      <c r="AK17" s="546">
        <f>IF('НП ДЕННА'!AK16&gt;0,IF(ROUND('НП ДЕННА'!AK16*$CR$4,0)&gt;0,ROUND('НП ДЕННА'!AK16*$CR$4,0)*2,2),0)-AK18</f>
        <v>12</v>
      </c>
      <c r="AL17" s="547">
        <f>'НП ДЕННА'!AL16*30-SUM(AI17:AK18)-AL18</f>
        <v>66</v>
      </c>
      <c r="AM17" s="518">
        <f>'НП ДЕННА'!AL16-AM18</f>
        <v>3</v>
      </c>
      <c r="AN17" s="545">
        <f>IF('НП ДЕННА'!AM16&gt;0,IF(ROUND('НП ДЕННА'!AM16*$CR$4,0)&gt;0,ROUND('НП ДЕННА'!AM16*$CR$4,0)*2,2),0)-AN18</f>
        <v>0</v>
      </c>
      <c r="AO17" s="545">
        <f>IF('НП ДЕННА'!AN16&gt;0,IF(ROUND('НП ДЕННА'!AN16*$CR$4,0)&gt;0,ROUND('НП ДЕННА'!AN16*$CR$4,0)*2,2),0)-AO18</f>
        <v>0</v>
      </c>
      <c r="AP17" s="546">
        <f>IF('НП ДЕННА'!AO16&gt;0,IF(ROUND('НП ДЕННА'!AO16*$CR$4,0)&gt;0,ROUND('НП ДЕННА'!AO16*$CR$4,0)*2,2),0)-AP18</f>
        <v>0</v>
      </c>
      <c r="AQ17" s="547">
        <f>'НП ДЕННА'!AP16*30-SUM(AN17:AP18)-AQ18</f>
        <v>0</v>
      </c>
      <c r="AR17" s="518">
        <f>'НП ДЕННА'!AP16-AR18</f>
        <v>0</v>
      </c>
      <c r="AS17" s="545">
        <f>IF('НП ДЕННА'!AQ16&gt;0,IF(ROUND('НП ДЕННА'!AQ16*$CR$4,0)&gt;0,ROUND('НП ДЕННА'!AQ16*$CR$4,0)*2,2),0)-AS18</f>
        <v>0</v>
      </c>
      <c r="AT17" s="545">
        <f>IF('НП ДЕННА'!AR16&gt;0,IF(ROUND('НП ДЕННА'!AR16*$CR$4,0)&gt;0,ROUND('НП ДЕННА'!AR16*$CR$4,0)*2,2),0)-AT18</f>
        <v>0</v>
      </c>
      <c r="AU17" s="546">
        <f>IF('НП ДЕННА'!AS16&gt;0,IF(ROUND('НП ДЕННА'!AS16*$CR$4,0)&gt;0,ROUND('НП ДЕННА'!AS16*$CR$4,0)*2,2),0)-AU18</f>
        <v>0</v>
      </c>
      <c r="AV17" s="547">
        <f>'НП ДЕННА'!AT16*30-SUM(AS17:AU18)-AV18</f>
        <v>0</v>
      </c>
      <c r="AW17" s="518">
        <f>'НП ДЕННА'!AT16-AW18</f>
        <v>0</v>
      </c>
      <c r="AX17" s="545">
        <f>IF('НП ДЕННА'!AU16&gt;0,IF(ROUND('НП ДЕННА'!AU16*$CR$4,0)&gt;0,ROUND('НП ДЕННА'!AU16*$CR$4,0)*2,2),0)-AX18</f>
        <v>0</v>
      </c>
      <c r="AY17" s="545">
        <f>IF('НП ДЕННА'!AV16&gt;0,IF(ROUND('НП ДЕННА'!AV16*$CR$4,0)&gt;0,ROUND('НП ДЕННА'!AV16*$CR$4,0)*2,2),0)-AY18</f>
        <v>0</v>
      </c>
      <c r="AZ17" s="546">
        <f>IF('НП ДЕННА'!AW16&gt;0,IF(ROUND('НП ДЕННА'!AW16*$CR$4,0)&gt;0,ROUND('НП ДЕННА'!AW16*$CR$4,0)*2,2),0)-AZ18</f>
        <v>0</v>
      </c>
      <c r="BA17" s="547">
        <f>'НП ДЕННА'!AX16*30-SUM(AX17:AZ18)-BA18</f>
        <v>0</v>
      </c>
      <c r="BB17" s="518">
        <f>'НП ДЕННА'!AX16-BB18</f>
        <v>0</v>
      </c>
      <c r="BC17" s="545">
        <f>IF('НП ДЕННА'!AY16&gt;0,IF(ROUND('НП ДЕННА'!AY16*$CR$4,0)&gt;0,ROUND('НП ДЕННА'!AY16*$CR$4,0)*2,2),0)-BC18</f>
        <v>0</v>
      </c>
      <c r="BD17" s="545">
        <f>IF('НП ДЕННА'!AZ16&gt;0,IF(ROUND('НП ДЕННА'!AZ16*$CR$4,0)&gt;0,ROUND('НП ДЕННА'!AZ16*$CR$4,0)*2,2),0)-BD18</f>
        <v>0</v>
      </c>
      <c r="BE17" s="546">
        <f>IF('НП ДЕННА'!BA16&gt;0,IF(ROUND('НП ДЕННА'!BA16*$CR$4,0)&gt;0,ROUND('НП ДЕННА'!BA16*$CR$4,0)*2,2),0)-BE18</f>
        <v>0</v>
      </c>
      <c r="BF17" s="547">
        <f>'НП ДЕННА'!BB16*30-SUM(BC17:BE18)-BF18</f>
        <v>0</v>
      </c>
      <c r="BG17" s="518">
        <f>'НП ДЕННА'!BB16-BG18</f>
        <v>0</v>
      </c>
      <c r="BH17" s="545">
        <f>IF('НП ДЕННА'!BC16&gt;0,IF(ROUND('НП ДЕННА'!BC16*$CR$4,0)&gt;0,ROUND('НП ДЕННА'!BC16*$CR$4,0)*2,2),0)-BH18</f>
        <v>0</v>
      </c>
      <c r="BI17" s="545">
        <f>IF('НП ДЕННА'!BD16&gt;0,IF(ROUND('НП ДЕННА'!BD16*$CR$4,0)&gt;0,ROUND('НП ДЕННА'!BD16*$CR$4,0)*2,2),0)-BI18</f>
        <v>0</v>
      </c>
      <c r="BJ17" s="546">
        <f>IF('НП ДЕННА'!BE16&gt;0,IF(ROUND('НП ДЕННА'!BE16*$CR$4,0)&gt;0,ROUND('НП ДЕННА'!BE16*$CR$4,0)*2,2),0)-BJ18</f>
        <v>0</v>
      </c>
      <c r="BK17" s="547">
        <f>'НП ДЕННА'!BF16*30-SUM(BH17:BJ18)-BK18</f>
        <v>0</v>
      </c>
      <c r="BL17" s="518">
        <f>'НП ДЕННА'!BF16-BL18</f>
        <v>0</v>
      </c>
      <c r="BM17" s="545">
        <f>IF('НП ДЕННА'!BG16&gt;0,IF(ROUND('НП ДЕННА'!BG16*$CR$4,0)&gt;0,ROUND('НП ДЕННА'!BG16*$CR$4,0)*2,2),0)-BM18</f>
        <v>0</v>
      </c>
      <c r="BN17" s="545">
        <f>IF('НП ДЕННА'!BH16&gt;0,IF(ROUND('НП ДЕННА'!BH16*$CR$4,0)&gt;0,ROUND('НП ДЕННА'!BH16*$CR$4,0)*2,2),0)-BN18</f>
        <v>0</v>
      </c>
      <c r="BO17" s="546">
        <f>IF('НП ДЕННА'!BI16&gt;0,IF(ROUND('НП ДЕННА'!BI16*$CR$4,0)&gt;0,ROUND('НП ДЕННА'!BI16*$CR$4,0)*2,2),0)-BO18</f>
        <v>0</v>
      </c>
      <c r="BP17" s="547">
        <f>'НП ДЕННА'!BJ16*30-SUM(BM17:BO18)-BP18</f>
        <v>0</v>
      </c>
      <c r="BQ17" s="518">
        <f>'НП ДЕННА'!BJ16-BQ18</f>
        <v>0</v>
      </c>
      <c r="BR17" s="545">
        <f>IF('НП ДЕННА'!BK16&gt;0,IF(ROUND('НП ДЕННА'!BK16*$CR$4,0)&gt;0,ROUND('НП ДЕННА'!BK16*$CR$4,0)*2,2),0)-BR18</f>
        <v>0</v>
      </c>
      <c r="BS17" s="545">
        <f>IF('НП ДЕННА'!BL16&gt;0,IF(ROUND('НП ДЕННА'!BL16*$CR$4,0)&gt;0,ROUND('НП ДЕННА'!BL16*$CR$4,0)*2,2),0)-BS18</f>
        <v>0</v>
      </c>
      <c r="BT17" s="546">
        <f>IF('НП ДЕННА'!BM16&gt;0,IF(ROUND('НП ДЕННА'!BM16*$CR$4,0)&gt;0,ROUND('НП ДЕННА'!BM16*$CR$4,0)*2,2),0)-BT18</f>
        <v>0</v>
      </c>
      <c r="BU17" s="547">
        <f>'НП ДЕННА'!BN16*30-SUM(BR17:BT18)-BU18</f>
        <v>0</v>
      </c>
      <c r="BV17" s="518">
        <f>'НП ДЕННА'!BN16-BV18</f>
        <v>0</v>
      </c>
      <c r="BW17" s="545">
        <f>IF('НП ДЕННА'!BO16&gt;0,IF(ROUND('НП ДЕННА'!BO16*$CR$4,0)&gt;0,ROUND('НП ДЕННА'!BO16*$CR$4,0)*2,2),0)-BW18</f>
        <v>0</v>
      </c>
      <c r="BX17" s="545">
        <f>IF('НП ДЕННА'!BP16&gt;0,IF(ROUND('НП ДЕННА'!BP16*$CR$4,0)&gt;0,ROUND('НП ДЕННА'!BP16*$CR$4,0)*2,2),0)-BX18</f>
        <v>0</v>
      </c>
      <c r="BY17" s="546">
        <f>IF('НП ДЕННА'!BQ16&gt;0,IF(ROUND('НП ДЕННА'!BQ16*$CR$4,0)&gt;0,ROUND('НП ДЕННА'!BQ16*$CR$4,0)*2,2),0)-BY18</f>
        <v>0</v>
      </c>
      <c r="BZ17" s="547">
        <f>'НП ДЕННА'!BR16*30-SUM(BW17:BY18)-BZ18</f>
        <v>0</v>
      </c>
      <c r="CA17" s="518">
        <f>'НП ДЕННА'!BR16-CA18</f>
        <v>0</v>
      </c>
      <c r="CB17" s="545">
        <f>IF('НП ДЕННА'!BS16&gt;0,IF(ROUND('НП ДЕННА'!BS16*$CR$4,0)&gt;0,ROUND('НП ДЕННА'!BS16*$CR$4,0)*2,2),0)-CB18</f>
        <v>0</v>
      </c>
      <c r="CC17" s="545">
        <f>IF('НП ДЕННА'!BT16&gt;0,IF(ROUND('НП ДЕННА'!BT16*$CR$4,0)&gt;0,ROUND('НП ДЕННА'!BT16*$CR$4,0)*2,2),0)-CC18</f>
        <v>0</v>
      </c>
      <c r="CD17" s="546">
        <f>IF('НП ДЕННА'!BU16&gt;0,IF(ROUND('НП ДЕННА'!BU16*$CR$4,0)&gt;0,ROUND('НП ДЕННА'!BU16*$CR$4,0)*2,2),0)-CD18</f>
        <v>0</v>
      </c>
      <c r="CE17" s="547">
        <f>'НП ДЕННА'!BV16*30-SUM(CB17:CD18)-CE18</f>
        <v>0</v>
      </c>
      <c r="CF17" s="518">
        <f>'НП ДЕННА'!BV16-CF18</f>
        <v>0</v>
      </c>
      <c r="CG17" s="545">
        <f>IF('НП ДЕННА'!BW16&gt;0,IF(ROUND('НП ДЕННА'!BW16*$CR$4,0)&gt;0,ROUND('НП ДЕННА'!BW16*$CR$4,0)*2,2),0)-CG18</f>
        <v>0</v>
      </c>
      <c r="CH17" s="545">
        <f>IF('НП ДЕННА'!BX16&gt;0,IF(ROUND('НП ДЕННА'!BX16*$CR$4,0)&gt;0,ROUND('НП ДЕННА'!BX16*$CR$4,0)*2,2),0)-CH18</f>
        <v>0</v>
      </c>
      <c r="CI17" s="546">
        <f>IF('НП ДЕННА'!BY16&gt;0,IF(ROUND('НП ДЕННА'!BY16*$CR$4,0)&gt;0,ROUND('НП ДЕННА'!BY16*$CR$4,0)*2,2),0)-CI18</f>
        <v>0</v>
      </c>
      <c r="CJ17" s="547">
        <f>'НП ДЕННА'!BZ16*30-SUM(CG17:CI18)-CJ18</f>
        <v>0</v>
      </c>
      <c r="CK17" s="518">
        <f>'НП ДЕННА'!BZ16-CK18</f>
        <v>0</v>
      </c>
      <c r="CL17" s="545">
        <f>IF('НП ДЕННА'!CA16&gt;0,IF(ROUND('НП ДЕННА'!CA16*$CR$4,0)&gt;0,ROUND('НП ДЕННА'!CA16*$CR$4,0)*2,2),0)-CL18</f>
        <v>0</v>
      </c>
      <c r="CM17" s="545">
        <f>IF('НП ДЕННА'!CB16&gt;0,IF(ROUND('НП ДЕННА'!CB16*$CR$4,0)&gt;0,ROUND('НП ДЕННА'!CB16*$CR$4,0)*2,2),0)-CM18</f>
        <v>0</v>
      </c>
      <c r="CN17" s="546">
        <f>IF('НП ДЕННА'!CC16&gt;0,IF(ROUND('НП ДЕННА'!CC16*$CR$4,0)&gt;0,ROUND('НП ДЕННА'!CC16*$CR$4,0)*2,2),0)-CN18</f>
        <v>0</v>
      </c>
      <c r="CO17" s="547">
        <f>'НП ДЕННА'!CD16*30-SUM(CL17:CN18)-CO18</f>
        <v>0</v>
      </c>
      <c r="CP17" s="518">
        <f>'НП ДЕННА'!CD16-CP18</f>
        <v>0</v>
      </c>
      <c r="CQ17" s="62">
        <f>IF(ISERROR(AH17/AC17),0,(AH17+AH18)/(AC17+AC18))</f>
        <v>0.73333333333333328</v>
      </c>
      <c r="CS17" s="543">
        <f t="shared" si="4"/>
        <v>1</v>
      </c>
    </row>
    <row r="18" spans="1:98" s="19" customFormat="1" ht="10.199999999999999" x14ac:dyDescent="0.2">
      <c r="A18" s="510"/>
      <c r="B18" s="600"/>
      <c r="C18" s="601" t="s">
        <v>275</v>
      </c>
      <c r="D18" s="602"/>
      <c r="E18" s="602"/>
      <c r="F18" s="602"/>
      <c r="G18" s="602"/>
      <c r="H18" s="602"/>
      <c r="I18" s="602"/>
      <c r="J18" s="602"/>
      <c r="K18" s="602"/>
      <c r="L18" s="602"/>
      <c r="M18" s="602"/>
      <c r="N18" s="602"/>
      <c r="O18" s="602"/>
      <c r="P18" s="602"/>
      <c r="Q18" s="602"/>
      <c r="R18" s="602"/>
      <c r="S18" s="602"/>
      <c r="T18" s="602"/>
      <c r="U18" s="602"/>
      <c r="V18" s="602"/>
      <c r="W18" s="602"/>
      <c r="X18" s="602"/>
      <c r="Y18" s="602"/>
      <c r="Z18" s="602"/>
      <c r="AA18" s="602"/>
      <c r="AB18" s="603"/>
      <c r="AC18" s="516">
        <f t="shared" si="16"/>
        <v>0</v>
      </c>
      <c r="AD18" s="621">
        <f>AM18+AR18+AW18+BB18+BG18+BL18+BQ18+BV18+CA18+CF18+CK18+CP18</f>
        <v>0</v>
      </c>
      <c r="AE18" s="517">
        <f t="shared" si="0"/>
        <v>0</v>
      </c>
      <c r="AF18" s="517">
        <f t="shared" si="1"/>
        <v>0</v>
      </c>
      <c r="AG18" s="517">
        <f t="shared" si="2"/>
        <v>0</v>
      </c>
      <c r="AH18" s="517">
        <f t="shared" si="3"/>
        <v>0</v>
      </c>
      <c r="AI18" s="508"/>
      <c r="AJ18" s="508"/>
      <c r="AK18" s="548"/>
      <c r="AL18" s="549"/>
      <c r="AM18" s="520">
        <f>SUM(AI18:AL18)/30</f>
        <v>0</v>
      </c>
      <c r="AN18" s="508"/>
      <c r="AO18" s="508"/>
      <c r="AP18" s="548"/>
      <c r="AQ18" s="549"/>
      <c r="AR18" s="520">
        <f t="shared" ref="AR18" si="17">SUM(AN18:AQ18)/30</f>
        <v>0</v>
      </c>
      <c r="AS18" s="508"/>
      <c r="AT18" s="508"/>
      <c r="AU18" s="548"/>
      <c r="AV18" s="549"/>
      <c r="AW18" s="520">
        <f t="shared" ref="AW18" si="18">SUM(AS18:AV18)/30</f>
        <v>0</v>
      </c>
      <c r="AX18" s="508"/>
      <c r="AY18" s="508"/>
      <c r="AZ18" s="548"/>
      <c r="BA18" s="549"/>
      <c r="BB18" s="520">
        <f t="shared" ref="BB18" si="19">SUM(AX18:BA18)/30</f>
        <v>0</v>
      </c>
      <c r="BC18" s="508"/>
      <c r="BD18" s="508"/>
      <c r="BE18" s="548"/>
      <c r="BF18" s="549"/>
      <c r="BG18" s="520">
        <f t="shared" ref="BG18" si="20">SUM(BC18:BF18)/30</f>
        <v>0</v>
      </c>
      <c r="BH18" s="508"/>
      <c r="BI18" s="508"/>
      <c r="BJ18" s="548"/>
      <c r="BK18" s="549"/>
      <c r="BL18" s="520">
        <f t="shared" ref="BL18" si="21">SUM(BH18:BK18)/30</f>
        <v>0</v>
      </c>
      <c r="BM18" s="508"/>
      <c r="BN18" s="508"/>
      <c r="BO18" s="548"/>
      <c r="BP18" s="549"/>
      <c r="BQ18" s="520">
        <f t="shared" ref="BQ18" si="22">SUM(BM18:BP18)/30</f>
        <v>0</v>
      </c>
      <c r="BR18" s="508"/>
      <c r="BS18" s="508"/>
      <c r="BT18" s="548"/>
      <c r="BU18" s="549"/>
      <c r="BV18" s="520">
        <f t="shared" ref="BV18" si="23">SUM(BR18:BU18)/30</f>
        <v>0</v>
      </c>
      <c r="BW18" s="508"/>
      <c r="BX18" s="508"/>
      <c r="BY18" s="548"/>
      <c r="BZ18" s="549"/>
      <c r="CA18" s="520">
        <f t="shared" ref="CA18" si="24">SUM(BW18:BZ18)/30</f>
        <v>0</v>
      </c>
      <c r="CB18" s="508"/>
      <c r="CC18" s="508"/>
      <c r="CD18" s="548"/>
      <c r="CE18" s="549"/>
      <c r="CF18" s="520">
        <f t="shared" ref="CF18" si="25">SUM(CB18:CE18)/30</f>
        <v>0</v>
      </c>
      <c r="CG18" s="508"/>
      <c r="CH18" s="508"/>
      <c r="CI18" s="548"/>
      <c r="CJ18" s="549"/>
      <c r="CK18" s="520">
        <f t="shared" ref="CK18" si="26">SUM(CG18:CJ18)/30</f>
        <v>0</v>
      </c>
      <c r="CL18" s="508"/>
      <c r="CM18" s="508"/>
      <c r="CN18" s="548"/>
      <c r="CO18" s="549"/>
      <c r="CP18" s="520">
        <f t="shared" ref="CP18" si="27">SUM(CL18:CO18)/30</f>
        <v>0</v>
      </c>
      <c r="CQ18" s="62"/>
      <c r="CS18" s="543">
        <f t="shared" si="4"/>
        <v>-1</v>
      </c>
      <c r="CT18" s="543"/>
    </row>
    <row r="19" spans="1:98" s="19" customFormat="1" ht="10.199999999999999" x14ac:dyDescent="0.2">
      <c r="A19" s="22" t="str">
        <f>'НП ДЕННА'!A17</f>
        <v>1.1.03</v>
      </c>
      <c r="B19" s="604" t="str">
        <f>'НП ДЕННА'!B17</f>
        <v>Публічні закупівлі</v>
      </c>
      <c r="C19" s="605" t="str">
        <f>'НП ДЕННА'!C17</f>
        <v>ОбОп</v>
      </c>
      <c r="D19" s="606">
        <f>'НП ДЕННА'!D17</f>
        <v>0</v>
      </c>
      <c r="E19" s="606">
        <f>'НП ДЕННА'!E17</f>
        <v>0</v>
      </c>
      <c r="F19" s="606">
        <f>'НП ДЕННА'!F17</f>
        <v>0</v>
      </c>
      <c r="G19" s="606">
        <f>'НП ДЕННА'!G17</f>
        <v>0</v>
      </c>
      <c r="H19" s="606">
        <f>'НП ДЕННА'!H17</f>
        <v>2</v>
      </c>
      <c r="I19" s="606">
        <f>'НП ДЕННА'!I17</f>
        <v>0</v>
      </c>
      <c r="J19" s="606">
        <f>'НП ДЕННА'!J17</f>
        <v>0</v>
      </c>
      <c r="K19" s="606">
        <f>'НП ДЕННА'!K17</f>
        <v>0</v>
      </c>
      <c r="L19" s="606">
        <f>'НП ДЕННА'!L17</f>
        <v>0</v>
      </c>
      <c r="M19" s="606">
        <f>'НП ДЕННА'!M17</f>
        <v>0</v>
      </c>
      <c r="N19" s="606">
        <f>'НП ДЕННА'!N17</f>
        <v>0</v>
      </c>
      <c r="O19" s="606">
        <f>'НП ДЕННА'!O17</f>
        <v>0</v>
      </c>
      <c r="P19" s="606">
        <f>'НП ДЕННА'!P17</f>
        <v>0</v>
      </c>
      <c r="Q19" s="606">
        <f>'НП ДЕННА'!Q17</f>
        <v>0</v>
      </c>
      <c r="R19" s="606">
        <f>'НП ДЕННА'!R17</f>
        <v>0</v>
      </c>
      <c r="S19" s="606">
        <f>'НП ДЕННА'!S17</f>
        <v>0</v>
      </c>
      <c r="T19" s="607">
        <f>'НП ДЕННА'!T17</f>
        <v>0</v>
      </c>
      <c r="U19" s="607">
        <f>'НП ДЕННА'!U17</f>
        <v>0</v>
      </c>
      <c r="V19" s="608">
        <f>'НП ДЕННА'!V17</f>
        <v>0</v>
      </c>
      <c r="W19" s="608">
        <f>'НП ДЕННА'!W17</f>
        <v>0</v>
      </c>
      <c r="X19" s="608">
        <f>'НП ДЕННА'!X17</f>
        <v>0</v>
      </c>
      <c r="Y19" s="608">
        <f>'НП ДЕННА'!Y17</f>
        <v>0</v>
      </c>
      <c r="Z19" s="608">
        <f>'НП ДЕННА'!Z17</f>
        <v>0</v>
      </c>
      <c r="AA19" s="608">
        <f>'НП ДЕННА'!AA17</f>
        <v>0</v>
      </c>
      <c r="AB19" s="609">
        <f>'НП ДЕННА'!AB17</f>
        <v>0</v>
      </c>
      <c r="AC19" s="275">
        <f t="shared" si="16"/>
        <v>90</v>
      </c>
      <c r="AD19" s="620">
        <f>'НП ДЕННА'!AD17-AD20</f>
        <v>3</v>
      </c>
      <c r="AE19" s="9">
        <f t="shared" si="0"/>
        <v>12</v>
      </c>
      <c r="AF19" s="9">
        <f t="shared" si="1"/>
        <v>0</v>
      </c>
      <c r="AG19" s="9">
        <f t="shared" si="2"/>
        <v>12</v>
      </c>
      <c r="AH19" s="9">
        <f t="shared" si="3"/>
        <v>66</v>
      </c>
      <c r="AI19" s="545">
        <f>IF('НП ДЕННА'!AI17&gt;0,IF(ROUND('НП ДЕННА'!AI17*$CR$4,0)&gt;0,ROUND('НП ДЕННА'!AI17*$CR$4,0)*2,2),0)-AI20</f>
        <v>0</v>
      </c>
      <c r="AJ19" s="545">
        <f>IF('НП ДЕННА'!AJ17&gt;0,IF(ROUND('НП ДЕННА'!AJ17*$CR$4,0)&gt;0,ROUND('НП ДЕННА'!AJ17*$CR$4,0)*2,2),0)-AJ20</f>
        <v>0</v>
      </c>
      <c r="AK19" s="546">
        <f>IF('НП ДЕННА'!AK17&gt;0,IF(ROUND('НП ДЕННА'!AK17*$CR$4,0)&gt;0,ROUND('НП ДЕННА'!AK17*$CR$4,0)*2,2),0)-AK20</f>
        <v>0</v>
      </c>
      <c r="AL19" s="547">
        <f>'НП ДЕННА'!AL17*30-SUM(AI19:AK20)-AL20</f>
        <v>0</v>
      </c>
      <c r="AM19" s="518">
        <f>'НП ДЕННА'!AL17-AM20</f>
        <v>0</v>
      </c>
      <c r="AN19" s="545">
        <f>IF('НП ДЕННА'!AM17&gt;0,IF(ROUND('НП ДЕННА'!AM17*$CR$4,0)&gt;0,ROUND('НП ДЕННА'!AM17*$CR$4,0)*2,2),0)-AN20</f>
        <v>12</v>
      </c>
      <c r="AO19" s="545">
        <f>IF('НП ДЕННА'!AN17&gt;0,IF(ROUND('НП ДЕННА'!AN17*$CR$4,0)&gt;0,ROUND('НП ДЕННА'!AN17*$CR$4,0)*2,2),0)-AO20</f>
        <v>0</v>
      </c>
      <c r="AP19" s="546">
        <f>IF('НП ДЕННА'!AO17&gt;0,IF(ROUND('НП ДЕННА'!AO17*$CR$4,0)&gt;0,ROUND('НП ДЕННА'!AO17*$CR$4,0)*2,2),0)-AP20</f>
        <v>12</v>
      </c>
      <c r="AQ19" s="547">
        <f>'НП ДЕННА'!AP17*30-SUM(AN19:AP20)-AQ20</f>
        <v>66</v>
      </c>
      <c r="AR19" s="518">
        <f>'НП ДЕННА'!AP17-AR20</f>
        <v>3</v>
      </c>
      <c r="AS19" s="545">
        <f>IF('НП ДЕННА'!AQ17&gt;0,IF(ROUND('НП ДЕННА'!AQ17*$CR$4,0)&gt;0,ROUND('НП ДЕННА'!AQ17*$CR$4,0)*2,2),0)-AS20</f>
        <v>0</v>
      </c>
      <c r="AT19" s="545">
        <f>IF('НП ДЕННА'!AR17&gt;0,IF(ROUND('НП ДЕННА'!AR17*$CR$4,0)&gt;0,ROUND('НП ДЕННА'!AR17*$CR$4,0)*2,2),0)-AT20</f>
        <v>0</v>
      </c>
      <c r="AU19" s="546">
        <f>IF('НП ДЕННА'!AS17&gt;0,IF(ROUND('НП ДЕННА'!AS17*$CR$4,0)&gt;0,ROUND('НП ДЕННА'!AS17*$CR$4,0)*2,2),0)-AU20</f>
        <v>0</v>
      </c>
      <c r="AV19" s="547">
        <f>'НП ДЕННА'!AT17*30-SUM(AS19:AU20)-AV20</f>
        <v>0</v>
      </c>
      <c r="AW19" s="518">
        <f>'НП ДЕННА'!AT17-AW20</f>
        <v>0</v>
      </c>
      <c r="AX19" s="545">
        <f>IF('НП ДЕННА'!AU17&gt;0,IF(ROUND('НП ДЕННА'!AU17*$CR$4,0)&gt;0,ROUND('НП ДЕННА'!AU17*$CR$4,0)*2,2),0)-AX20</f>
        <v>0</v>
      </c>
      <c r="AY19" s="545">
        <f>IF('НП ДЕННА'!AV17&gt;0,IF(ROUND('НП ДЕННА'!AV17*$CR$4,0)&gt;0,ROUND('НП ДЕННА'!AV17*$CR$4,0)*2,2),0)-AY20</f>
        <v>0</v>
      </c>
      <c r="AZ19" s="546">
        <f>IF('НП ДЕННА'!AW17&gt;0,IF(ROUND('НП ДЕННА'!AW17*$CR$4,0)&gt;0,ROUND('НП ДЕННА'!AW17*$CR$4,0)*2,2),0)-AZ20</f>
        <v>0</v>
      </c>
      <c r="BA19" s="547">
        <f>'НП ДЕННА'!AX17*30-SUM(AX19:AZ20)-BA20</f>
        <v>0</v>
      </c>
      <c r="BB19" s="518">
        <f>'НП ДЕННА'!AX17-BB20</f>
        <v>0</v>
      </c>
      <c r="BC19" s="545">
        <f>IF('НП ДЕННА'!AY17&gt;0,IF(ROUND('НП ДЕННА'!AY17*$CR$4,0)&gt;0,ROUND('НП ДЕННА'!AY17*$CR$4,0)*2,2),0)-BC20</f>
        <v>0</v>
      </c>
      <c r="BD19" s="545">
        <f>IF('НП ДЕННА'!AZ17&gt;0,IF(ROUND('НП ДЕННА'!AZ17*$CR$4,0)&gt;0,ROUND('НП ДЕННА'!AZ17*$CR$4,0)*2,2),0)-BD20</f>
        <v>0</v>
      </c>
      <c r="BE19" s="546">
        <f>IF('НП ДЕННА'!BA17&gt;0,IF(ROUND('НП ДЕННА'!BA17*$CR$4,0)&gt;0,ROUND('НП ДЕННА'!BA17*$CR$4,0)*2,2),0)-BE20</f>
        <v>0</v>
      </c>
      <c r="BF19" s="547">
        <f>'НП ДЕННА'!BB17*30-SUM(BC19:BE20)-BF20</f>
        <v>0</v>
      </c>
      <c r="BG19" s="518">
        <f>'НП ДЕННА'!BB17-BG20</f>
        <v>0</v>
      </c>
      <c r="BH19" s="545">
        <f>IF('НП ДЕННА'!BC17&gt;0,IF(ROUND('НП ДЕННА'!BC17*$CR$4,0)&gt;0,ROUND('НП ДЕННА'!BC17*$CR$4,0)*2,2),0)-BH20</f>
        <v>0</v>
      </c>
      <c r="BI19" s="545">
        <f>IF('НП ДЕННА'!BD17&gt;0,IF(ROUND('НП ДЕННА'!BD17*$CR$4,0)&gt;0,ROUND('НП ДЕННА'!BD17*$CR$4,0)*2,2),0)-BI20</f>
        <v>0</v>
      </c>
      <c r="BJ19" s="546">
        <f>IF('НП ДЕННА'!BE17&gt;0,IF(ROUND('НП ДЕННА'!BE17*$CR$4,0)&gt;0,ROUND('НП ДЕННА'!BE17*$CR$4,0)*2,2),0)-BJ20</f>
        <v>0</v>
      </c>
      <c r="BK19" s="547">
        <f>'НП ДЕННА'!BF17*30-SUM(BH19:BJ20)-BK20</f>
        <v>0</v>
      </c>
      <c r="BL19" s="518">
        <f>'НП ДЕННА'!BF17-BL20</f>
        <v>0</v>
      </c>
      <c r="BM19" s="545">
        <f>IF('НП ДЕННА'!BG17&gt;0,IF(ROUND('НП ДЕННА'!BG17*$CR$4,0)&gt;0,ROUND('НП ДЕННА'!BG17*$CR$4,0)*2,2),0)-BM20</f>
        <v>0</v>
      </c>
      <c r="BN19" s="545">
        <f>IF('НП ДЕННА'!BH17&gt;0,IF(ROUND('НП ДЕННА'!BH17*$CR$4,0)&gt;0,ROUND('НП ДЕННА'!BH17*$CR$4,0)*2,2),0)-BN20</f>
        <v>0</v>
      </c>
      <c r="BO19" s="546">
        <f>IF('НП ДЕННА'!BI17&gt;0,IF(ROUND('НП ДЕННА'!BI17*$CR$4,0)&gt;0,ROUND('НП ДЕННА'!BI17*$CR$4,0)*2,2),0)-BO20</f>
        <v>0</v>
      </c>
      <c r="BP19" s="547">
        <f>'НП ДЕННА'!BJ17*30-SUM(BM19:BO20)-BP20</f>
        <v>0</v>
      </c>
      <c r="BQ19" s="518">
        <f>'НП ДЕННА'!BJ17-BQ20</f>
        <v>0</v>
      </c>
      <c r="BR19" s="545">
        <f>IF('НП ДЕННА'!BK17&gt;0,IF(ROUND('НП ДЕННА'!BK17*$CR$4,0)&gt;0,ROUND('НП ДЕННА'!BK17*$CR$4,0)*2,2),0)-BR20</f>
        <v>0</v>
      </c>
      <c r="BS19" s="545">
        <f>IF('НП ДЕННА'!BL17&gt;0,IF(ROUND('НП ДЕННА'!BL17*$CR$4,0)&gt;0,ROUND('НП ДЕННА'!BL17*$CR$4,0)*2,2),0)-BS20</f>
        <v>0</v>
      </c>
      <c r="BT19" s="546">
        <f>IF('НП ДЕННА'!BM17&gt;0,IF(ROUND('НП ДЕННА'!BM17*$CR$4,0)&gt;0,ROUND('НП ДЕННА'!BM17*$CR$4,0)*2,2),0)-BT20</f>
        <v>0</v>
      </c>
      <c r="BU19" s="547">
        <f>'НП ДЕННА'!BN17*30-SUM(BR19:BT20)-BU20</f>
        <v>0</v>
      </c>
      <c r="BV19" s="518">
        <f>'НП ДЕННА'!BN17-BV20</f>
        <v>0</v>
      </c>
      <c r="BW19" s="545">
        <f>IF('НП ДЕННА'!BO17&gt;0,IF(ROUND('НП ДЕННА'!BO17*$CR$4,0)&gt;0,ROUND('НП ДЕННА'!BO17*$CR$4,0)*2,2),0)-BW20</f>
        <v>0</v>
      </c>
      <c r="BX19" s="545">
        <f>IF('НП ДЕННА'!BP17&gt;0,IF(ROUND('НП ДЕННА'!BP17*$CR$4,0)&gt;0,ROUND('НП ДЕННА'!BP17*$CR$4,0)*2,2),0)-BX20</f>
        <v>0</v>
      </c>
      <c r="BY19" s="546">
        <f>IF('НП ДЕННА'!BQ17&gt;0,IF(ROUND('НП ДЕННА'!BQ17*$CR$4,0)&gt;0,ROUND('НП ДЕННА'!BQ17*$CR$4,0)*2,2),0)-BY20</f>
        <v>0</v>
      </c>
      <c r="BZ19" s="547">
        <f>'НП ДЕННА'!BR17*30-SUM(BW19:BY20)-BZ20</f>
        <v>0</v>
      </c>
      <c r="CA19" s="518">
        <f>'НП ДЕННА'!BR17-CA20</f>
        <v>0</v>
      </c>
      <c r="CB19" s="545">
        <f>IF('НП ДЕННА'!BS17&gt;0,IF(ROUND('НП ДЕННА'!BS17*$CR$4,0)&gt;0,ROUND('НП ДЕННА'!BS17*$CR$4,0)*2,2),0)-CB20</f>
        <v>0</v>
      </c>
      <c r="CC19" s="545">
        <f>IF('НП ДЕННА'!BT17&gt;0,IF(ROUND('НП ДЕННА'!BT17*$CR$4,0)&gt;0,ROUND('НП ДЕННА'!BT17*$CR$4,0)*2,2),0)-CC20</f>
        <v>0</v>
      </c>
      <c r="CD19" s="546">
        <f>IF('НП ДЕННА'!BU17&gt;0,IF(ROUND('НП ДЕННА'!BU17*$CR$4,0)&gt;0,ROUND('НП ДЕННА'!BU17*$CR$4,0)*2,2),0)-CD20</f>
        <v>0</v>
      </c>
      <c r="CE19" s="547">
        <f>'НП ДЕННА'!BV17*30-SUM(CB19:CD20)-CE20</f>
        <v>0</v>
      </c>
      <c r="CF19" s="518">
        <f>'НП ДЕННА'!BV17-CF20</f>
        <v>0</v>
      </c>
      <c r="CG19" s="545">
        <f>IF('НП ДЕННА'!BW17&gt;0,IF(ROUND('НП ДЕННА'!BW17*$CR$4,0)&gt;0,ROUND('НП ДЕННА'!BW17*$CR$4,0)*2,2),0)-CG20</f>
        <v>0</v>
      </c>
      <c r="CH19" s="545">
        <f>IF('НП ДЕННА'!BX17&gt;0,IF(ROUND('НП ДЕННА'!BX17*$CR$4,0)&gt;0,ROUND('НП ДЕННА'!BX17*$CR$4,0)*2,2),0)-CH20</f>
        <v>0</v>
      </c>
      <c r="CI19" s="546">
        <f>IF('НП ДЕННА'!BY17&gt;0,IF(ROUND('НП ДЕННА'!BY17*$CR$4,0)&gt;0,ROUND('НП ДЕННА'!BY17*$CR$4,0)*2,2),0)-CI20</f>
        <v>0</v>
      </c>
      <c r="CJ19" s="547">
        <f>'НП ДЕННА'!BZ17*30-SUM(CG19:CI20)-CJ20</f>
        <v>0</v>
      </c>
      <c r="CK19" s="518">
        <f>'НП ДЕННА'!BZ17-CK20</f>
        <v>0</v>
      </c>
      <c r="CL19" s="545">
        <f>IF('НП ДЕННА'!CA17&gt;0,IF(ROUND('НП ДЕННА'!CA17*$CR$4,0)&gt;0,ROUND('НП ДЕННА'!CA17*$CR$4,0)*2,2),0)-CL20</f>
        <v>0</v>
      </c>
      <c r="CM19" s="545">
        <f>IF('НП ДЕННА'!CB17&gt;0,IF(ROUND('НП ДЕННА'!CB17*$CR$4,0)&gt;0,ROUND('НП ДЕННА'!CB17*$CR$4,0)*2,2),0)-CM20</f>
        <v>0</v>
      </c>
      <c r="CN19" s="546">
        <f>IF('НП ДЕННА'!CC17&gt;0,IF(ROUND('НП ДЕННА'!CC17*$CR$4,0)&gt;0,ROUND('НП ДЕННА'!CC17*$CR$4,0)*2,2),0)-CN20</f>
        <v>0</v>
      </c>
      <c r="CO19" s="547">
        <f>'НП ДЕННА'!CD17*30-SUM(CL19:CN20)-CO20</f>
        <v>0</v>
      </c>
      <c r="CP19" s="518">
        <f>'НП ДЕННА'!CD17-CP20</f>
        <v>0</v>
      </c>
      <c r="CQ19" s="62">
        <f>IF(ISERROR(AH19/AC19),0,(AH19+AH20)/(AC19+AC20))</f>
        <v>0.73333333333333328</v>
      </c>
      <c r="CS19" s="543">
        <f t="shared" si="4"/>
        <v>1</v>
      </c>
    </row>
    <row r="20" spans="1:98" s="19" customFormat="1" ht="10.199999999999999" x14ac:dyDescent="0.2">
      <c r="A20" s="510"/>
      <c r="B20" s="600"/>
      <c r="C20" s="601" t="s">
        <v>275</v>
      </c>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3"/>
      <c r="AC20" s="516">
        <f t="shared" si="16"/>
        <v>0</v>
      </c>
      <c r="AD20" s="621">
        <f>AM20+AR20+AW20+BB20+BG20+BL20+BQ20+BV20+CA20+CF20+CK20+CP20</f>
        <v>0</v>
      </c>
      <c r="AE20" s="517">
        <f t="shared" si="0"/>
        <v>0</v>
      </c>
      <c r="AF20" s="517">
        <f t="shared" si="1"/>
        <v>0</v>
      </c>
      <c r="AG20" s="517">
        <f t="shared" si="2"/>
        <v>0</v>
      </c>
      <c r="AH20" s="517">
        <f t="shared" si="3"/>
        <v>0</v>
      </c>
      <c r="AI20" s="508"/>
      <c r="AJ20" s="508"/>
      <c r="AK20" s="548"/>
      <c r="AL20" s="549"/>
      <c r="AM20" s="520">
        <f>SUM(AI20:AL20)/30</f>
        <v>0</v>
      </c>
      <c r="AN20" s="508"/>
      <c r="AO20" s="508"/>
      <c r="AP20" s="548"/>
      <c r="AQ20" s="549"/>
      <c r="AR20" s="520">
        <f t="shared" ref="AR20" si="28">SUM(AN20:AQ20)/30</f>
        <v>0</v>
      </c>
      <c r="AS20" s="508"/>
      <c r="AT20" s="508"/>
      <c r="AU20" s="548"/>
      <c r="AV20" s="549"/>
      <c r="AW20" s="520">
        <f t="shared" ref="AW20" si="29">SUM(AS20:AV20)/30</f>
        <v>0</v>
      </c>
      <c r="AX20" s="508"/>
      <c r="AY20" s="508"/>
      <c r="AZ20" s="548"/>
      <c r="BA20" s="549"/>
      <c r="BB20" s="520">
        <f t="shared" ref="BB20" si="30">SUM(AX20:BA20)/30</f>
        <v>0</v>
      </c>
      <c r="BC20" s="508"/>
      <c r="BD20" s="508"/>
      <c r="BE20" s="548"/>
      <c r="BF20" s="549"/>
      <c r="BG20" s="520">
        <f t="shared" ref="BG20" si="31">SUM(BC20:BF20)/30</f>
        <v>0</v>
      </c>
      <c r="BH20" s="508"/>
      <c r="BI20" s="508"/>
      <c r="BJ20" s="548"/>
      <c r="BK20" s="549"/>
      <c r="BL20" s="520">
        <f t="shared" ref="BL20" si="32">SUM(BH20:BK20)/30</f>
        <v>0</v>
      </c>
      <c r="BM20" s="508"/>
      <c r="BN20" s="508"/>
      <c r="BO20" s="548"/>
      <c r="BP20" s="549"/>
      <c r="BQ20" s="520">
        <f t="shared" ref="BQ20" si="33">SUM(BM20:BP20)/30</f>
        <v>0</v>
      </c>
      <c r="BR20" s="508"/>
      <c r="BS20" s="508"/>
      <c r="BT20" s="548"/>
      <c r="BU20" s="549"/>
      <c r="BV20" s="520">
        <f t="shared" ref="BV20" si="34">SUM(BR20:BU20)/30</f>
        <v>0</v>
      </c>
      <c r="BW20" s="508"/>
      <c r="BX20" s="508"/>
      <c r="BY20" s="548"/>
      <c r="BZ20" s="549"/>
      <c r="CA20" s="520">
        <f t="shared" ref="CA20" si="35">SUM(BW20:BZ20)/30</f>
        <v>0</v>
      </c>
      <c r="CB20" s="508"/>
      <c r="CC20" s="508"/>
      <c r="CD20" s="548"/>
      <c r="CE20" s="549"/>
      <c r="CF20" s="520">
        <f t="shared" ref="CF20" si="36">SUM(CB20:CE20)/30</f>
        <v>0</v>
      </c>
      <c r="CG20" s="508"/>
      <c r="CH20" s="508"/>
      <c r="CI20" s="548"/>
      <c r="CJ20" s="549"/>
      <c r="CK20" s="520">
        <f t="shared" ref="CK20" si="37">SUM(CG20:CJ20)/30</f>
        <v>0</v>
      </c>
      <c r="CL20" s="508"/>
      <c r="CM20" s="508"/>
      <c r="CN20" s="548"/>
      <c r="CO20" s="549"/>
      <c r="CP20" s="520">
        <f t="shared" ref="CP20" si="38">SUM(CL20:CO20)/30</f>
        <v>0</v>
      </c>
      <c r="CQ20" s="62"/>
      <c r="CS20" s="543">
        <f t="shared" si="4"/>
        <v>-1</v>
      </c>
      <c r="CT20" s="543"/>
    </row>
    <row r="21" spans="1:98" s="19" customFormat="1" ht="20.399999999999999" x14ac:dyDescent="0.2">
      <c r="A21" s="22" t="str">
        <f>'НП ДЕННА'!A18</f>
        <v>1.1.04</v>
      </c>
      <c r="B21" s="604" t="str">
        <f>'НП ДЕННА'!B18</f>
        <v>Публічна комунікація і ділова іноземна мова в публічному управлінні</v>
      </c>
      <c r="C21" s="605" t="str">
        <f>'НП ДЕННА'!C18</f>
        <v>ІФП</v>
      </c>
      <c r="D21" s="606">
        <f>'НП ДЕННА'!D18</f>
        <v>0</v>
      </c>
      <c r="E21" s="606">
        <f>'НП ДЕННА'!E18</f>
        <v>0</v>
      </c>
      <c r="F21" s="606">
        <f>'НП ДЕННА'!F18</f>
        <v>0</v>
      </c>
      <c r="G21" s="606">
        <f>'НП ДЕННА'!G18</f>
        <v>0</v>
      </c>
      <c r="H21" s="606">
        <f>'НП ДЕННА'!H18</f>
        <v>2</v>
      </c>
      <c r="I21" s="606">
        <f>'НП ДЕННА'!I18</f>
        <v>0</v>
      </c>
      <c r="J21" s="606">
        <f>'НП ДЕННА'!J18</f>
        <v>0</v>
      </c>
      <c r="K21" s="606">
        <f>'НП ДЕННА'!K18</f>
        <v>0</v>
      </c>
      <c r="L21" s="606">
        <f>'НП ДЕННА'!L18</f>
        <v>0</v>
      </c>
      <c r="M21" s="606">
        <f>'НП ДЕННА'!M18</f>
        <v>0</v>
      </c>
      <c r="N21" s="606">
        <f>'НП ДЕННА'!N18</f>
        <v>0</v>
      </c>
      <c r="O21" s="606">
        <f>'НП ДЕННА'!O18</f>
        <v>0</v>
      </c>
      <c r="P21" s="606">
        <f>'НП ДЕННА'!P18</f>
        <v>0</v>
      </c>
      <c r="Q21" s="606">
        <f>'НП ДЕННА'!Q18</f>
        <v>0</v>
      </c>
      <c r="R21" s="606">
        <f>'НП ДЕННА'!R18</f>
        <v>0</v>
      </c>
      <c r="S21" s="606">
        <f>'НП ДЕННА'!S18</f>
        <v>0</v>
      </c>
      <c r="T21" s="607">
        <f>'НП ДЕННА'!T18</f>
        <v>0</v>
      </c>
      <c r="U21" s="607">
        <f>'НП ДЕННА'!U18</f>
        <v>0</v>
      </c>
      <c r="V21" s="608">
        <f>'НП ДЕННА'!V18</f>
        <v>0</v>
      </c>
      <c r="W21" s="608">
        <f>'НП ДЕННА'!W18</f>
        <v>0</v>
      </c>
      <c r="X21" s="608">
        <f>'НП ДЕННА'!X18</f>
        <v>0</v>
      </c>
      <c r="Y21" s="608">
        <f>'НП ДЕННА'!Y18</f>
        <v>0</v>
      </c>
      <c r="Z21" s="608">
        <f>'НП ДЕННА'!Z18</f>
        <v>0</v>
      </c>
      <c r="AA21" s="608">
        <f>'НП ДЕННА'!AA18</f>
        <v>0</v>
      </c>
      <c r="AB21" s="609">
        <f>'НП ДЕННА'!AB18</f>
        <v>0</v>
      </c>
      <c r="AC21" s="275">
        <f t="shared" si="16"/>
        <v>45</v>
      </c>
      <c r="AD21" s="620">
        <f>'НП ДЕННА'!AD18-AD22</f>
        <v>1.5</v>
      </c>
      <c r="AE21" s="9">
        <f t="shared" si="0"/>
        <v>0</v>
      </c>
      <c r="AF21" s="9">
        <f t="shared" si="1"/>
        <v>0</v>
      </c>
      <c r="AG21" s="9">
        <f t="shared" si="2"/>
        <v>12</v>
      </c>
      <c r="AH21" s="9">
        <f t="shared" si="3"/>
        <v>33</v>
      </c>
      <c r="AI21" s="545">
        <f>IF('НП ДЕННА'!AI18&gt;0,IF(ROUND('НП ДЕННА'!AI18*$CR$4,0)&gt;0,ROUND('НП ДЕННА'!AI18*$CR$4,0)*2,2),0)-AI22</f>
        <v>0</v>
      </c>
      <c r="AJ21" s="545">
        <f>IF('НП ДЕННА'!AJ18&gt;0,IF(ROUND('НП ДЕННА'!AJ18*$CR$4,0)&gt;0,ROUND('НП ДЕННА'!AJ18*$CR$4,0)*2,2),0)-AJ22</f>
        <v>0</v>
      </c>
      <c r="AK21" s="546">
        <f>IF('НП ДЕННА'!AK18&gt;0,IF(ROUND('НП ДЕННА'!AK18*$CR$4,0)&gt;0,ROUND('НП ДЕННА'!AK18*$CR$4,0)*2,2),0)-AK22</f>
        <v>0</v>
      </c>
      <c r="AL21" s="547">
        <f>'НП ДЕННА'!AL18*30-SUM(AI21:AK22)-AL22</f>
        <v>0</v>
      </c>
      <c r="AM21" s="518">
        <f>'НП ДЕННА'!AL18-AM22</f>
        <v>0</v>
      </c>
      <c r="AN21" s="545">
        <f>IF('НП ДЕННА'!AM18&gt;0,IF(ROUND('НП ДЕННА'!AM18*$CR$4,0)&gt;0,ROUND('НП ДЕННА'!AM18*$CR$4,0)*2,2),0)-AN22</f>
        <v>0</v>
      </c>
      <c r="AO21" s="545">
        <f>IF('НП ДЕННА'!AN18&gt;0,IF(ROUND('НП ДЕННА'!AN18*$CR$4,0)&gt;0,ROUND('НП ДЕННА'!AN18*$CR$4,0)*2,2),0)-AO22</f>
        <v>0</v>
      </c>
      <c r="AP21" s="546">
        <f>IF('НП ДЕННА'!AO18&gt;0,IF(ROUND('НП ДЕННА'!AO18*$CR$4,0)&gt;0,ROUND('НП ДЕННА'!AO18*$CR$4,0)*2,2),0)-AP22</f>
        <v>12</v>
      </c>
      <c r="AQ21" s="547">
        <f>'НП ДЕННА'!AP18*30-SUM(AN21:AP22)-AQ22</f>
        <v>33</v>
      </c>
      <c r="AR21" s="518">
        <f>'НП ДЕННА'!AP18-AR22</f>
        <v>1.5</v>
      </c>
      <c r="AS21" s="545">
        <f>IF('НП ДЕННА'!AQ18&gt;0,IF(ROUND('НП ДЕННА'!AQ18*$CR$4,0)&gt;0,ROUND('НП ДЕННА'!AQ18*$CR$4,0)*2,2),0)-AS22</f>
        <v>0</v>
      </c>
      <c r="AT21" s="545">
        <f>IF('НП ДЕННА'!AR18&gt;0,IF(ROUND('НП ДЕННА'!AR18*$CR$4,0)&gt;0,ROUND('НП ДЕННА'!AR18*$CR$4,0)*2,2),0)-AT22</f>
        <v>0</v>
      </c>
      <c r="AU21" s="546">
        <f>IF('НП ДЕННА'!AS18&gt;0,IF(ROUND('НП ДЕННА'!AS18*$CR$4,0)&gt;0,ROUND('НП ДЕННА'!AS18*$CR$4,0)*2,2),0)-AU22</f>
        <v>0</v>
      </c>
      <c r="AV21" s="547">
        <f>'НП ДЕННА'!AT18*30-SUM(AS21:AU22)-AV22</f>
        <v>0</v>
      </c>
      <c r="AW21" s="518">
        <f>'НП ДЕННА'!AT18-AW22</f>
        <v>0</v>
      </c>
      <c r="AX21" s="545">
        <f>IF('НП ДЕННА'!AU18&gt;0,IF(ROUND('НП ДЕННА'!AU18*$CR$4,0)&gt;0,ROUND('НП ДЕННА'!AU18*$CR$4,0)*2,2),0)-AX22</f>
        <v>0</v>
      </c>
      <c r="AY21" s="545">
        <f>IF('НП ДЕННА'!AV18&gt;0,IF(ROUND('НП ДЕННА'!AV18*$CR$4,0)&gt;0,ROUND('НП ДЕННА'!AV18*$CR$4,0)*2,2),0)-AY22</f>
        <v>0</v>
      </c>
      <c r="AZ21" s="546">
        <f>IF('НП ДЕННА'!AW18&gt;0,IF(ROUND('НП ДЕННА'!AW18*$CR$4,0)&gt;0,ROUND('НП ДЕННА'!AW18*$CR$4,0)*2,2),0)-AZ22</f>
        <v>0</v>
      </c>
      <c r="BA21" s="547">
        <f>'НП ДЕННА'!AX18*30-SUM(AX21:AZ22)-BA22</f>
        <v>0</v>
      </c>
      <c r="BB21" s="518">
        <f>'НП ДЕННА'!AX18-BB22</f>
        <v>0</v>
      </c>
      <c r="BC21" s="545">
        <f>IF('НП ДЕННА'!AY18&gt;0,IF(ROUND('НП ДЕННА'!AY18*$CR$4,0)&gt;0,ROUND('НП ДЕННА'!AY18*$CR$4,0)*2,2),0)-BC22</f>
        <v>0</v>
      </c>
      <c r="BD21" s="545">
        <f>IF('НП ДЕННА'!AZ18&gt;0,IF(ROUND('НП ДЕННА'!AZ18*$CR$4,0)&gt;0,ROUND('НП ДЕННА'!AZ18*$CR$4,0)*2,2),0)-BD22</f>
        <v>0</v>
      </c>
      <c r="BE21" s="546">
        <f>IF('НП ДЕННА'!BA18&gt;0,IF(ROUND('НП ДЕННА'!BA18*$CR$4,0)&gt;0,ROUND('НП ДЕННА'!BA18*$CR$4,0)*2,2),0)-BE22</f>
        <v>0</v>
      </c>
      <c r="BF21" s="547">
        <f>'НП ДЕННА'!BB18*30-SUM(BC21:BE22)-BF22</f>
        <v>0</v>
      </c>
      <c r="BG21" s="518">
        <f>'НП ДЕННА'!BB18-BG22</f>
        <v>0</v>
      </c>
      <c r="BH21" s="545">
        <f>IF('НП ДЕННА'!BC18&gt;0,IF(ROUND('НП ДЕННА'!BC18*$CR$4,0)&gt;0,ROUND('НП ДЕННА'!BC18*$CR$4,0)*2,2),0)-BH22</f>
        <v>0</v>
      </c>
      <c r="BI21" s="545">
        <f>IF('НП ДЕННА'!BD18&gt;0,IF(ROUND('НП ДЕННА'!BD18*$CR$4,0)&gt;0,ROUND('НП ДЕННА'!BD18*$CR$4,0)*2,2),0)-BI22</f>
        <v>0</v>
      </c>
      <c r="BJ21" s="546">
        <f>IF('НП ДЕННА'!BE18&gt;0,IF(ROUND('НП ДЕННА'!BE18*$CR$4,0)&gt;0,ROUND('НП ДЕННА'!BE18*$CR$4,0)*2,2),0)-BJ22</f>
        <v>0</v>
      </c>
      <c r="BK21" s="547">
        <f>'НП ДЕННА'!BF18*30-SUM(BH21:BJ22)-BK22</f>
        <v>0</v>
      </c>
      <c r="BL21" s="518">
        <f>'НП ДЕННА'!BF18-BL22</f>
        <v>0</v>
      </c>
      <c r="BM21" s="545">
        <f>IF('НП ДЕННА'!BG18&gt;0,IF(ROUND('НП ДЕННА'!BG18*$CR$4,0)&gt;0,ROUND('НП ДЕННА'!BG18*$CR$4,0)*2,2),0)-BM22</f>
        <v>0</v>
      </c>
      <c r="BN21" s="545">
        <f>IF('НП ДЕННА'!BH18&gt;0,IF(ROUND('НП ДЕННА'!BH18*$CR$4,0)&gt;0,ROUND('НП ДЕННА'!BH18*$CR$4,0)*2,2),0)-BN22</f>
        <v>0</v>
      </c>
      <c r="BO21" s="546">
        <f>IF('НП ДЕННА'!BI18&gt;0,IF(ROUND('НП ДЕННА'!BI18*$CR$4,0)&gt;0,ROUND('НП ДЕННА'!BI18*$CR$4,0)*2,2),0)-BO22</f>
        <v>0</v>
      </c>
      <c r="BP21" s="547">
        <f>'НП ДЕННА'!BJ18*30-SUM(BM21:BO22)-BP22</f>
        <v>0</v>
      </c>
      <c r="BQ21" s="518">
        <f>'НП ДЕННА'!BJ18-BQ22</f>
        <v>0</v>
      </c>
      <c r="BR21" s="545">
        <f>IF('НП ДЕННА'!BK18&gt;0,IF(ROUND('НП ДЕННА'!BK18*$CR$4,0)&gt;0,ROUND('НП ДЕННА'!BK18*$CR$4,0)*2,2),0)-BR22</f>
        <v>0</v>
      </c>
      <c r="BS21" s="545">
        <f>IF('НП ДЕННА'!BL18&gt;0,IF(ROUND('НП ДЕННА'!BL18*$CR$4,0)&gt;0,ROUND('НП ДЕННА'!BL18*$CR$4,0)*2,2),0)-BS22</f>
        <v>0</v>
      </c>
      <c r="BT21" s="546">
        <f>IF('НП ДЕННА'!BM18&gt;0,IF(ROUND('НП ДЕННА'!BM18*$CR$4,0)&gt;0,ROUND('НП ДЕННА'!BM18*$CR$4,0)*2,2),0)-BT22</f>
        <v>0</v>
      </c>
      <c r="BU21" s="547">
        <f>'НП ДЕННА'!BN18*30-SUM(BR21:BT22)-BU22</f>
        <v>0</v>
      </c>
      <c r="BV21" s="518">
        <f>'НП ДЕННА'!BN18-BV22</f>
        <v>0</v>
      </c>
      <c r="BW21" s="545">
        <f>IF('НП ДЕННА'!BO18&gt;0,IF(ROUND('НП ДЕННА'!BO18*$CR$4,0)&gt;0,ROUND('НП ДЕННА'!BO18*$CR$4,0)*2,2),0)-BW22</f>
        <v>0</v>
      </c>
      <c r="BX21" s="545">
        <f>IF('НП ДЕННА'!BP18&gt;0,IF(ROUND('НП ДЕННА'!BP18*$CR$4,0)&gt;0,ROUND('НП ДЕННА'!BP18*$CR$4,0)*2,2),0)-BX22</f>
        <v>0</v>
      </c>
      <c r="BY21" s="546">
        <f>IF('НП ДЕННА'!BQ18&gt;0,IF(ROUND('НП ДЕННА'!BQ18*$CR$4,0)&gt;0,ROUND('НП ДЕННА'!BQ18*$CR$4,0)*2,2),0)-BY22</f>
        <v>0</v>
      </c>
      <c r="BZ21" s="547">
        <f>'НП ДЕННА'!BR18*30-SUM(BW21:BY22)-BZ22</f>
        <v>0</v>
      </c>
      <c r="CA21" s="518">
        <f>'НП ДЕННА'!BR18-CA22</f>
        <v>0</v>
      </c>
      <c r="CB21" s="545">
        <f>IF('НП ДЕННА'!BS18&gt;0,IF(ROUND('НП ДЕННА'!BS18*$CR$4,0)&gt;0,ROUND('НП ДЕННА'!BS18*$CR$4,0)*2,2),0)-CB22</f>
        <v>0</v>
      </c>
      <c r="CC21" s="545">
        <f>IF('НП ДЕННА'!BT18&gt;0,IF(ROUND('НП ДЕННА'!BT18*$CR$4,0)&gt;0,ROUND('НП ДЕННА'!BT18*$CR$4,0)*2,2),0)-CC22</f>
        <v>0</v>
      </c>
      <c r="CD21" s="546">
        <f>IF('НП ДЕННА'!BU18&gt;0,IF(ROUND('НП ДЕННА'!BU18*$CR$4,0)&gt;0,ROUND('НП ДЕННА'!BU18*$CR$4,0)*2,2),0)-CD22</f>
        <v>0</v>
      </c>
      <c r="CE21" s="547">
        <f>'НП ДЕННА'!BV18*30-SUM(CB21:CD22)-CE22</f>
        <v>0</v>
      </c>
      <c r="CF21" s="518">
        <f>'НП ДЕННА'!BV18-CF22</f>
        <v>0</v>
      </c>
      <c r="CG21" s="545">
        <f>IF('НП ДЕННА'!BW18&gt;0,IF(ROUND('НП ДЕННА'!BW18*$CR$4,0)&gt;0,ROUND('НП ДЕННА'!BW18*$CR$4,0)*2,2),0)-CG22</f>
        <v>0</v>
      </c>
      <c r="CH21" s="545">
        <f>IF('НП ДЕННА'!BX18&gt;0,IF(ROUND('НП ДЕННА'!BX18*$CR$4,0)&gt;0,ROUND('НП ДЕННА'!BX18*$CR$4,0)*2,2),0)-CH22</f>
        <v>0</v>
      </c>
      <c r="CI21" s="546">
        <f>IF('НП ДЕННА'!BY18&gt;0,IF(ROUND('НП ДЕННА'!BY18*$CR$4,0)&gt;0,ROUND('НП ДЕННА'!BY18*$CR$4,0)*2,2),0)-CI22</f>
        <v>0</v>
      </c>
      <c r="CJ21" s="547">
        <f>'НП ДЕННА'!BZ18*30-SUM(CG21:CI22)-CJ22</f>
        <v>0</v>
      </c>
      <c r="CK21" s="518">
        <f>'НП ДЕННА'!BZ18-CK22</f>
        <v>0</v>
      </c>
      <c r="CL21" s="545">
        <f>IF('НП ДЕННА'!CA18&gt;0,IF(ROUND('НП ДЕННА'!CA18*$CR$4,0)&gt;0,ROUND('НП ДЕННА'!CA18*$CR$4,0)*2,2),0)-CL22</f>
        <v>0</v>
      </c>
      <c r="CM21" s="545">
        <f>IF('НП ДЕННА'!CB18&gt;0,IF(ROUND('НП ДЕННА'!CB18*$CR$4,0)&gt;0,ROUND('НП ДЕННА'!CB18*$CR$4,0)*2,2),0)-CM22</f>
        <v>0</v>
      </c>
      <c r="CN21" s="546">
        <f>IF('НП ДЕННА'!CC18&gt;0,IF(ROUND('НП ДЕННА'!CC18*$CR$4,0)&gt;0,ROUND('НП ДЕННА'!CC18*$CR$4,0)*2,2),0)-CN22</f>
        <v>0</v>
      </c>
      <c r="CO21" s="547">
        <f>'НП ДЕННА'!CD18*30-SUM(CL21:CN22)-CO22</f>
        <v>0</v>
      </c>
      <c r="CP21" s="518">
        <f>'НП ДЕННА'!CD18-CP22</f>
        <v>0</v>
      </c>
      <c r="CQ21" s="62">
        <f>IF(ISERROR(AH21/AC21),0,(AH21+AH22)/(AC21+AC22))</f>
        <v>0.73333333333333328</v>
      </c>
      <c r="CS21" s="543">
        <f t="shared" si="4"/>
        <v>1</v>
      </c>
    </row>
    <row r="22" spans="1:98" s="19" customFormat="1" ht="10.199999999999999" x14ac:dyDescent="0.2">
      <c r="A22" s="510"/>
      <c r="B22" s="600"/>
      <c r="C22" s="601" t="s">
        <v>275</v>
      </c>
      <c r="D22" s="602"/>
      <c r="E22" s="602"/>
      <c r="F22" s="602"/>
      <c r="G22" s="602"/>
      <c r="H22" s="602"/>
      <c r="I22" s="602"/>
      <c r="J22" s="602"/>
      <c r="K22" s="602"/>
      <c r="L22" s="602"/>
      <c r="M22" s="602"/>
      <c r="N22" s="602"/>
      <c r="O22" s="602"/>
      <c r="P22" s="602"/>
      <c r="Q22" s="602"/>
      <c r="R22" s="602"/>
      <c r="S22" s="602"/>
      <c r="T22" s="602"/>
      <c r="U22" s="602"/>
      <c r="V22" s="602"/>
      <c r="W22" s="602"/>
      <c r="X22" s="602"/>
      <c r="Y22" s="602"/>
      <c r="Z22" s="602"/>
      <c r="AA22" s="602"/>
      <c r="AB22" s="603"/>
      <c r="AC22" s="516">
        <f t="shared" si="16"/>
        <v>0</v>
      </c>
      <c r="AD22" s="621">
        <f>AM22+AR22+AW22+BB22+BG22+BL22+BQ22+BV22+CA22+CF22+CK22+CP22</f>
        <v>0</v>
      </c>
      <c r="AE22" s="517">
        <f t="shared" si="0"/>
        <v>0</v>
      </c>
      <c r="AF22" s="517">
        <f t="shared" si="1"/>
        <v>0</v>
      </c>
      <c r="AG22" s="517">
        <f t="shared" si="2"/>
        <v>0</v>
      </c>
      <c r="AH22" s="517">
        <f t="shared" si="3"/>
        <v>0</v>
      </c>
      <c r="AI22" s="508"/>
      <c r="AJ22" s="508"/>
      <c r="AK22" s="548"/>
      <c r="AL22" s="549"/>
      <c r="AM22" s="520">
        <f>SUM(AI22:AL22)/30</f>
        <v>0</v>
      </c>
      <c r="AN22" s="508"/>
      <c r="AO22" s="508"/>
      <c r="AP22" s="548"/>
      <c r="AQ22" s="549"/>
      <c r="AR22" s="520">
        <f t="shared" ref="AR22" si="39">SUM(AN22:AQ22)/30</f>
        <v>0</v>
      </c>
      <c r="AS22" s="508"/>
      <c r="AT22" s="508"/>
      <c r="AU22" s="548"/>
      <c r="AV22" s="549"/>
      <c r="AW22" s="520">
        <f t="shared" ref="AW22" si="40">SUM(AS22:AV22)/30</f>
        <v>0</v>
      </c>
      <c r="AX22" s="508"/>
      <c r="AY22" s="508"/>
      <c r="AZ22" s="548"/>
      <c r="BA22" s="549"/>
      <c r="BB22" s="520">
        <f t="shared" ref="BB22" si="41">SUM(AX22:BA22)/30</f>
        <v>0</v>
      </c>
      <c r="BC22" s="508"/>
      <c r="BD22" s="508"/>
      <c r="BE22" s="548"/>
      <c r="BF22" s="549"/>
      <c r="BG22" s="520">
        <f t="shared" ref="BG22" si="42">SUM(BC22:BF22)/30</f>
        <v>0</v>
      </c>
      <c r="BH22" s="508"/>
      <c r="BI22" s="508"/>
      <c r="BJ22" s="548"/>
      <c r="BK22" s="549"/>
      <c r="BL22" s="520">
        <f t="shared" ref="BL22" si="43">SUM(BH22:BK22)/30</f>
        <v>0</v>
      </c>
      <c r="BM22" s="508"/>
      <c r="BN22" s="508"/>
      <c r="BO22" s="548"/>
      <c r="BP22" s="549"/>
      <c r="BQ22" s="520">
        <f t="shared" ref="BQ22" si="44">SUM(BM22:BP22)/30</f>
        <v>0</v>
      </c>
      <c r="BR22" s="508"/>
      <c r="BS22" s="508"/>
      <c r="BT22" s="548"/>
      <c r="BU22" s="549"/>
      <c r="BV22" s="520">
        <f t="shared" ref="BV22" si="45">SUM(BR22:BU22)/30</f>
        <v>0</v>
      </c>
      <c r="BW22" s="508"/>
      <c r="BX22" s="508"/>
      <c r="BY22" s="548"/>
      <c r="BZ22" s="549"/>
      <c r="CA22" s="520">
        <f t="shared" ref="CA22" si="46">SUM(BW22:BZ22)/30</f>
        <v>0</v>
      </c>
      <c r="CB22" s="508"/>
      <c r="CC22" s="508"/>
      <c r="CD22" s="548"/>
      <c r="CE22" s="549"/>
      <c r="CF22" s="520">
        <f t="shared" ref="CF22" si="47">SUM(CB22:CE22)/30</f>
        <v>0</v>
      </c>
      <c r="CG22" s="508"/>
      <c r="CH22" s="508"/>
      <c r="CI22" s="548"/>
      <c r="CJ22" s="549"/>
      <c r="CK22" s="520">
        <f t="shared" ref="CK22" si="48">SUM(CG22:CJ22)/30</f>
        <v>0</v>
      </c>
      <c r="CL22" s="508"/>
      <c r="CM22" s="508"/>
      <c r="CN22" s="548"/>
      <c r="CO22" s="549"/>
      <c r="CP22" s="520">
        <f t="shared" ref="CP22" si="49">SUM(CL22:CO22)/30</f>
        <v>0</v>
      </c>
      <c r="CQ22" s="62"/>
      <c r="CS22" s="543">
        <f t="shared" si="4"/>
        <v>-1</v>
      </c>
      <c r="CT22" s="543"/>
    </row>
    <row r="23" spans="1:98" s="19" customFormat="1" ht="10.199999999999999" x14ac:dyDescent="0.2">
      <c r="A23" s="22" t="str">
        <f>'НП ДЕННА'!A19</f>
        <v>1.1.05</v>
      </c>
      <c r="B23" s="604" t="str">
        <f>'НП ДЕННА'!B19</f>
        <v>Економіка та врядування</v>
      </c>
      <c r="C23" s="605" t="str">
        <f>'НП ДЕННА'!C19</f>
        <v>ПУММ</v>
      </c>
      <c r="D23" s="606">
        <f>'НП ДЕННА'!D19</f>
        <v>1</v>
      </c>
      <c r="E23" s="606">
        <f>'НП ДЕННА'!E19</f>
        <v>0</v>
      </c>
      <c r="F23" s="606">
        <f>'НП ДЕННА'!F19</f>
        <v>0</v>
      </c>
      <c r="G23" s="606">
        <f>'НП ДЕННА'!G19</f>
        <v>0</v>
      </c>
      <c r="H23" s="606">
        <f>'НП ДЕННА'!H19</f>
        <v>0</v>
      </c>
      <c r="I23" s="606">
        <f>'НП ДЕННА'!I19</f>
        <v>0</v>
      </c>
      <c r="J23" s="606">
        <f>'НП ДЕННА'!J19</f>
        <v>0</v>
      </c>
      <c r="K23" s="606">
        <f>'НП ДЕННА'!K19</f>
        <v>0</v>
      </c>
      <c r="L23" s="606">
        <f>'НП ДЕННА'!L19</f>
        <v>0</v>
      </c>
      <c r="M23" s="606">
        <f>'НП ДЕННА'!M19</f>
        <v>0</v>
      </c>
      <c r="N23" s="606">
        <f>'НП ДЕННА'!N19</f>
        <v>0</v>
      </c>
      <c r="O23" s="606">
        <f>'НП ДЕННА'!O19</f>
        <v>0</v>
      </c>
      <c r="P23" s="606">
        <f>'НП ДЕННА'!P19</f>
        <v>0</v>
      </c>
      <c r="Q23" s="606">
        <f>'НП ДЕННА'!Q19</f>
        <v>0</v>
      </c>
      <c r="R23" s="606">
        <f>'НП ДЕННА'!R19</f>
        <v>0</v>
      </c>
      <c r="S23" s="606">
        <f>'НП ДЕННА'!S19</f>
        <v>0</v>
      </c>
      <c r="T23" s="607">
        <f>'НП ДЕННА'!T19</f>
        <v>0</v>
      </c>
      <c r="U23" s="607">
        <f>'НП ДЕННА'!U19</f>
        <v>0</v>
      </c>
      <c r="V23" s="608">
        <f>'НП ДЕННА'!V19</f>
        <v>0</v>
      </c>
      <c r="W23" s="608">
        <f>'НП ДЕННА'!W19</f>
        <v>0</v>
      </c>
      <c r="X23" s="608">
        <f>'НП ДЕННА'!X19</f>
        <v>0</v>
      </c>
      <c r="Y23" s="608">
        <f>'НП ДЕННА'!Y19</f>
        <v>0</v>
      </c>
      <c r="Z23" s="608">
        <f>'НП ДЕННА'!Z19</f>
        <v>0</v>
      </c>
      <c r="AA23" s="608">
        <f>'НП ДЕННА'!AA19</f>
        <v>0</v>
      </c>
      <c r="AB23" s="609">
        <f>'НП ДЕННА'!AB19</f>
        <v>0</v>
      </c>
      <c r="AC23" s="275">
        <f t="shared" si="16"/>
        <v>135</v>
      </c>
      <c r="AD23" s="620">
        <f>'НП ДЕННА'!AD19-AD24</f>
        <v>4.5</v>
      </c>
      <c r="AE23" s="9">
        <f t="shared" si="0"/>
        <v>20</v>
      </c>
      <c r="AF23" s="9">
        <f t="shared" si="1"/>
        <v>0</v>
      </c>
      <c r="AG23" s="9">
        <f t="shared" si="2"/>
        <v>16</v>
      </c>
      <c r="AH23" s="9">
        <f t="shared" si="3"/>
        <v>99</v>
      </c>
      <c r="AI23" s="545">
        <f>IF('НП ДЕННА'!AI19&gt;0,IF(ROUND('НП ДЕННА'!AI19*$CR$4,0)&gt;0,ROUND('НП ДЕННА'!AI19*$CR$4,0)*2,2),0)-AI24</f>
        <v>20</v>
      </c>
      <c r="AJ23" s="545">
        <f>IF('НП ДЕННА'!AJ19&gt;0,IF(ROUND('НП ДЕННА'!AJ19*$CR$4,0)&gt;0,ROUND('НП ДЕННА'!AJ19*$CR$4,0)*2,2),0)-AJ24</f>
        <v>0</v>
      </c>
      <c r="AK23" s="546">
        <f>IF('НП ДЕННА'!AK19&gt;0,IF(ROUND('НП ДЕННА'!AK19*$CR$4,0)&gt;0,ROUND('НП ДЕННА'!AK19*$CR$4,0)*2,2),0)-AK24</f>
        <v>16</v>
      </c>
      <c r="AL23" s="547">
        <f>'НП ДЕННА'!AL19*30-SUM(AI23:AK24)-AL24</f>
        <v>99</v>
      </c>
      <c r="AM23" s="518">
        <f>'НП ДЕННА'!AL19-AM24</f>
        <v>4.5</v>
      </c>
      <c r="AN23" s="545">
        <f>IF('НП ДЕННА'!AM19&gt;0,IF(ROUND('НП ДЕННА'!AM19*$CR$4,0)&gt;0,ROUND('НП ДЕННА'!AM19*$CR$4,0)*2,2),0)-AN24</f>
        <v>0</v>
      </c>
      <c r="AO23" s="545">
        <f>IF('НП ДЕННА'!AN19&gt;0,IF(ROUND('НП ДЕННА'!AN19*$CR$4,0)&gt;0,ROUND('НП ДЕННА'!AN19*$CR$4,0)*2,2),0)-AO24</f>
        <v>0</v>
      </c>
      <c r="AP23" s="546">
        <f>IF('НП ДЕННА'!AO19&gt;0,IF(ROUND('НП ДЕННА'!AO19*$CR$4,0)&gt;0,ROUND('НП ДЕННА'!AO19*$CR$4,0)*2,2),0)-AP24</f>
        <v>0</v>
      </c>
      <c r="AQ23" s="547">
        <f>'НП ДЕННА'!AP19*30-SUM(AN23:AP24)-AQ24</f>
        <v>0</v>
      </c>
      <c r="AR23" s="518">
        <f>'НП ДЕННА'!AP19-AR24</f>
        <v>0</v>
      </c>
      <c r="AS23" s="545">
        <f>IF('НП ДЕННА'!AQ19&gt;0,IF(ROUND('НП ДЕННА'!AQ19*$CR$4,0)&gt;0,ROUND('НП ДЕННА'!AQ19*$CR$4,0)*2,2),0)-AS24</f>
        <v>0</v>
      </c>
      <c r="AT23" s="545">
        <f>IF('НП ДЕННА'!AR19&gt;0,IF(ROUND('НП ДЕННА'!AR19*$CR$4,0)&gt;0,ROUND('НП ДЕННА'!AR19*$CR$4,0)*2,2),0)-AT24</f>
        <v>0</v>
      </c>
      <c r="AU23" s="546">
        <f>IF('НП ДЕННА'!AS19&gt;0,IF(ROUND('НП ДЕННА'!AS19*$CR$4,0)&gt;0,ROUND('НП ДЕННА'!AS19*$CR$4,0)*2,2),0)-AU24</f>
        <v>0</v>
      </c>
      <c r="AV23" s="547">
        <f>'НП ДЕННА'!AT19*30-SUM(AS23:AU24)-AV24</f>
        <v>0</v>
      </c>
      <c r="AW23" s="518">
        <f>'НП ДЕННА'!AT19-AW24</f>
        <v>0</v>
      </c>
      <c r="AX23" s="545">
        <f>IF('НП ДЕННА'!AU19&gt;0,IF(ROUND('НП ДЕННА'!AU19*$CR$4,0)&gt;0,ROUND('НП ДЕННА'!AU19*$CR$4,0)*2,2),0)-AX24</f>
        <v>0</v>
      </c>
      <c r="AY23" s="545">
        <f>IF('НП ДЕННА'!AV19&gt;0,IF(ROUND('НП ДЕННА'!AV19*$CR$4,0)&gt;0,ROUND('НП ДЕННА'!AV19*$CR$4,0)*2,2),0)-AY24</f>
        <v>0</v>
      </c>
      <c r="AZ23" s="546">
        <f>IF('НП ДЕННА'!AW19&gt;0,IF(ROUND('НП ДЕННА'!AW19*$CR$4,0)&gt;0,ROUND('НП ДЕННА'!AW19*$CR$4,0)*2,2),0)-AZ24</f>
        <v>0</v>
      </c>
      <c r="BA23" s="547">
        <f>'НП ДЕННА'!AX19*30-SUM(AX23:AZ24)-BA24</f>
        <v>0</v>
      </c>
      <c r="BB23" s="518">
        <f>'НП ДЕННА'!AX19-BB24</f>
        <v>0</v>
      </c>
      <c r="BC23" s="545">
        <f>IF('НП ДЕННА'!AY19&gt;0,IF(ROUND('НП ДЕННА'!AY19*$CR$4,0)&gt;0,ROUND('НП ДЕННА'!AY19*$CR$4,0)*2,2),0)-BC24</f>
        <v>0</v>
      </c>
      <c r="BD23" s="545">
        <f>IF('НП ДЕННА'!AZ19&gt;0,IF(ROUND('НП ДЕННА'!AZ19*$CR$4,0)&gt;0,ROUND('НП ДЕННА'!AZ19*$CR$4,0)*2,2),0)-BD24</f>
        <v>0</v>
      </c>
      <c r="BE23" s="546">
        <f>IF('НП ДЕННА'!BA19&gt;0,IF(ROUND('НП ДЕННА'!BA19*$CR$4,0)&gt;0,ROUND('НП ДЕННА'!BA19*$CR$4,0)*2,2),0)-BE24</f>
        <v>0</v>
      </c>
      <c r="BF23" s="547">
        <f>'НП ДЕННА'!BB19*30-SUM(BC23:BE24)-BF24</f>
        <v>0</v>
      </c>
      <c r="BG23" s="518">
        <f>'НП ДЕННА'!BB19-BG24</f>
        <v>0</v>
      </c>
      <c r="BH23" s="545">
        <f>IF('НП ДЕННА'!BC19&gt;0,IF(ROUND('НП ДЕННА'!BC19*$CR$4,0)&gt;0,ROUND('НП ДЕННА'!BC19*$CR$4,0)*2,2),0)-BH24</f>
        <v>0</v>
      </c>
      <c r="BI23" s="545">
        <f>IF('НП ДЕННА'!BD19&gt;0,IF(ROUND('НП ДЕННА'!BD19*$CR$4,0)&gt;0,ROUND('НП ДЕННА'!BD19*$CR$4,0)*2,2),0)-BI24</f>
        <v>0</v>
      </c>
      <c r="BJ23" s="546">
        <f>IF('НП ДЕННА'!BE19&gt;0,IF(ROUND('НП ДЕННА'!BE19*$CR$4,0)&gt;0,ROUND('НП ДЕННА'!BE19*$CR$4,0)*2,2),0)-BJ24</f>
        <v>0</v>
      </c>
      <c r="BK23" s="547">
        <f>'НП ДЕННА'!BF19*30-SUM(BH23:BJ24)-BK24</f>
        <v>0</v>
      </c>
      <c r="BL23" s="518">
        <f>'НП ДЕННА'!BF19-BL24</f>
        <v>0</v>
      </c>
      <c r="BM23" s="545">
        <f>IF('НП ДЕННА'!BG19&gt;0,IF(ROUND('НП ДЕННА'!BG19*$CR$4,0)&gt;0,ROUND('НП ДЕННА'!BG19*$CR$4,0)*2,2),0)-BM24</f>
        <v>0</v>
      </c>
      <c r="BN23" s="545">
        <f>IF('НП ДЕННА'!BH19&gt;0,IF(ROUND('НП ДЕННА'!BH19*$CR$4,0)&gt;0,ROUND('НП ДЕННА'!BH19*$CR$4,0)*2,2),0)-BN24</f>
        <v>0</v>
      </c>
      <c r="BO23" s="546">
        <f>IF('НП ДЕННА'!BI19&gt;0,IF(ROUND('НП ДЕННА'!BI19*$CR$4,0)&gt;0,ROUND('НП ДЕННА'!BI19*$CR$4,0)*2,2),0)-BO24</f>
        <v>0</v>
      </c>
      <c r="BP23" s="547">
        <f>'НП ДЕННА'!BJ19*30-SUM(BM23:BO24)-BP24</f>
        <v>0</v>
      </c>
      <c r="BQ23" s="518">
        <f>'НП ДЕННА'!BJ19-BQ24</f>
        <v>0</v>
      </c>
      <c r="BR23" s="545">
        <f>IF('НП ДЕННА'!BK19&gt;0,IF(ROUND('НП ДЕННА'!BK19*$CR$4,0)&gt;0,ROUND('НП ДЕННА'!BK19*$CR$4,0)*2,2),0)-BR24</f>
        <v>0</v>
      </c>
      <c r="BS23" s="545">
        <f>IF('НП ДЕННА'!BL19&gt;0,IF(ROUND('НП ДЕННА'!BL19*$CR$4,0)&gt;0,ROUND('НП ДЕННА'!BL19*$CR$4,0)*2,2),0)-BS24</f>
        <v>0</v>
      </c>
      <c r="BT23" s="546">
        <f>IF('НП ДЕННА'!BM19&gt;0,IF(ROUND('НП ДЕННА'!BM19*$CR$4,0)&gt;0,ROUND('НП ДЕННА'!BM19*$CR$4,0)*2,2),0)-BT24</f>
        <v>0</v>
      </c>
      <c r="BU23" s="547">
        <f>'НП ДЕННА'!BN19*30-SUM(BR23:BT24)-BU24</f>
        <v>0</v>
      </c>
      <c r="BV23" s="518">
        <f>'НП ДЕННА'!BN19-BV24</f>
        <v>0</v>
      </c>
      <c r="BW23" s="545">
        <f>IF('НП ДЕННА'!BO19&gt;0,IF(ROUND('НП ДЕННА'!BO19*$CR$4,0)&gt;0,ROUND('НП ДЕННА'!BO19*$CR$4,0)*2,2),0)-BW24</f>
        <v>0</v>
      </c>
      <c r="BX23" s="545">
        <f>IF('НП ДЕННА'!BP19&gt;0,IF(ROUND('НП ДЕННА'!BP19*$CR$4,0)&gt;0,ROUND('НП ДЕННА'!BP19*$CR$4,0)*2,2),0)-BX24</f>
        <v>0</v>
      </c>
      <c r="BY23" s="546">
        <f>IF('НП ДЕННА'!BQ19&gt;0,IF(ROUND('НП ДЕННА'!BQ19*$CR$4,0)&gt;0,ROUND('НП ДЕННА'!BQ19*$CR$4,0)*2,2),0)-BY24</f>
        <v>0</v>
      </c>
      <c r="BZ23" s="547">
        <f>'НП ДЕННА'!BR19*30-SUM(BW23:BY24)-BZ24</f>
        <v>0</v>
      </c>
      <c r="CA23" s="518">
        <f>'НП ДЕННА'!BR19-CA24</f>
        <v>0</v>
      </c>
      <c r="CB23" s="545">
        <f>IF('НП ДЕННА'!BS19&gt;0,IF(ROUND('НП ДЕННА'!BS19*$CR$4,0)&gt;0,ROUND('НП ДЕННА'!BS19*$CR$4,0)*2,2),0)-CB24</f>
        <v>0</v>
      </c>
      <c r="CC23" s="545">
        <f>IF('НП ДЕННА'!BT19&gt;0,IF(ROUND('НП ДЕННА'!BT19*$CR$4,0)&gt;0,ROUND('НП ДЕННА'!BT19*$CR$4,0)*2,2),0)-CC24</f>
        <v>0</v>
      </c>
      <c r="CD23" s="546">
        <f>IF('НП ДЕННА'!BU19&gt;0,IF(ROUND('НП ДЕННА'!BU19*$CR$4,0)&gt;0,ROUND('НП ДЕННА'!BU19*$CR$4,0)*2,2),0)-CD24</f>
        <v>0</v>
      </c>
      <c r="CE23" s="547">
        <f>'НП ДЕННА'!BV19*30-SUM(CB23:CD24)-CE24</f>
        <v>0</v>
      </c>
      <c r="CF23" s="518">
        <f>'НП ДЕННА'!BV19-CF24</f>
        <v>0</v>
      </c>
      <c r="CG23" s="545">
        <f>IF('НП ДЕННА'!BW19&gt;0,IF(ROUND('НП ДЕННА'!BW19*$CR$4,0)&gt;0,ROUND('НП ДЕННА'!BW19*$CR$4,0)*2,2),0)-CG24</f>
        <v>0</v>
      </c>
      <c r="CH23" s="545">
        <f>IF('НП ДЕННА'!BX19&gt;0,IF(ROUND('НП ДЕННА'!BX19*$CR$4,0)&gt;0,ROUND('НП ДЕННА'!BX19*$CR$4,0)*2,2),0)-CH24</f>
        <v>0</v>
      </c>
      <c r="CI23" s="546">
        <f>IF('НП ДЕННА'!BY19&gt;0,IF(ROUND('НП ДЕННА'!BY19*$CR$4,0)&gt;0,ROUND('НП ДЕННА'!BY19*$CR$4,0)*2,2),0)-CI24</f>
        <v>0</v>
      </c>
      <c r="CJ23" s="547">
        <f>'НП ДЕННА'!BZ19*30-SUM(CG23:CI24)-CJ24</f>
        <v>0</v>
      </c>
      <c r="CK23" s="518">
        <f>'НП ДЕННА'!BZ19-CK24</f>
        <v>0</v>
      </c>
      <c r="CL23" s="545">
        <f>IF('НП ДЕННА'!CA19&gt;0,IF(ROUND('НП ДЕННА'!CA19*$CR$4,0)&gt;0,ROUND('НП ДЕННА'!CA19*$CR$4,0)*2,2),0)-CL24</f>
        <v>0</v>
      </c>
      <c r="CM23" s="545">
        <f>IF('НП ДЕННА'!CB19&gt;0,IF(ROUND('НП ДЕННА'!CB19*$CR$4,0)&gt;0,ROUND('НП ДЕННА'!CB19*$CR$4,0)*2,2),0)-CM24</f>
        <v>0</v>
      </c>
      <c r="CN23" s="546">
        <f>IF('НП ДЕННА'!CC19&gt;0,IF(ROUND('НП ДЕННА'!CC19*$CR$4,0)&gt;0,ROUND('НП ДЕННА'!CC19*$CR$4,0)*2,2),0)-CN24</f>
        <v>0</v>
      </c>
      <c r="CO23" s="547">
        <f>'НП ДЕННА'!CD19*30-SUM(CL23:CN24)-CO24</f>
        <v>0</v>
      </c>
      <c r="CP23" s="518">
        <f>'НП ДЕННА'!CD19-CP24</f>
        <v>0</v>
      </c>
      <c r="CQ23" s="62">
        <f>IF(ISERROR(AH23/AC23),0,(AH23+AH24)/(AC23+AC24))</f>
        <v>0.73333333333333328</v>
      </c>
      <c r="CS23" s="543">
        <f t="shared" si="4"/>
        <v>1</v>
      </c>
    </row>
    <row r="24" spans="1:98" s="19" customFormat="1" ht="10.199999999999999" x14ac:dyDescent="0.2">
      <c r="A24" s="510"/>
      <c r="B24" s="600"/>
      <c r="C24" s="601" t="s">
        <v>275</v>
      </c>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3"/>
      <c r="AC24" s="516">
        <f t="shared" si="16"/>
        <v>0</v>
      </c>
      <c r="AD24" s="621">
        <f>AM24+AR24+AW24+BB24+BG24+BL24+BQ24+BV24+CA24+CF24+CK24+CP24</f>
        <v>0</v>
      </c>
      <c r="AE24" s="517">
        <f t="shared" si="0"/>
        <v>0</v>
      </c>
      <c r="AF24" s="517">
        <f t="shared" si="1"/>
        <v>0</v>
      </c>
      <c r="AG24" s="517">
        <f t="shared" si="2"/>
        <v>0</v>
      </c>
      <c r="AH24" s="517">
        <f t="shared" si="3"/>
        <v>0</v>
      </c>
      <c r="AI24" s="508"/>
      <c r="AJ24" s="508"/>
      <c r="AK24" s="548"/>
      <c r="AL24" s="549"/>
      <c r="AM24" s="520">
        <f t="shared" ref="AM24" si="50">SUM(AI24:AL24)/30</f>
        <v>0</v>
      </c>
      <c r="AN24" s="508"/>
      <c r="AO24" s="508"/>
      <c r="AP24" s="548"/>
      <c r="AQ24" s="549"/>
      <c r="AR24" s="520">
        <f t="shared" ref="AR24" si="51">SUM(AN24:AQ24)/30</f>
        <v>0</v>
      </c>
      <c r="AS24" s="508"/>
      <c r="AT24" s="508"/>
      <c r="AU24" s="548"/>
      <c r="AV24" s="549"/>
      <c r="AW24" s="520">
        <f t="shared" ref="AW24" si="52">SUM(AS24:AV24)/30</f>
        <v>0</v>
      </c>
      <c r="AX24" s="508"/>
      <c r="AY24" s="508"/>
      <c r="AZ24" s="548"/>
      <c r="BA24" s="549"/>
      <c r="BB24" s="520">
        <f t="shared" ref="BB24" si="53">SUM(AX24:BA24)/30</f>
        <v>0</v>
      </c>
      <c r="BC24" s="508"/>
      <c r="BD24" s="508"/>
      <c r="BE24" s="548"/>
      <c r="BF24" s="549"/>
      <c r="BG24" s="520">
        <f t="shared" ref="BG24" si="54">SUM(BC24:BF24)/30</f>
        <v>0</v>
      </c>
      <c r="BH24" s="508"/>
      <c r="BI24" s="508"/>
      <c r="BJ24" s="548"/>
      <c r="BK24" s="549"/>
      <c r="BL24" s="520">
        <f t="shared" ref="BL24" si="55">SUM(BH24:BK24)/30</f>
        <v>0</v>
      </c>
      <c r="BM24" s="508"/>
      <c r="BN24" s="508"/>
      <c r="BO24" s="548"/>
      <c r="BP24" s="549"/>
      <c r="BQ24" s="520">
        <f t="shared" ref="BQ24" si="56">SUM(BM24:BP24)/30</f>
        <v>0</v>
      </c>
      <c r="BR24" s="508"/>
      <c r="BS24" s="508"/>
      <c r="BT24" s="548"/>
      <c r="BU24" s="549"/>
      <c r="BV24" s="520">
        <f t="shared" ref="BV24" si="57">SUM(BR24:BU24)/30</f>
        <v>0</v>
      </c>
      <c r="BW24" s="508"/>
      <c r="BX24" s="508"/>
      <c r="BY24" s="548"/>
      <c r="BZ24" s="549"/>
      <c r="CA24" s="520">
        <f t="shared" ref="CA24" si="58">SUM(BW24:BZ24)/30</f>
        <v>0</v>
      </c>
      <c r="CB24" s="508"/>
      <c r="CC24" s="508"/>
      <c r="CD24" s="548"/>
      <c r="CE24" s="549"/>
      <c r="CF24" s="520">
        <f t="shared" ref="CF24" si="59">SUM(CB24:CE24)/30</f>
        <v>0</v>
      </c>
      <c r="CG24" s="508"/>
      <c r="CH24" s="508"/>
      <c r="CI24" s="548"/>
      <c r="CJ24" s="549"/>
      <c r="CK24" s="520">
        <f t="shared" ref="CK24" si="60">SUM(CG24:CJ24)/30</f>
        <v>0</v>
      </c>
      <c r="CL24" s="508"/>
      <c r="CM24" s="508"/>
      <c r="CN24" s="548"/>
      <c r="CO24" s="549"/>
      <c r="CP24" s="520">
        <f t="shared" ref="CP24" si="61">SUM(CL24:CO24)/30</f>
        <v>0</v>
      </c>
      <c r="CQ24" s="62"/>
      <c r="CS24" s="543">
        <f t="shared" si="4"/>
        <v>-1</v>
      </c>
      <c r="CT24" s="543"/>
    </row>
    <row r="25" spans="1:98" s="19" customFormat="1" ht="10.199999999999999" x14ac:dyDescent="0.2">
      <c r="A25" s="22" t="str">
        <f>'НП ДЕННА'!A20</f>
        <v>1.1.06</v>
      </c>
      <c r="B25" s="604" t="str">
        <f>'НП ДЕННА'!B20</f>
        <v>Стратегічне управління</v>
      </c>
      <c r="C25" s="605" t="str">
        <f>'НП ДЕННА'!C20</f>
        <v>ПУММ</v>
      </c>
      <c r="D25" s="606">
        <f>'НП ДЕННА'!D20</f>
        <v>1</v>
      </c>
      <c r="E25" s="606">
        <f>'НП ДЕННА'!E20</f>
        <v>2</v>
      </c>
      <c r="F25" s="606">
        <f>'НП ДЕННА'!F20</f>
        <v>0</v>
      </c>
      <c r="G25" s="606">
        <f>'НП ДЕННА'!G20</f>
        <v>0</v>
      </c>
      <c r="H25" s="606">
        <f>'НП ДЕННА'!H20</f>
        <v>0</v>
      </c>
      <c r="I25" s="606">
        <f>'НП ДЕННА'!I20</f>
        <v>0</v>
      </c>
      <c r="J25" s="606">
        <f>'НП ДЕННА'!J20</f>
        <v>0</v>
      </c>
      <c r="K25" s="606">
        <f>'НП ДЕННА'!K20</f>
        <v>0</v>
      </c>
      <c r="L25" s="606">
        <f>'НП ДЕННА'!L20</f>
        <v>0</v>
      </c>
      <c r="M25" s="606">
        <f>'НП ДЕННА'!M20</f>
        <v>0</v>
      </c>
      <c r="N25" s="606">
        <f>'НП ДЕННА'!N20</f>
        <v>0</v>
      </c>
      <c r="O25" s="606">
        <f>'НП ДЕННА'!O20</f>
        <v>0</v>
      </c>
      <c r="P25" s="606">
        <f>'НП ДЕННА'!P20</f>
        <v>0</v>
      </c>
      <c r="Q25" s="606">
        <f>'НП ДЕННА'!Q20</f>
        <v>0</v>
      </c>
      <c r="R25" s="606">
        <f>'НП ДЕННА'!R20</f>
        <v>0</v>
      </c>
      <c r="S25" s="606">
        <f>'НП ДЕННА'!S20</f>
        <v>0</v>
      </c>
      <c r="T25" s="607">
        <f>'НП ДЕННА'!T20</f>
        <v>0</v>
      </c>
      <c r="U25" s="607">
        <f>'НП ДЕННА'!U20</f>
        <v>0</v>
      </c>
      <c r="V25" s="608">
        <f>'НП ДЕННА'!V20</f>
        <v>0</v>
      </c>
      <c r="W25" s="608">
        <f>'НП ДЕННА'!W20</f>
        <v>0</v>
      </c>
      <c r="X25" s="608">
        <f>'НП ДЕННА'!X20</f>
        <v>0</v>
      </c>
      <c r="Y25" s="608">
        <f>'НП ДЕННА'!Y20</f>
        <v>0</v>
      </c>
      <c r="Z25" s="608">
        <f>'НП ДЕННА'!Z20</f>
        <v>0</v>
      </c>
      <c r="AA25" s="608">
        <f>'НП ДЕННА'!AA20</f>
        <v>0</v>
      </c>
      <c r="AB25" s="609">
        <f>'НП ДЕННА'!AB20</f>
        <v>0</v>
      </c>
      <c r="AC25" s="275">
        <f t="shared" si="16"/>
        <v>195</v>
      </c>
      <c r="AD25" s="620">
        <f>'НП ДЕННА'!AD20-AD26</f>
        <v>6.5</v>
      </c>
      <c r="AE25" s="9">
        <f t="shared" si="0"/>
        <v>32</v>
      </c>
      <c r="AF25" s="9">
        <f t="shared" si="1"/>
        <v>0</v>
      </c>
      <c r="AG25" s="9">
        <f t="shared" si="2"/>
        <v>22</v>
      </c>
      <c r="AH25" s="9">
        <f t="shared" si="3"/>
        <v>141</v>
      </c>
      <c r="AI25" s="545">
        <f>IF('НП ДЕННА'!AI20&gt;0,IF(ROUND('НП ДЕННА'!AI20*$CR$4,0)&gt;0,ROUND('НП ДЕННА'!AI20*$CR$4,0)*2,2),0)-AI26</f>
        <v>22</v>
      </c>
      <c r="AJ25" s="545">
        <f>IF('НП ДЕННА'!AJ20&gt;0,IF(ROUND('НП ДЕННА'!AJ20*$CR$4,0)&gt;0,ROUND('НП ДЕННА'!AJ20*$CR$4,0)*2,2),0)-AJ26</f>
        <v>0</v>
      </c>
      <c r="AK25" s="546">
        <f>IF('НП ДЕННА'!AK20&gt;0,IF(ROUND('НП ДЕННА'!AK20*$CR$4,0)&gt;0,ROUND('НП ДЕННА'!AK20*$CR$4,0)*2,2),0)-AK26</f>
        <v>12</v>
      </c>
      <c r="AL25" s="547">
        <f>'НП ДЕННА'!AL20*30-SUM(AI25:AK26)-AL26</f>
        <v>86</v>
      </c>
      <c r="AM25" s="518">
        <f>'НП ДЕННА'!AL20-AM26</f>
        <v>4</v>
      </c>
      <c r="AN25" s="545">
        <f>IF('НП ДЕННА'!AM20&gt;0,IF(ROUND('НП ДЕННА'!AM20*$CR$4,0)&gt;0,ROUND('НП ДЕННА'!AM20*$CR$4,0)*2,2),0)-AN26</f>
        <v>10</v>
      </c>
      <c r="AO25" s="545">
        <f>IF('НП ДЕННА'!AN20&gt;0,IF(ROUND('НП ДЕННА'!AN20*$CR$4,0)&gt;0,ROUND('НП ДЕННА'!AN20*$CR$4,0)*2,2),0)-AO26</f>
        <v>0</v>
      </c>
      <c r="AP25" s="546">
        <f>IF('НП ДЕННА'!AO20&gt;0,IF(ROUND('НП ДЕННА'!AO20*$CR$4,0)&gt;0,ROUND('НП ДЕННА'!AO20*$CR$4,0)*2,2),0)-AP26</f>
        <v>10</v>
      </c>
      <c r="AQ25" s="547">
        <f>'НП ДЕННА'!AP20*30-SUM(AN25:AP26)-AQ26</f>
        <v>55</v>
      </c>
      <c r="AR25" s="518">
        <f>'НП ДЕННА'!AP20-AR26</f>
        <v>2.5</v>
      </c>
      <c r="AS25" s="545">
        <f>IF('НП ДЕННА'!AQ20&gt;0,IF(ROUND('НП ДЕННА'!AQ20*$CR$4,0)&gt;0,ROUND('НП ДЕННА'!AQ20*$CR$4,0)*2,2),0)-AS26</f>
        <v>0</v>
      </c>
      <c r="AT25" s="545">
        <f>IF('НП ДЕННА'!AR20&gt;0,IF(ROUND('НП ДЕННА'!AR20*$CR$4,0)&gt;0,ROUND('НП ДЕННА'!AR20*$CR$4,0)*2,2),0)-AT26</f>
        <v>0</v>
      </c>
      <c r="AU25" s="546">
        <f>IF('НП ДЕННА'!AS20&gt;0,IF(ROUND('НП ДЕННА'!AS20*$CR$4,0)&gt;0,ROUND('НП ДЕННА'!AS20*$CR$4,0)*2,2),0)-AU26</f>
        <v>0</v>
      </c>
      <c r="AV25" s="547">
        <f>'НП ДЕННА'!AT20*30-SUM(AS25:AU26)-AV26</f>
        <v>0</v>
      </c>
      <c r="AW25" s="518">
        <f>'НП ДЕННА'!AT20-AW26</f>
        <v>0</v>
      </c>
      <c r="AX25" s="545">
        <f>IF('НП ДЕННА'!AU20&gt;0,IF(ROUND('НП ДЕННА'!AU20*$CR$4,0)&gt;0,ROUND('НП ДЕННА'!AU20*$CR$4,0)*2,2),0)-AX26</f>
        <v>0</v>
      </c>
      <c r="AY25" s="545">
        <f>IF('НП ДЕННА'!AV20&gt;0,IF(ROUND('НП ДЕННА'!AV20*$CR$4,0)&gt;0,ROUND('НП ДЕННА'!AV20*$CR$4,0)*2,2),0)-AY26</f>
        <v>0</v>
      </c>
      <c r="AZ25" s="546">
        <f>IF('НП ДЕННА'!AW20&gt;0,IF(ROUND('НП ДЕННА'!AW20*$CR$4,0)&gt;0,ROUND('НП ДЕННА'!AW20*$CR$4,0)*2,2),0)-AZ26</f>
        <v>0</v>
      </c>
      <c r="BA25" s="547">
        <f>'НП ДЕННА'!AX20*30-SUM(AX25:AZ26)-BA26</f>
        <v>0</v>
      </c>
      <c r="BB25" s="518">
        <f>'НП ДЕННА'!AX20-BB26</f>
        <v>0</v>
      </c>
      <c r="BC25" s="545">
        <f>IF('НП ДЕННА'!AY20&gt;0,IF(ROUND('НП ДЕННА'!AY20*$CR$4,0)&gt;0,ROUND('НП ДЕННА'!AY20*$CR$4,0)*2,2),0)-BC26</f>
        <v>0</v>
      </c>
      <c r="BD25" s="545">
        <f>IF('НП ДЕННА'!AZ20&gt;0,IF(ROUND('НП ДЕННА'!AZ20*$CR$4,0)&gt;0,ROUND('НП ДЕННА'!AZ20*$CR$4,0)*2,2),0)-BD26</f>
        <v>0</v>
      </c>
      <c r="BE25" s="546">
        <f>IF('НП ДЕННА'!BA20&gt;0,IF(ROUND('НП ДЕННА'!BA20*$CR$4,0)&gt;0,ROUND('НП ДЕННА'!BA20*$CR$4,0)*2,2),0)-BE26</f>
        <v>0</v>
      </c>
      <c r="BF25" s="547">
        <f>'НП ДЕННА'!BB20*30-SUM(BC25:BE26)-BF26</f>
        <v>0</v>
      </c>
      <c r="BG25" s="518">
        <f>'НП ДЕННА'!BB20-BG26</f>
        <v>0</v>
      </c>
      <c r="BH25" s="545">
        <f>IF('НП ДЕННА'!BC20&gt;0,IF(ROUND('НП ДЕННА'!BC20*$CR$4,0)&gt;0,ROUND('НП ДЕННА'!BC20*$CR$4,0)*2,2),0)-BH26</f>
        <v>0</v>
      </c>
      <c r="BI25" s="545">
        <f>IF('НП ДЕННА'!BD20&gt;0,IF(ROUND('НП ДЕННА'!BD20*$CR$4,0)&gt;0,ROUND('НП ДЕННА'!BD20*$CR$4,0)*2,2),0)-BI26</f>
        <v>0</v>
      </c>
      <c r="BJ25" s="546">
        <f>IF('НП ДЕННА'!BE20&gt;0,IF(ROUND('НП ДЕННА'!BE20*$CR$4,0)&gt;0,ROUND('НП ДЕННА'!BE20*$CR$4,0)*2,2),0)-BJ26</f>
        <v>0</v>
      </c>
      <c r="BK25" s="547">
        <f>'НП ДЕННА'!BF20*30-SUM(BH25:BJ26)-BK26</f>
        <v>0</v>
      </c>
      <c r="BL25" s="518">
        <f>'НП ДЕННА'!BF20-BL26</f>
        <v>0</v>
      </c>
      <c r="BM25" s="545">
        <f>IF('НП ДЕННА'!BG20&gt;0,IF(ROUND('НП ДЕННА'!BG20*$CR$4,0)&gt;0,ROUND('НП ДЕННА'!BG20*$CR$4,0)*2,2),0)-BM26</f>
        <v>0</v>
      </c>
      <c r="BN25" s="545">
        <f>IF('НП ДЕННА'!BH20&gt;0,IF(ROUND('НП ДЕННА'!BH20*$CR$4,0)&gt;0,ROUND('НП ДЕННА'!BH20*$CR$4,0)*2,2),0)-BN26</f>
        <v>0</v>
      </c>
      <c r="BO25" s="546">
        <f>IF('НП ДЕННА'!BI20&gt;0,IF(ROUND('НП ДЕННА'!BI20*$CR$4,0)&gt;0,ROUND('НП ДЕННА'!BI20*$CR$4,0)*2,2),0)-BO26</f>
        <v>0</v>
      </c>
      <c r="BP25" s="547">
        <f>'НП ДЕННА'!BJ20*30-SUM(BM25:BO26)-BP26</f>
        <v>0</v>
      </c>
      <c r="BQ25" s="518">
        <f>'НП ДЕННА'!BJ20-BQ26</f>
        <v>0</v>
      </c>
      <c r="BR25" s="545">
        <f>IF('НП ДЕННА'!BK20&gt;0,IF(ROUND('НП ДЕННА'!BK20*$CR$4,0)&gt;0,ROUND('НП ДЕННА'!BK20*$CR$4,0)*2,2),0)-BR26</f>
        <v>0</v>
      </c>
      <c r="BS25" s="545">
        <f>IF('НП ДЕННА'!BL20&gt;0,IF(ROUND('НП ДЕННА'!BL20*$CR$4,0)&gt;0,ROUND('НП ДЕННА'!BL20*$CR$4,0)*2,2),0)-BS26</f>
        <v>0</v>
      </c>
      <c r="BT25" s="546">
        <f>IF('НП ДЕННА'!BM20&gt;0,IF(ROUND('НП ДЕННА'!BM20*$CR$4,0)&gt;0,ROUND('НП ДЕННА'!BM20*$CR$4,0)*2,2),0)-BT26</f>
        <v>0</v>
      </c>
      <c r="BU25" s="547">
        <f>'НП ДЕННА'!BN20*30-SUM(BR25:BT26)-BU26</f>
        <v>0</v>
      </c>
      <c r="BV25" s="518">
        <f>'НП ДЕННА'!BN20-BV26</f>
        <v>0</v>
      </c>
      <c r="BW25" s="545">
        <f>IF('НП ДЕННА'!BO20&gt;0,IF(ROUND('НП ДЕННА'!BO20*$CR$4,0)&gt;0,ROUND('НП ДЕННА'!BO20*$CR$4,0)*2,2),0)-BW26</f>
        <v>0</v>
      </c>
      <c r="BX25" s="545">
        <f>IF('НП ДЕННА'!BP20&gt;0,IF(ROUND('НП ДЕННА'!BP20*$CR$4,0)&gt;0,ROUND('НП ДЕННА'!BP20*$CR$4,0)*2,2),0)-BX26</f>
        <v>0</v>
      </c>
      <c r="BY25" s="546">
        <f>IF('НП ДЕННА'!BQ20&gt;0,IF(ROUND('НП ДЕННА'!BQ20*$CR$4,0)&gt;0,ROUND('НП ДЕННА'!BQ20*$CR$4,0)*2,2),0)-BY26</f>
        <v>0</v>
      </c>
      <c r="BZ25" s="547">
        <f>'НП ДЕННА'!BR20*30-SUM(BW25:BY26)-BZ26</f>
        <v>0</v>
      </c>
      <c r="CA25" s="518">
        <f>'НП ДЕННА'!BR20-CA26</f>
        <v>0</v>
      </c>
      <c r="CB25" s="545">
        <f>IF('НП ДЕННА'!BS20&gt;0,IF(ROUND('НП ДЕННА'!BS20*$CR$4,0)&gt;0,ROUND('НП ДЕННА'!BS20*$CR$4,0)*2,2),0)-CB26</f>
        <v>0</v>
      </c>
      <c r="CC25" s="545">
        <f>IF('НП ДЕННА'!BT20&gt;0,IF(ROUND('НП ДЕННА'!BT20*$CR$4,0)&gt;0,ROUND('НП ДЕННА'!BT20*$CR$4,0)*2,2),0)-CC26</f>
        <v>0</v>
      </c>
      <c r="CD25" s="546">
        <f>IF('НП ДЕННА'!BU20&gt;0,IF(ROUND('НП ДЕННА'!BU20*$CR$4,0)&gt;0,ROUND('НП ДЕННА'!BU20*$CR$4,0)*2,2),0)-CD26</f>
        <v>0</v>
      </c>
      <c r="CE25" s="547">
        <f>'НП ДЕННА'!BV20*30-SUM(CB25:CD26)-CE26</f>
        <v>0</v>
      </c>
      <c r="CF25" s="518">
        <f>'НП ДЕННА'!BV20-CF26</f>
        <v>0</v>
      </c>
      <c r="CG25" s="545">
        <f>IF('НП ДЕННА'!BW20&gt;0,IF(ROUND('НП ДЕННА'!BW20*$CR$4,0)&gt;0,ROUND('НП ДЕННА'!BW20*$CR$4,0)*2,2),0)-CG26</f>
        <v>0</v>
      </c>
      <c r="CH25" s="545">
        <f>IF('НП ДЕННА'!BX20&gt;0,IF(ROUND('НП ДЕННА'!BX20*$CR$4,0)&gt;0,ROUND('НП ДЕННА'!BX20*$CR$4,0)*2,2),0)-CH26</f>
        <v>0</v>
      </c>
      <c r="CI25" s="546">
        <f>IF('НП ДЕННА'!BY20&gt;0,IF(ROUND('НП ДЕННА'!BY20*$CR$4,0)&gt;0,ROUND('НП ДЕННА'!BY20*$CR$4,0)*2,2),0)-CI26</f>
        <v>0</v>
      </c>
      <c r="CJ25" s="547">
        <f>'НП ДЕННА'!BZ20*30-SUM(CG25:CI26)-CJ26</f>
        <v>0</v>
      </c>
      <c r="CK25" s="518">
        <f>'НП ДЕННА'!BZ20-CK26</f>
        <v>0</v>
      </c>
      <c r="CL25" s="545">
        <f>IF('НП ДЕННА'!CA20&gt;0,IF(ROUND('НП ДЕННА'!CA20*$CR$4,0)&gt;0,ROUND('НП ДЕННА'!CA20*$CR$4,0)*2,2),0)-CL26</f>
        <v>0</v>
      </c>
      <c r="CM25" s="545">
        <f>IF('НП ДЕННА'!CB20&gt;0,IF(ROUND('НП ДЕННА'!CB20*$CR$4,0)&gt;0,ROUND('НП ДЕННА'!CB20*$CR$4,0)*2,2),0)-CM26</f>
        <v>0</v>
      </c>
      <c r="CN25" s="546">
        <f>IF('НП ДЕННА'!CC20&gt;0,IF(ROUND('НП ДЕННА'!CC20*$CR$4,0)&gt;0,ROUND('НП ДЕННА'!CC20*$CR$4,0)*2,2),0)-CN26</f>
        <v>0</v>
      </c>
      <c r="CO25" s="547">
        <f>'НП ДЕННА'!CD20*30-SUM(CL25:CN26)-CO26</f>
        <v>0</v>
      </c>
      <c r="CP25" s="518">
        <f>'НП ДЕННА'!CD20-CP26</f>
        <v>0</v>
      </c>
      <c r="CQ25" s="62">
        <f>IF(ISERROR(AH25/AC25),0,(AH25+AH26)/(AC25+AC26))</f>
        <v>0.72307692307692306</v>
      </c>
      <c r="CS25" s="543">
        <f t="shared" si="4"/>
        <v>1</v>
      </c>
    </row>
    <row r="26" spans="1:98" s="19" customFormat="1" ht="10.199999999999999" x14ac:dyDescent="0.2">
      <c r="A26" s="510"/>
      <c r="B26" s="600"/>
      <c r="C26" s="601" t="s">
        <v>275</v>
      </c>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3"/>
      <c r="AC26" s="516">
        <f t="shared" si="16"/>
        <v>0</v>
      </c>
      <c r="AD26" s="621">
        <f>AM26+AR26+AW26+BB26+BG26+BL26+BQ26+BV26+CA26+CF26+CK26+CP26</f>
        <v>0</v>
      </c>
      <c r="AE26" s="517">
        <f t="shared" si="0"/>
        <v>0</v>
      </c>
      <c r="AF26" s="517">
        <f t="shared" si="1"/>
        <v>0</v>
      </c>
      <c r="AG26" s="517">
        <f t="shared" si="2"/>
        <v>0</v>
      </c>
      <c r="AH26" s="517">
        <f t="shared" si="3"/>
        <v>0</v>
      </c>
      <c r="AI26" s="508"/>
      <c r="AJ26" s="508"/>
      <c r="AK26" s="548"/>
      <c r="AL26" s="549"/>
      <c r="AM26" s="520">
        <f t="shared" ref="AM26" si="62">SUM(AI26:AL26)/30</f>
        <v>0</v>
      </c>
      <c r="AN26" s="508"/>
      <c r="AO26" s="508"/>
      <c r="AP26" s="548"/>
      <c r="AQ26" s="549"/>
      <c r="AR26" s="520">
        <f t="shared" ref="AR26" si="63">SUM(AN26:AQ26)/30</f>
        <v>0</v>
      </c>
      <c r="AS26" s="508"/>
      <c r="AT26" s="508"/>
      <c r="AU26" s="548"/>
      <c r="AV26" s="549"/>
      <c r="AW26" s="520">
        <f t="shared" ref="AW26" si="64">SUM(AS26:AV26)/30</f>
        <v>0</v>
      </c>
      <c r="AX26" s="508"/>
      <c r="AY26" s="508"/>
      <c r="AZ26" s="548"/>
      <c r="BA26" s="549"/>
      <c r="BB26" s="520">
        <f t="shared" ref="BB26" si="65">SUM(AX26:BA26)/30</f>
        <v>0</v>
      </c>
      <c r="BC26" s="508"/>
      <c r="BD26" s="508"/>
      <c r="BE26" s="548"/>
      <c r="BF26" s="549"/>
      <c r="BG26" s="520">
        <f t="shared" ref="BG26" si="66">SUM(BC26:BF26)/30</f>
        <v>0</v>
      </c>
      <c r="BH26" s="508"/>
      <c r="BI26" s="508"/>
      <c r="BJ26" s="548"/>
      <c r="BK26" s="549"/>
      <c r="BL26" s="520">
        <f t="shared" ref="BL26" si="67">SUM(BH26:BK26)/30</f>
        <v>0</v>
      </c>
      <c r="BM26" s="508"/>
      <c r="BN26" s="508"/>
      <c r="BO26" s="548"/>
      <c r="BP26" s="549"/>
      <c r="BQ26" s="520">
        <f t="shared" ref="BQ26" si="68">SUM(BM26:BP26)/30</f>
        <v>0</v>
      </c>
      <c r="BR26" s="508"/>
      <c r="BS26" s="508"/>
      <c r="BT26" s="548"/>
      <c r="BU26" s="549"/>
      <c r="BV26" s="520">
        <f t="shared" ref="BV26" si="69">SUM(BR26:BU26)/30</f>
        <v>0</v>
      </c>
      <c r="BW26" s="508"/>
      <c r="BX26" s="508"/>
      <c r="BY26" s="548"/>
      <c r="BZ26" s="549"/>
      <c r="CA26" s="520">
        <f t="shared" ref="CA26" si="70">SUM(BW26:BZ26)/30</f>
        <v>0</v>
      </c>
      <c r="CB26" s="508"/>
      <c r="CC26" s="508"/>
      <c r="CD26" s="548"/>
      <c r="CE26" s="549"/>
      <c r="CF26" s="520">
        <f t="shared" ref="CF26" si="71">SUM(CB26:CE26)/30</f>
        <v>0</v>
      </c>
      <c r="CG26" s="508"/>
      <c r="CH26" s="508"/>
      <c r="CI26" s="548"/>
      <c r="CJ26" s="549"/>
      <c r="CK26" s="520">
        <f t="shared" ref="CK26" si="72">SUM(CG26:CJ26)/30</f>
        <v>0</v>
      </c>
      <c r="CL26" s="508"/>
      <c r="CM26" s="508"/>
      <c r="CN26" s="548"/>
      <c r="CO26" s="549"/>
      <c r="CP26" s="520">
        <f t="shared" ref="CP26" si="73">SUM(CL26:CO26)/30</f>
        <v>0</v>
      </c>
      <c r="CQ26" s="62"/>
      <c r="CS26" s="543">
        <f t="shared" si="4"/>
        <v>-1</v>
      </c>
      <c r="CT26" s="543"/>
    </row>
    <row r="27" spans="1:98" s="19" customFormat="1" ht="10.199999999999999" x14ac:dyDescent="0.2">
      <c r="A27" s="22" t="str">
        <f>'НП ДЕННА'!A21</f>
        <v>1.1.07</v>
      </c>
      <c r="B27" s="604" t="str">
        <f>'НП ДЕННА'!B21</f>
        <v>Менеджмент персоналу</v>
      </c>
      <c r="C27" s="605" t="str">
        <f>'НП ДЕННА'!C21</f>
        <v>ПУММ</v>
      </c>
      <c r="D27" s="606">
        <f>'НП ДЕННА'!D21</f>
        <v>1</v>
      </c>
      <c r="E27" s="606">
        <f>'НП ДЕННА'!E21</f>
        <v>0</v>
      </c>
      <c r="F27" s="606">
        <f>'НП ДЕННА'!F21</f>
        <v>0</v>
      </c>
      <c r="G27" s="606">
        <f>'НП ДЕННА'!G21</f>
        <v>0</v>
      </c>
      <c r="H27" s="606">
        <f>'НП ДЕННА'!H21</f>
        <v>0</v>
      </c>
      <c r="I27" s="606">
        <f>'НП ДЕННА'!I21</f>
        <v>0</v>
      </c>
      <c r="J27" s="606">
        <f>'НП ДЕННА'!J21</f>
        <v>0</v>
      </c>
      <c r="K27" s="606">
        <f>'НП ДЕННА'!K21</f>
        <v>0</v>
      </c>
      <c r="L27" s="606">
        <f>'НП ДЕННА'!L21</f>
        <v>0</v>
      </c>
      <c r="M27" s="606">
        <f>'НП ДЕННА'!M21</f>
        <v>0</v>
      </c>
      <c r="N27" s="606">
        <f>'НП ДЕННА'!N21</f>
        <v>0</v>
      </c>
      <c r="O27" s="606">
        <f>'НП ДЕННА'!O21</f>
        <v>0</v>
      </c>
      <c r="P27" s="606">
        <f>'НП ДЕННА'!P21</f>
        <v>0</v>
      </c>
      <c r="Q27" s="606">
        <f>'НП ДЕННА'!Q21</f>
        <v>0</v>
      </c>
      <c r="R27" s="606">
        <f>'НП ДЕННА'!R21</f>
        <v>0</v>
      </c>
      <c r="S27" s="606">
        <f>'НП ДЕННА'!S21</f>
        <v>0</v>
      </c>
      <c r="T27" s="607">
        <f>'НП ДЕННА'!T21</f>
        <v>0</v>
      </c>
      <c r="U27" s="607">
        <f>'НП ДЕННА'!U21</f>
        <v>0</v>
      </c>
      <c r="V27" s="608">
        <f>'НП ДЕННА'!V21</f>
        <v>0</v>
      </c>
      <c r="W27" s="608">
        <f>'НП ДЕННА'!W21</f>
        <v>0</v>
      </c>
      <c r="X27" s="608">
        <f>'НП ДЕННА'!X21</f>
        <v>0</v>
      </c>
      <c r="Y27" s="608">
        <f>'НП ДЕННА'!Y21</f>
        <v>0</v>
      </c>
      <c r="Z27" s="608">
        <f>'НП ДЕННА'!Z21</f>
        <v>0</v>
      </c>
      <c r="AA27" s="608">
        <f>'НП ДЕННА'!AA21</f>
        <v>0</v>
      </c>
      <c r="AB27" s="609">
        <f>'НП ДЕННА'!AB21</f>
        <v>0</v>
      </c>
      <c r="AC27" s="275">
        <f t="shared" si="16"/>
        <v>90</v>
      </c>
      <c r="AD27" s="620">
        <f>'НП ДЕННА'!AD21-AD28</f>
        <v>3</v>
      </c>
      <c r="AE27" s="9">
        <f t="shared" si="0"/>
        <v>14</v>
      </c>
      <c r="AF27" s="9">
        <f t="shared" si="1"/>
        <v>0</v>
      </c>
      <c r="AG27" s="9">
        <f t="shared" si="2"/>
        <v>10</v>
      </c>
      <c r="AH27" s="9">
        <f t="shared" si="3"/>
        <v>66</v>
      </c>
      <c r="AI27" s="545">
        <f>IF('НП ДЕННА'!AI21&gt;0,IF(ROUND('НП ДЕННА'!AI21*$CR$4,0)&gt;0,ROUND('НП ДЕННА'!AI21*$CR$4,0)*2,2),0)-AI28</f>
        <v>14</v>
      </c>
      <c r="AJ27" s="545">
        <f>IF('НП ДЕННА'!AJ21&gt;0,IF(ROUND('НП ДЕННА'!AJ21*$CR$4,0)&gt;0,ROUND('НП ДЕННА'!AJ21*$CR$4,0)*2,2),0)-AJ28</f>
        <v>0</v>
      </c>
      <c r="AK27" s="546">
        <f>IF('НП ДЕННА'!AK21&gt;0,IF(ROUND('НП ДЕННА'!AK21*$CR$4,0)&gt;0,ROUND('НП ДЕННА'!AK21*$CR$4,0)*2,2),0)-AK28</f>
        <v>10</v>
      </c>
      <c r="AL27" s="547">
        <f>'НП ДЕННА'!AL21*30-SUM(AI27:AK28)-AL28</f>
        <v>66</v>
      </c>
      <c r="AM27" s="518">
        <f>'НП ДЕННА'!AL21-AM28</f>
        <v>3</v>
      </c>
      <c r="AN27" s="545">
        <f>IF('НП ДЕННА'!AM21&gt;0,IF(ROUND('НП ДЕННА'!AM21*$CR$4,0)&gt;0,ROUND('НП ДЕННА'!AM21*$CR$4,0)*2,2),0)-AN28</f>
        <v>0</v>
      </c>
      <c r="AO27" s="545">
        <f>IF('НП ДЕННА'!AN21&gt;0,IF(ROUND('НП ДЕННА'!AN21*$CR$4,0)&gt;0,ROUND('НП ДЕННА'!AN21*$CR$4,0)*2,2),0)-AO28</f>
        <v>0</v>
      </c>
      <c r="AP27" s="546">
        <f>IF('НП ДЕННА'!AO21&gt;0,IF(ROUND('НП ДЕННА'!AO21*$CR$4,0)&gt;0,ROUND('НП ДЕННА'!AO21*$CR$4,0)*2,2),0)-AP28</f>
        <v>0</v>
      </c>
      <c r="AQ27" s="547">
        <f>'НП ДЕННА'!AP21*30-SUM(AN27:AP28)-AQ28</f>
        <v>0</v>
      </c>
      <c r="AR27" s="518">
        <f>'НП ДЕННА'!AP21-AR28</f>
        <v>0</v>
      </c>
      <c r="AS27" s="545">
        <f>IF('НП ДЕННА'!AQ21&gt;0,IF(ROUND('НП ДЕННА'!AQ21*$CR$4,0)&gt;0,ROUND('НП ДЕННА'!AQ21*$CR$4,0)*2,2),0)-AS28</f>
        <v>0</v>
      </c>
      <c r="AT27" s="545">
        <f>IF('НП ДЕННА'!AR21&gt;0,IF(ROUND('НП ДЕННА'!AR21*$CR$4,0)&gt;0,ROUND('НП ДЕННА'!AR21*$CR$4,0)*2,2),0)-AT28</f>
        <v>0</v>
      </c>
      <c r="AU27" s="546">
        <f>IF('НП ДЕННА'!AS21&gt;0,IF(ROUND('НП ДЕННА'!AS21*$CR$4,0)&gt;0,ROUND('НП ДЕННА'!AS21*$CR$4,0)*2,2),0)-AU28</f>
        <v>0</v>
      </c>
      <c r="AV27" s="547">
        <f>'НП ДЕННА'!AT21*30-SUM(AS27:AU28)-AV28</f>
        <v>0</v>
      </c>
      <c r="AW27" s="518">
        <f>'НП ДЕННА'!AT21-AW28</f>
        <v>0</v>
      </c>
      <c r="AX27" s="545">
        <f>IF('НП ДЕННА'!AU21&gt;0,IF(ROUND('НП ДЕННА'!AU21*$CR$4,0)&gt;0,ROUND('НП ДЕННА'!AU21*$CR$4,0)*2,2),0)-AX28</f>
        <v>0</v>
      </c>
      <c r="AY27" s="545">
        <f>IF('НП ДЕННА'!AV21&gt;0,IF(ROUND('НП ДЕННА'!AV21*$CR$4,0)&gt;0,ROUND('НП ДЕННА'!AV21*$CR$4,0)*2,2),0)-AY28</f>
        <v>0</v>
      </c>
      <c r="AZ27" s="546">
        <f>IF('НП ДЕННА'!AW21&gt;0,IF(ROUND('НП ДЕННА'!AW21*$CR$4,0)&gt;0,ROUND('НП ДЕННА'!AW21*$CR$4,0)*2,2),0)-AZ28</f>
        <v>0</v>
      </c>
      <c r="BA27" s="547">
        <f>'НП ДЕННА'!AX21*30-SUM(AX27:AZ28)-BA28</f>
        <v>0</v>
      </c>
      <c r="BB27" s="518">
        <f>'НП ДЕННА'!AX21-BB28</f>
        <v>0</v>
      </c>
      <c r="BC27" s="545">
        <f>IF('НП ДЕННА'!AY21&gt;0,IF(ROUND('НП ДЕННА'!AY21*$CR$4,0)&gt;0,ROUND('НП ДЕННА'!AY21*$CR$4,0)*2,2),0)-BC28</f>
        <v>0</v>
      </c>
      <c r="BD27" s="545">
        <f>IF('НП ДЕННА'!AZ21&gt;0,IF(ROUND('НП ДЕННА'!AZ21*$CR$4,0)&gt;0,ROUND('НП ДЕННА'!AZ21*$CR$4,0)*2,2),0)-BD28</f>
        <v>0</v>
      </c>
      <c r="BE27" s="546">
        <f>IF('НП ДЕННА'!BA21&gt;0,IF(ROUND('НП ДЕННА'!BA21*$CR$4,0)&gt;0,ROUND('НП ДЕННА'!BA21*$CR$4,0)*2,2),0)-BE28</f>
        <v>0</v>
      </c>
      <c r="BF27" s="547">
        <f>'НП ДЕННА'!BB21*30-SUM(BC27:BE28)-BF28</f>
        <v>0</v>
      </c>
      <c r="BG27" s="518">
        <f>'НП ДЕННА'!BB21-BG28</f>
        <v>0</v>
      </c>
      <c r="BH27" s="545">
        <f>IF('НП ДЕННА'!BC21&gt;0,IF(ROUND('НП ДЕННА'!BC21*$CR$4,0)&gt;0,ROUND('НП ДЕННА'!BC21*$CR$4,0)*2,2),0)-BH28</f>
        <v>0</v>
      </c>
      <c r="BI27" s="545">
        <f>IF('НП ДЕННА'!BD21&gt;0,IF(ROUND('НП ДЕННА'!BD21*$CR$4,0)&gt;0,ROUND('НП ДЕННА'!BD21*$CR$4,0)*2,2),0)-BI28</f>
        <v>0</v>
      </c>
      <c r="BJ27" s="546">
        <f>IF('НП ДЕННА'!BE21&gt;0,IF(ROUND('НП ДЕННА'!BE21*$CR$4,0)&gt;0,ROUND('НП ДЕННА'!BE21*$CR$4,0)*2,2),0)-BJ28</f>
        <v>0</v>
      </c>
      <c r="BK27" s="547">
        <f>'НП ДЕННА'!BF21*30-SUM(BH27:BJ28)-BK28</f>
        <v>0</v>
      </c>
      <c r="BL27" s="518">
        <f>'НП ДЕННА'!BF21-BL28</f>
        <v>0</v>
      </c>
      <c r="BM27" s="545">
        <f>IF('НП ДЕННА'!BG21&gt;0,IF(ROUND('НП ДЕННА'!BG21*$CR$4,0)&gt;0,ROUND('НП ДЕННА'!BG21*$CR$4,0)*2,2),0)-BM28</f>
        <v>0</v>
      </c>
      <c r="BN27" s="545">
        <f>IF('НП ДЕННА'!BH21&gt;0,IF(ROUND('НП ДЕННА'!BH21*$CR$4,0)&gt;0,ROUND('НП ДЕННА'!BH21*$CR$4,0)*2,2),0)-BN28</f>
        <v>0</v>
      </c>
      <c r="BO27" s="546">
        <f>IF('НП ДЕННА'!BI21&gt;0,IF(ROUND('НП ДЕННА'!BI21*$CR$4,0)&gt;0,ROUND('НП ДЕННА'!BI21*$CR$4,0)*2,2),0)-BO28</f>
        <v>0</v>
      </c>
      <c r="BP27" s="547">
        <f>'НП ДЕННА'!BJ21*30-SUM(BM27:BO28)-BP28</f>
        <v>0</v>
      </c>
      <c r="BQ27" s="518">
        <f>'НП ДЕННА'!BJ21-BQ28</f>
        <v>0</v>
      </c>
      <c r="BR27" s="545">
        <f>IF('НП ДЕННА'!BK21&gt;0,IF(ROUND('НП ДЕННА'!BK21*$CR$4,0)&gt;0,ROUND('НП ДЕННА'!BK21*$CR$4,0)*2,2),0)-BR28</f>
        <v>0</v>
      </c>
      <c r="BS27" s="545">
        <f>IF('НП ДЕННА'!BL21&gt;0,IF(ROUND('НП ДЕННА'!BL21*$CR$4,0)&gt;0,ROUND('НП ДЕННА'!BL21*$CR$4,0)*2,2),0)-BS28</f>
        <v>0</v>
      </c>
      <c r="BT27" s="546">
        <f>IF('НП ДЕННА'!BM21&gt;0,IF(ROUND('НП ДЕННА'!BM21*$CR$4,0)&gt;0,ROUND('НП ДЕННА'!BM21*$CR$4,0)*2,2),0)-BT28</f>
        <v>0</v>
      </c>
      <c r="BU27" s="547">
        <f>'НП ДЕННА'!BN21*30-SUM(BR27:BT28)-BU28</f>
        <v>0</v>
      </c>
      <c r="BV27" s="518">
        <f>'НП ДЕННА'!BN21-BV28</f>
        <v>0</v>
      </c>
      <c r="BW27" s="545">
        <f>IF('НП ДЕННА'!BO21&gt;0,IF(ROUND('НП ДЕННА'!BO21*$CR$4,0)&gt;0,ROUND('НП ДЕННА'!BO21*$CR$4,0)*2,2),0)-BW28</f>
        <v>0</v>
      </c>
      <c r="BX27" s="545">
        <f>IF('НП ДЕННА'!BP21&gt;0,IF(ROUND('НП ДЕННА'!BP21*$CR$4,0)&gt;0,ROUND('НП ДЕННА'!BP21*$CR$4,0)*2,2),0)-BX28</f>
        <v>0</v>
      </c>
      <c r="BY27" s="546">
        <f>IF('НП ДЕННА'!BQ21&gt;0,IF(ROUND('НП ДЕННА'!BQ21*$CR$4,0)&gt;0,ROUND('НП ДЕННА'!BQ21*$CR$4,0)*2,2),0)-BY28</f>
        <v>0</v>
      </c>
      <c r="BZ27" s="547">
        <f>'НП ДЕННА'!BR21*30-SUM(BW27:BY28)-BZ28</f>
        <v>0</v>
      </c>
      <c r="CA27" s="518">
        <f>'НП ДЕННА'!BR21-CA28</f>
        <v>0</v>
      </c>
      <c r="CB27" s="545">
        <f>IF('НП ДЕННА'!BS21&gt;0,IF(ROUND('НП ДЕННА'!BS21*$CR$4,0)&gt;0,ROUND('НП ДЕННА'!BS21*$CR$4,0)*2,2),0)-CB28</f>
        <v>0</v>
      </c>
      <c r="CC27" s="545">
        <f>IF('НП ДЕННА'!BT21&gt;0,IF(ROUND('НП ДЕННА'!BT21*$CR$4,0)&gt;0,ROUND('НП ДЕННА'!BT21*$CR$4,0)*2,2),0)-CC28</f>
        <v>0</v>
      </c>
      <c r="CD27" s="546">
        <f>IF('НП ДЕННА'!BU21&gt;0,IF(ROUND('НП ДЕННА'!BU21*$CR$4,0)&gt;0,ROUND('НП ДЕННА'!BU21*$CR$4,0)*2,2),0)-CD28</f>
        <v>0</v>
      </c>
      <c r="CE27" s="547">
        <f>'НП ДЕННА'!BV21*30-SUM(CB27:CD28)-CE28</f>
        <v>0</v>
      </c>
      <c r="CF27" s="518">
        <f>'НП ДЕННА'!BV21-CF28</f>
        <v>0</v>
      </c>
      <c r="CG27" s="545">
        <f>IF('НП ДЕННА'!BW21&gt;0,IF(ROUND('НП ДЕННА'!BW21*$CR$4,0)&gt;0,ROUND('НП ДЕННА'!BW21*$CR$4,0)*2,2),0)-CG28</f>
        <v>0</v>
      </c>
      <c r="CH27" s="545">
        <f>IF('НП ДЕННА'!BX21&gt;0,IF(ROUND('НП ДЕННА'!BX21*$CR$4,0)&gt;0,ROUND('НП ДЕННА'!BX21*$CR$4,0)*2,2),0)-CH28</f>
        <v>0</v>
      </c>
      <c r="CI27" s="546">
        <f>IF('НП ДЕННА'!BY21&gt;0,IF(ROUND('НП ДЕННА'!BY21*$CR$4,0)&gt;0,ROUND('НП ДЕННА'!BY21*$CR$4,0)*2,2),0)-CI28</f>
        <v>0</v>
      </c>
      <c r="CJ27" s="547">
        <f>'НП ДЕННА'!BZ21*30-SUM(CG27:CI28)-CJ28</f>
        <v>0</v>
      </c>
      <c r="CK27" s="518">
        <f>'НП ДЕННА'!BZ21-CK28</f>
        <v>0</v>
      </c>
      <c r="CL27" s="545">
        <f>IF('НП ДЕННА'!CA21&gt;0,IF(ROUND('НП ДЕННА'!CA21*$CR$4,0)&gt;0,ROUND('НП ДЕННА'!CA21*$CR$4,0)*2,2),0)-CL28</f>
        <v>0</v>
      </c>
      <c r="CM27" s="545">
        <f>IF('НП ДЕННА'!CB21&gt;0,IF(ROUND('НП ДЕННА'!CB21*$CR$4,0)&gt;0,ROUND('НП ДЕННА'!CB21*$CR$4,0)*2,2),0)-CM28</f>
        <v>0</v>
      </c>
      <c r="CN27" s="546">
        <f>IF('НП ДЕННА'!CC21&gt;0,IF(ROUND('НП ДЕННА'!CC21*$CR$4,0)&gt;0,ROUND('НП ДЕННА'!CC21*$CR$4,0)*2,2),0)-CN28</f>
        <v>0</v>
      </c>
      <c r="CO27" s="547">
        <f>'НП ДЕННА'!CD21*30-SUM(CL27:CN28)-CO28</f>
        <v>0</v>
      </c>
      <c r="CP27" s="518">
        <f>'НП ДЕННА'!CD21-CP28</f>
        <v>0</v>
      </c>
      <c r="CQ27" s="62">
        <f>IF(ISERROR(AH27/AC27),0,(AH27+AH28)/(AC27+AC28))</f>
        <v>0.73333333333333328</v>
      </c>
      <c r="CS27" s="543">
        <f t="shared" si="4"/>
        <v>1</v>
      </c>
    </row>
    <row r="28" spans="1:98" s="19" customFormat="1" ht="10.199999999999999" x14ac:dyDescent="0.2">
      <c r="A28" s="510"/>
      <c r="B28" s="600"/>
      <c r="C28" s="601" t="s">
        <v>275</v>
      </c>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3"/>
      <c r="AC28" s="516">
        <f t="shared" si="16"/>
        <v>0</v>
      </c>
      <c r="AD28" s="621">
        <f>AM28+AR28+AW28+BB28+BG28+BL28+BQ28+BV28+CA28+CF28+CK28+CP28</f>
        <v>0</v>
      </c>
      <c r="AE28" s="517">
        <f t="shared" si="0"/>
        <v>0</v>
      </c>
      <c r="AF28" s="517">
        <f t="shared" si="1"/>
        <v>0</v>
      </c>
      <c r="AG28" s="517">
        <f t="shared" si="2"/>
        <v>0</v>
      </c>
      <c r="AH28" s="517">
        <f t="shared" si="3"/>
        <v>0</v>
      </c>
      <c r="AI28" s="508"/>
      <c r="AJ28" s="508"/>
      <c r="AK28" s="548"/>
      <c r="AL28" s="549"/>
      <c r="AM28" s="520">
        <f t="shared" ref="AM28" si="74">SUM(AI28:AL28)/30</f>
        <v>0</v>
      </c>
      <c r="AN28" s="508"/>
      <c r="AO28" s="508"/>
      <c r="AP28" s="548"/>
      <c r="AQ28" s="549"/>
      <c r="AR28" s="520">
        <f t="shared" ref="AR28" si="75">SUM(AN28:AQ28)/30</f>
        <v>0</v>
      </c>
      <c r="AS28" s="508"/>
      <c r="AT28" s="508"/>
      <c r="AU28" s="548"/>
      <c r="AV28" s="549"/>
      <c r="AW28" s="520">
        <f t="shared" ref="AW28" si="76">SUM(AS28:AV28)/30</f>
        <v>0</v>
      </c>
      <c r="AX28" s="508"/>
      <c r="AY28" s="508"/>
      <c r="AZ28" s="548"/>
      <c r="BA28" s="549"/>
      <c r="BB28" s="520">
        <f t="shared" ref="BB28" si="77">SUM(AX28:BA28)/30</f>
        <v>0</v>
      </c>
      <c r="BC28" s="508"/>
      <c r="BD28" s="508"/>
      <c r="BE28" s="548"/>
      <c r="BF28" s="549"/>
      <c r="BG28" s="520">
        <f t="shared" ref="BG28" si="78">SUM(BC28:BF28)/30</f>
        <v>0</v>
      </c>
      <c r="BH28" s="508"/>
      <c r="BI28" s="508"/>
      <c r="BJ28" s="548"/>
      <c r="BK28" s="549"/>
      <c r="BL28" s="520">
        <f t="shared" ref="BL28" si="79">SUM(BH28:BK28)/30</f>
        <v>0</v>
      </c>
      <c r="BM28" s="508"/>
      <c r="BN28" s="508"/>
      <c r="BO28" s="548"/>
      <c r="BP28" s="549"/>
      <c r="BQ28" s="520">
        <f t="shared" ref="BQ28" si="80">SUM(BM28:BP28)/30</f>
        <v>0</v>
      </c>
      <c r="BR28" s="508"/>
      <c r="BS28" s="508"/>
      <c r="BT28" s="548"/>
      <c r="BU28" s="549"/>
      <c r="BV28" s="520">
        <f t="shared" ref="BV28" si="81">SUM(BR28:BU28)/30</f>
        <v>0</v>
      </c>
      <c r="BW28" s="508"/>
      <c r="BX28" s="508"/>
      <c r="BY28" s="548"/>
      <c r="BZ28" s="549"/>
      <c r="CA28" s="520">
        <f t="shared" ref="CA28" si="82">SUM(BW28:BZ28)/30</f>
        <v>0</v>
      </c>
      <c r="CB28" s="508"/>
      <c r="CC28" s="508"/>
      <c r="CD28" s="548"/>
      <c r="CE28" s="549"/>
      <c r="CF28" s="520">
        <f t="shared" ref="CF28" si="83">SUM(CB28:CE28)/30</f>
        <v>0</v>
      </c>
      <c r="CG28" s="508"/>
      <c r="CH28" s="508"/>
      <c r="CI28" s="548"/>
      <c r="CJ28" s="549"/>
      <c r="CK28" s="520">
        <f t="shared" ref="CK28" si="84">SUM(CG28:CJ28)/30</f>
        <v>0</v>
      </c>
      <c r="CL28" s="508"/>
      <c r="CM28" s="508"/>
      <c r="CN28" s="548"/>
      <c r="CO28" s="549"/>
      <c r="CP28" s="520">
        <f t="shared" ref="CP28" si="85">SUM(CL28:CO28)/30</f>
        <v>0</v>
      </c>
      <c r="CQ28" s="62"/>
      <c r="CS28" s="543">
        <f t="shared" si="4"/>
        <v>-1</v>
      </c>
      <c r="CT28" s="543"/>
    </row>
    <row r="29" spans="1:98" s="19" customFormat="1" ht="10.199999999999999" x14ac:dyDescent="0.2">
      <c r="A29" s="22" t="str">
        <f>'НП ДЕННА'!A22</f>
        <v>1.1.08</v>
      </c>
      <c r="B29" s="604" t="str">
        <f>'НП ДЕННА'!B22</f>
        <v>Публічна служба</v>
      </c>
      <c r="C29" s="605" t="str">
        <f>'НП ДЕННА'!C22</f>
        <v>ПУММ</v>
      </c>
      <c r="D29" s="606">
        <f>'НП ДЕННА'!D22</f>
        <v>1</v>
      </c>
      <c r="E29" s="606">
        <f>'НП ДЕННА'!E22</f>
        <v>2</v>
      </c>
      <c r="F29" s="606">
        <f>'НП ДЕННА'!F22</f>
        <v>0</v>
      </c>
      <c r="G29" s="606">
        <f>'НП ДЕННА'!G22</f>
        <v>0</v>
      </c>
      <c r="H29" s="606">
        <f>'НП ДЕННА'!H22</f>
        <v>0</v>
      </c>
      <c r="I29" s="606">
        <f>'НП ДЕННА'!I22</f>
        <v>0</v>
      </c>
      <c r="J29" s="606">
        <f>'НП ДЕННА'!J22</f>
        <v>0</v>
      </c>
      <c r="K29" s="606">
        <f>'НП ДЕННА'!K22</f>
        <v>0</v>
      </c>
      <c r="L29" s="606">
        <f>'НП ДЕННА'!L22</f>
        <v>0</v>
      </c>
      <c r="M29" s="606">
        <f>'НП ДЕННА'!M22</f>
        <v>0</v>
      </c>
      <c r="N29" s="606">
        <f>'НП ДЕННА'!N22</f>
        <v>0</v>
      </c>
      <c r="O29" s="606">
        <f>'НП ДЕННА'!O22</f>
        <v>0</v>
      </c>
      <c r="P29" s="606">
        <f>'НП ДЕННА'!P22</f>
        <v>0</v>
      </c>
      <c r="Q29" s="606">
        <f>'НП ДЕННА'!Q22</f>
        <v>0</v>
      </c>
      <c r="R29" s="606">
        <f>'НП ДЕННА'!R22</f>
        <v>0</v>
      </c>
      <c r="S29" s="606">
        <f>'НП ДЕННА'!S22</f>
        <v>0</v>
      </c>
      <c r="T29" s="607">
        <f>'НП ДЕННА'!T22</f>
        <v>0</v>
      </c>
      <c r="U29" s="607">
        <f>'НП ДЕННА'!U22</f>
        <v>0</v>
      </c>
      <c r="V29" s="608">
        <f>'НП ДЕННА'!V22</f>
        <v>0</v>
      </c>
      <c r="W29" s="608">
        <f>'НП ДЕННА'!W22</f>
        <v>0</v>
      </c>
      <c r="X29" s="608">
        <f>'НП ДЕННА'!X22</f>
        <v>0</v>
      </c>
      <c r="Y29" s="608">
        <f>'НП ДЕННА'!Y22</f>
        <v>0</v>
      </c>
      <c r="Z29" s="608">
        <f>'НП ДЕННА'!Z22</f>
        <v>0</v>
      </c>
      <c r="AA29" s="608">
        <f>'НП ДЕННА'!AA22</f>
        <v>0</v>
      </c>
      <c r="AB29" s="609">
        <f>'НП ДЕННА'!AB22</f>
        <v>0</v>
      </c>
      <c r="AC29" s="275">
        <f t="shared" si="16"/>
        <v>195</v>
      </c>
      <c r="AD29" s="620">
        <f>'НП ДЕННА'!AD22-AD30</f>
        <v>6.5</v>
      </c>
      <c r="AE29" s="9">
        <f t="shared" si="0"/>
        <v>28</v>
      </c>
      <c r="AF29" s="9">
        <f t="shared" si="1"/>
        <v>0</v>
      </c>
      <c r="AG29" s="9">
        <f t="shared" si="2"/>
        <v>24</v>
      </c>
      <c r="AH29" s="9">
        <f t="shared" si="3"/>
        <v>143</v>
      </c>
      <c r="AI29" s="545">
        <f>IF('НП ДЕННА'!AI22&gt;0,IF(ROUND('НП ДЕННА'!AI22*$CR$4,0)&gt;0,ROUND('НП ДЕННА'!AI22*$CR$4,0)*2,2),0)-AI30</f>
        <v>14</v>
      </c>
      <c r="AJ29" s="545">
        <f>IF('НП ДЕННА'!AJ22&gt;0,IF(ROUND('НП ДЕННА'!AJ22*$CR$4,0)&gt;0,ROUND('НП ДЕННА'!AJ22*$CR$4,0)*2,2),0)-AJ30</f>
        <v>0</v>
      </c>
      <c r="AK29" s="546">
        <f>IF('НП ДЕННА'!AK22&gt;0,IF(ROUND('НП ДЕННА'!AK22*$CR$4,0)&gt;0,ROUND('НП ДЕННА'!AK22*$CR$4,0)*2,2),0)-AK30</f>
        <v>10</v>
      </c>
      <c r="AL29" s="547">
        <f>'НП ДЕННА'!AL22*30-SUM(AI29:AK30)-AL30</f>
        <v>66</v>
      </c>
      <c r="AM29" s="518">
        <f>'НП ДЕННА'!AL22-AM30</f>
        <v>3</v>
      </c>
      <c r="AN29" s="545">
        <f>IF('НП ДЕННА'!AM22&gt;0,IF(ROUND('НП ДЕННА'!AM22*$CR$4,0)&gt;0,ROUND('НП ДЕННА'!AM22*$CR$4,0)*2,2),0)-AN30</f>
        <v>14</v>
      </c>
      <c r="AO29" s="545">
        <f>IF('НП ДЕННА'!AN22&gt;0,IF(ROUND('НП ДЕННА'!AN22*$CR$4,0)&gt;0,ROUND('НП ДЕННА'!AN22*$CR$4,0)*2,2),0)-AO30</f>
        <v>0</v>
      </c>
      <c r="AP29" s="546">
        <f>IF('НП ДЕННА'!AO22&gt;0,IF(ROUND('НП ДЕННА'!AO22*$CR$4,0)&gt;0,ROUND('НП ДЕННА'!AO22*$CR$4,0)*2,2),0)-AP30</f>
        <v>14</v>
      </c>
      <c r="AQ29" s="547">
        <f>'НП ДЕННА'!AP22*30-SUM(AN29:AP30)-AQ30</f>
        <v>77</v>
      </c>
      <c r="AR29" s="518">
        <f>'НП ДЕННА'!AP22-AR30</f>
        <v>3.5</v>
      </c>
      <c r="AS29" s="545">
        <f>IF('НП ДЕННА'!AQ22&gt;0,IF(ROUND('НП ДЕННА'!AQ22*$CR$4,0)&gt;0,ROUND('НП ДЕННА'!AQ22*$CR$4,0)*2,2),0)-AS30</f>
        <v>0</v>
      </c>
      <c r="AT29" s="545">
        <f>IF('НП ДЕННА'!AR22&gt;0,IF(ROUND('НП ДЕННА'!AR22*$CR$4,0)&gt;0,ROUND('НП ДЕННА'!AR22*$CR$4,0)*2,2),0)-AT30</f>
        <v>0</v>
      </c>
      <c r="AU29" s="546">
        <f>IF('НП ДЕННА'!AS22&gt;0,IF(ROUND('НП ДЕННА'!AS22*$CR$4,0)&gt;0,ROUND('НП ДЕННА'!AS22*$CR$4,0)*2,2),0)-AU30</f>
        <v>0</v>
      </c>
      <c r="AV29" s="547">
        <f>'НП ДЕННА'!AT22*30-SUM(AS29:AU30)-AV30</f>
        <v>0</v>
      </c>
      <c r="AW29" s="518">
        <f>'НП ДЕННА'!AT22-AW30</f>
        <v>0</v>
      </c>
      <c r="AX29" s="545">
        <f>IF('НП ДЕННА'!AU22&gt;0,IF(ROUND('НП ДЕННА'!AU22*$CR$4,0)&gt;0,ROUND('НП ДЕННА'!AU22*$CR$4,0)*2,2),0)-AX30</f>
        <v>0</v>
      </c>
      <c r="AY29" s="545">
        <f>IF('НП ДЕННА'!AV22&gt;0,IF(ROUND('НП ДЕННА'!AV22*$CR$4,0)&gt;0,ROUND('НП ДЕННА'!AV22*$CR$4,0)*2,2),0)-AY30</f>
        <v>0</v>
      </c>
      <c r="AZ29" s="546">
        <f>IF('НП ДЕННА'!AW22&gt;0,IF(ROUND('НП ДЕННА'!AW22*$CR$4,0)&gt;0,ROUND('НП ДЕННА'!AW22*$CR$4,0)*2,2),0)-AZ30</f>
        <v>0</v>
      </c>
      <c r="BA29" s="547">
        <f>'НП ДЕННА'!AX22*30-SUM(AX29:AZ30)-BA30</f>
        <v>0</v>
      </c>
      <c r="BB29" s="518">
        <f>'НП ДЕННА'!AX22-BB30</f>
        <v>0</v>
      </c>
      <c r="BC29" s="545">
        <f>IF('НП ДЕННА'!AY22&gt;0,IF(ROUND('НП ДЕННА'!AY22*$CR$4,0)&gt;0,ROUND('НП ДЕННА'!AY22*$CR$4,0)*2,2),0)-BC30</f>
        <v>0</v>
      </c>
      <c r="BD29" s="545">
        <f>IF('НП ДЕННА'!AZ22&gt;0,IF(ROUND('НП ДЕННА'!AZ22*$CR$4,0)&gt;0,ROUND('НП ДЕННА'!AZ22*$CR$4,0)*2,2),0)-BD30</f>
        <v>0</v>
      </c>
      <c r="BE29" s="546">
        <f>IF('НП ДЕННА'!BA22&gt;0,IF(ROUND('НП ДЕННА'!BA22*$CR$4,0)&gt;0,ROUND('НП ДЕННА'!BA22*$CR$4,0)*2,2),0)-BE30</f>
        <v>0</v>
      </c>
      <c r="BF29" s="547">
        <f>'НП ДЕННА'!BB22*30-SUM(BC29:BE30)-BF30</f>
        <v>0</v>
      </c>
      <c r="BG29" s="518">
        <f>'НП ДЕННА'!BB22-BG30</f>
        <v>0</v>
      </c>
      <c r="BH29" s="545">
        <f>IF('НП ДЕННА'!BC22&gt;0,IF(ROUND('НП ДЕННА'!BC22*$CR$4,0)&gt;0,ROUND('НП ДЕННА'!BC22*$CR$4,0)*2,2),0)-BH30</f>
        <v>0</v>
      </c>
      <c r="BI29" s="545">
        <f>IF('НП ДЕННА'!BD22&gt;0,IF(ROUND('НП ДЕННА'!BD22*$CR$4,0)&gt;0,ROUND('НП ДЕННА'!BD22*$CR$4,0)*2,2),0)-BI30</f>
        <v>0</v>
      </c>
      <c r="BJ29" s="546">
        <f>IF('НП ДЕННА'!BE22&gt;0,IF(ROUND('НП ДЕННА'!BE22*$CR$4,0)&gt;0,ROUND('НП ДЕННА'!BE22*$CR$4,0)*2,2),0)-BJ30</f>
        <v>0</v>
      </c>
      <c r="BK29" s="547">
        <f>'НП ДЕННА'!BF22*30-SUM(BH29:BJ30)-BK30</f>
        <v>0</v>
      </c>
      <c r="BL29" s="518">
        <f>'НП ДЕННА'!BF22-BL30</f>
        <v>0</v>
      </c>
      <c r="BM29" s="545">
        <f>IF('НП ДЕННА'!BG22&gt;0,IF(ROUND('НП ДЕННА'!BG22*$CR$4,0)&gt;0,ROUND('НП ДЕННА'!BG22*$CR$4,0)*2,2),0)-BM30</f>
        <v>0</v>
      </c>
      <c r="BN29" s="545">
        <f>IF('НП ДЕННА'!BH22&gt;0,IF(ROUND('НП ДЕННА'!BH22*$CR$4,0)&gt;0,ROUND('НП ДЕННА'!BH22*$CR$4,0)*2,2),0)-BN30</f>
        <v>0</v>
      </c>
      <c r="BO29" s="546">
        <f>IF('НП ДЕННА'!BI22&gt;0,IF(ROUND('НП ДЕННА'!BI22*$CR$4,0)&gt;0,ROUND('НП ДЕННА'!BI22*$CR$4,0)*2,2),0)-BO30</f>
        <v>0</v>
      </c>
      <c r="BP29" s="547">
        <f>'НП ДЕННА'!BJ22*30-SUM(BM29:BO30)-BP30</f>
        <v>0</v>
      </c>
      <c r="BQ29" s="518">
        <f>'НП ДЕННА'!BJ22-BQ30</f>
        <v>0</v>
      </c>
      <c r="BR29" s="545">
        <f>IF('НП ДЕННА'!BK22&gt;0,IF(ROUND('НП ДЕННА'!BK22*$CR$4,0)&gt;0,ROUND('НП ДЕННА'!BK22*$CR$4,0)*2,2),0)-BR30</f>
        <v>0</v>
      </c>
      <c r="BS29" s="545">
        <f>IF('НП ДЕННА'!BL22&gt;0,IF(ROUND('НП ДЕННА'!BL22*$CR$4,0)&gt;0,ROUND('НП ДЕННА'!BL22*$CR$4,0)*2,2),0)-BS30</f>
        <v>0</v>
      </c>
      <c r="BT29" s="546">
        <f>IF('НП ДЕННА'!BM22&gt;0,IF(ROUND('НП ДЕННА'!BM22*$CR$4,0)&gt;0,ROUND('НП ДЕННА'!BM22*$CR$4,0)*2,2),0)-BT30</f>
        <v>0</v>
      </c>
      <c r="BU29" s="547">
        <f>'НП ДЕННА'!BN22*30-SUM(BR29:BT30)-BU30</f>
        <v>0</v>
      </c>
      <c r="BV29" s="518">
        <f>'НП ДЕННА'!BN22-BV30</f>
        <v>0</v>
      </c>
      <c r="BW29" s="545">
        <f>IF('НП ДЕННА'!BO22&gt;0,IF(ROUND('НП ДЕННА'!BO22*$CR$4,0)&gt;0,ROUND('НП ДЕННА'!BO22*$CR$4,0)*2,2),0)-BW30</f>
        <v>0</v>
      </c>
      <c r="BX29" s="545">
        <f>IF('НП ДЕННА'!BP22&gt;0,IF(ROUND('НП ДЕННА'!BP22*$CR$4,0)&gt;0,ROUND('НП ДЕННА'!BP22*$CR$4,0)*2,2),0)-BX30</f>
        <v>0</v>
      </c>
      <c r="BY29" s="546">
        <f>IF('НП ДЕННА'!BQ22&gt;0,IF(ROUND('НП ДЕННА'!BQ22*$CR$4,0)&gt;0,ROUND('НП ДЕННА'!BQ22*$CR$4,0)*2,2),0)-BY30</f>
        <v>0</v>
      </c>
      <c r="BZ29" s="547">
        <f>'НП ДЕННА'!BR22*30-SUM(BW29:BY30)-BZ30</f>
        <v>0</v>
      </c>
      <c r="CA29" s="518">
        <f>'НП ДЕННА'!BR22-CA30</f>
        <v>0</v>
      </c>
      <c r="CB29" s="545">
        <f>IF('НП ДЕННА'!BS22&gt;0,IF(ROUND('НП ДЕННА'!BS22*$CR$4,0)&gt;0,ROUND('НП ДЕННА'!BS22*$CR$4,0)*2,2),0)-CB30</f>
        <v>0</v>
      </c>
      <c r="CC29" s="545">
        <f>IF('НП ДЕННА'!BT22&gt;0,IF(ROUND('НП ДЕННА'!BT22*$CR$4,0)&gt;0,ROUND('НП ДЕННА'!BT22*$CR$4,0)*2,2),0)-CC30</f>
        <v>0</v>
      </c>
      <c r="CD29" s="546">
        <f>IF('НП ДЕННА'!BU22&gt;0,IF(ROUND('НП ДЕННА'!BU22*$CR$4,0)&gt;0,ROUND('НП ДЕННА'!BU22*$CR$4,0)*2,2),0)-CD30</f>
        <v>0</v>
      </c>
      <c r="CE29" s="547">
        <f>'НП ДЕННА'!BV22*30-SUM(CB29:CD30)-CE30</f>
        <v>0</v>
      </c>
      <c r="CF29" s="518">
        <f>'НП ДЕННА'!BV22-CF30</f>
        <v>0</v>
      </c>
      <c r="CG29" s="545">
        <f>IF('НП ДЕННА'!BW22&gt;0,IF(ROUND('НП ДЕННА'!BW22*$CR$4,0)&gt;0,ROUND('НП ДЕННА'!BW22*$CR$4,0)*2,2),0)-CG30</f>
        <v>0</v>
      </c>
      <c r="CH29" s="545">
        <f>IF('НП ДЕННА'!BX22&gt;0,IF(ROUND('НП ДЕННА'!BX22*$CR$4,0)&gt;0,ROUND('НП ДЕННА'!BX22*$CR$4,0)*2,2),0)-CH30</f>
        <v>0</v>
      </c>
      <c r="CI29" s="546">
        <f>IF('НП ДЕННА'!BY22&gt;0,IF(ROUND('НП ДЕННА'!BY22*$CR$4,0)&gt;0,ROUND('НП ДЕННА'!BY22*$CR$4,0)*2,2),0)-CI30</f>
        <v>0</v>
      </c>
      <c r="CJ29" s="547">
        <f>'НП ДЕННА'!BZ22*30-SUM(CG29:CI30)-CJ30</f>
        <v>0</v>
      </c>
      <c r="CK29" s="518">
        <f>'НП ДЕННА'!BZ22-CK30</f>
        <v>0</v>
      </c>
      <c r="CL29" s="545">
        <f>IF('НП ДЕННА'!CA22&gt;0,IF(ROUND('НП ДЕННА'!CA22*$CR$4,0)&gt;0,ROUND('НП ДЕННА'!CA22*$CR$4,0)*2,2),0)-CL30</f>
        <v>0</v>
      </c>
      <c r="CM29" s="545">
        <f>IF('НП ДЕННА'!CB22&gt;0,IF(ROUND('НП ДЕННА'!CB22*$CR$4,0)&gt;0,ROUND('НП ДЕННА'!CB22*$CR$4,0)*2,2),0)-CM30</f>
        <v>0</v>
      </c>
      <c r="CN29" s="546">
        <f>IF('НП ДЕННА'!CC22&gt;0,IF(ROUND('НП ДЕННА'!CC22*$CR$4,0)&gt;0,ROUND('НП ДЕННА'!CC22*$CR$4,0)*2,2),0)-CN30</f>
        <v>0</v>
      </c>
      <c r="CO29" s="547">
        <f>'НП ДЕННА'!CD22*30-SUM(CL29:CN30)-CO30</f>
        <v>0</v>
      </c>
      <c r="CP29" s="518">
        <f>'НП ДЕННА'!CD22-CP30</f>
        <v>0</v>
      </c>
      <c r="CQ29" s="62">
        <f>IF(ISERROR(AH29/AC29),0,(AH29+AH30)/(AC29+AC30))</f>
        <v>0.73333333333333328</v>
      </c>
      <c r="CS29" s="543">
        <f t="shared" si="4"/>
        <v>1</v>
      </c>
    </row>
    <row r="30" spans="1:98" s="19" customFormat="1" ht="10.199999999999999" x14ac:dyDescent="0.2">
      <c r="A30" s="510"/>
      <c r="B30" s="600"/>
      <c r="C30" s="601" t="s">
        <v>275</v>
      </c>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3"/>
      <c r="AC30" s="516">
        <f t="shared" si="16"/>
        <v>0</v>
      </c>
      <c r="AD30" s="621">
        <f>AM30+AR30+AW30+BB30+BG30+BL30+BQ30+BV30+CA30+CF30+CK30+CP30</f>
        <v>0</v>
      </c>
      <c r="AE30" s="517">
        <f t="shared" si="0"/>
        <v>0</v>
      </c>
      <c r="AF30" s="517">
        <f t="shared" si="1"/>
        <v>0</v>
      </c>
      <c r="AG30" s="517">
        <f t="shared" si="2"/>
        <v>0</v>
      </c>
      <c r="AH30" s="517">
        <f t="shared" si="3"/>
        <v>0</v>
      </c>
      <c r="AI30" s="508"/>
      <c r="AJ30" s="508"/>
      <c r="AK30" s="548"/>
      <c r="AL30" s="549"/>
      <c r="AM30" s="520">
        <f t="shared" ref="AM30" si="86">SUM(AI30:AL30)/30</f>
        <v>0</v>
      </c>
      <c r="AN30" s="508"/>
      <c r="AO30" s="508"/>
      <c r="AP30" s="548"/>
      <c r="AQ30" s="549"/>
      <c r="AR30" s="520">
        <f t="shared" ref="AR30" si="87">SUM(AN30:AQ30)/30</f>
        <v>0</v>
      </c>
      <c r="AS30" s="508"/>
      <c r="AT30" s="508"/>
      <c r="AU30" s="548"/>
      <c r="AV30" s="549"/>
      <c r="AW30" s="520">
        <f t="shared" ref="AW30" si="88">SUM(AS30:AV30)/30</f>
        <v>0</v>
      </c>
      <c r="AX30" s="508"/>
      <c r="AY30" s="508"/>
      <c r="AZ30" s="548"/>
      <c r="BA30" s="549"/>
      <c r="BB30" s="520">
        <f t="shared" ref="BB30" si="89">SUM(AX30:BA30)/30</f>
        <v>0</v>
      </c>
      <c r="BC30" s="508"/>
      <c r="BD30" s="508"/>
      <c r="BE30" s="548"/>
      <c r="BF30" s="549"/>
      <c r="BG30" s="520">
        <f t="shared" ref="BG30" si="90">SUM(BC30:BF30)/30</f>
        <v>0</v>
      </c>
      <c r="BH30" s="508"/>
      <c r="BI30" s="508"/>
      <c r="BJ30" s="548"/>
      <c r="BK30" s="549"/>
      <c r="BL30" s="520">
        <f t="shared" ref="BL30" si="91">SUM(BH30:BK30)/30</f>
        <v>0</v>
      </c>
      <c r="BM30" s="508"/>
      <c r="BN30" s="508"/>
      <c r="BO30" s="548"/>
      <c r="BP30" s="549"/>
      <c r="BQ30" s="520">
        <f t="shared" ref="BQ30" si="92">SUM(BM30:BP30)/30</f>
        <v>0</v>
      </c>
      <c r="BR30" s="508"/>
      <c r="BS30" s="508"/>
      <c r="BT30" s="548"/>
      <c r="BU30" s="549"/>
      <c r="BV30" s="520">
        <f t="shared" ref="BV30" si="93">SUM(BR30:BU30)/30</f>
        <v>0</v>
      </c>
      <c r="BW30" s="508"/>
      <c r="BX30" s="508"/>
      <c r="BY30" s="548"/>
      <c r="BZ30" s="549"/>
      <c r="CA30" s="520">
        <f t="shared" ref="CA30" si="94">SUM(BW30:BZ30)/30</f>
        <v>0</v>
      </c>
      <c r="CB30" s="508"/>
      <c r="CC30" s="508"/>
      <c r="CD30" s="548"/>
      <c r="CE30" s="549"/>
      <c r="CF30" s="520">
        <f t="shared" ref="CF30" si="95">SUM(CB30:CE30)/30</f>
        <v>0</v>
      </c>
      <c r="CG30" s="508"/>
      <c r="CH30" s="508"/>
      <c r="CI30" s="548"/>
      <c r="CJ30" s="549"/>
      <c r="CK30" s="520">
        <f t="shared" ref="CK30" si="96">SUM(CG30:CJ30)/30</f>
        <v>0</v>
      </c>
      <c r="CL30" s="508"/>
      <c r="CM30" s="508"/>
      <c r="CN30" s="548"/>
      <c r="CO30" s="549"/>
      <c r="CP30" s="520">
        <f t="shared" ref="CP30" si="97">SUM(CL30:CO30)/30</f>
        <v>0</v>
      </c>
      <c r="CQ30" s="62"/>
      <c r="CS30" s="543">
        <f t="shared" si="4"/>
        <v>-1</v>
      </c>
      <c r="CT30" s="543"/>
    </row>
    <row r="31" spans="1:98" s="19" customFormat="1" ht="20.399999999999999" x14ac:dyDescent="0.2">
      <c r="A31" s="22" t="str">
        <f>'НП ДЕННА'!A23</f>
        <v>1.1.09</v>
      </c>
      <c r="B31" s="604" t="str">
        <f>'НП ДЕННА'!B23</f>
        <v>Євроінтеграція, міжнародне публічне управління та безпека</v>
      </c>
      <c r="C31" s="605" t="str">
        <f>'НП ДЕННА'!C23</f>
        <v>ПУММ</v>
      </c>
      <c r="D31" s="606">
        <f>'НП ДЕННА'!D23</f>
        <v>1</v>
      </c>
      <c r="E31" s="606">
        <f>'НП ДЕННА'!E23</f>
        <v>0</v>
      </c>
      <c r="F31" s="606">
        <f>'НП ДЕННА'!F23</f>
        <v>0</v>
      </c>
      <c r="G31" s="606">
        <f>'НП ДЕННА'!G23</f>
        <v>0</v>
      </c>
      <c r="H31" s="606">
        <f>'НП ДЕННА'!H23</f>
        <v>0</v>
      </c>
      <c r="I31" s="606">
        <f>'НП ДЕННА'!I23</f>
        <v>0</v>
      </c>
      <c r="J31" s="606">
        <f>'НП ДЕННА'!J23</f>
        <v>0</v>
      </c>
      <c r="K31" s="606">
        <f>'НП ДЕННА'!K23</f>
        <v>0</v>
      </c>
      <c r="L31" s="606">
        <f>'НП ДЕННА'!L23</f>
        <v>0</v>
      </c>
      <c r="M31" s="606">
        <f>'НП ДЕННА'!M23</f>
        <v>0</v>
      </c>
      <c r="N31" s="606">
        <f>'НП ДЕННА'!N23</f>
        <v>0</v>
      </c>
      <c r="O31" s="606">
        <f>'НП ДЕННА'!O23</f>
        <v>0</v>
      </c>
      <c r="P31" s="606">
        <f>'НП ДЕННА'!P23</f>
        <v>0</v>
      </c>
      <c r="Q31" s="606">
        <f>'НП ДЕННА'!Q23</f>
        <v>0</v>
      </c>
      <c r="R31" s="606">
        <f>'НП ДЕННА'!R23</f>
        <v>0</v>
      </c>
      <c r="S31" s="606">
        <f>'НП ДЕННА'!S23</f>
        <v>0</v>
      </c>
      <c r="T31" s="607">
        <f>'НП ДЕННА'!T23</f>
        <v>0</v>
      </c>
      <c r="U31" s="607">
        <f>'НП ДЕННА'!U23</f>
        <v>0</v>
      </c>
      <c r="V31" s="608">
        <f>'НП ДЕННА'!V23</f>
        <v>0</v>
      </c>
      <c r="W31" s="608">
        <f>'НП ДЕННА'!W23</f>
        <v>0</v>
      </c>
      <c r="X31" s="608">
        <f>'НП ДЕННА'!X23</f>
        <v>0</v>
      </c>
      <c r="Y31" s="608">
        <f>'НП ДЕННА'!Y23</f>
        <v>0</v>
      </c>
      <c r="Z31" s="608">
        <f>'НП ДЕННА'!Z23</f>
        <v>0</v>
      </c>
      <c r="AA31" s="608">
        <f>'НП ДЕННА'!AA23</f>
        <v>0</v>
      </c>
      <c r="AB31" s="609">
        <f>'НП ДЕННА'!AB23</f>
        <v>0</v>
      </c>
      <c r="AC31" s="275">
        <f t="shared" si="16"/>
        <v>135</v>
      </c>
      <c r="AD31" s="620">
        <f>'НП ДЕННА'!AD23-AD32</f>
        <v>4.5</v>
      </c>
      <c r="AE31" s="9">
        <f t="shared" si="0"/>
        <v>20</v>
      </c>
      <c r="AF31" s="9">
        <f t="shared" si="1"/>
        <v>0</v>
      </c>
      <c r="AG31" s="9">
        <f t="shared" si="2"/>
        <v>16</v>
      </c>
      <c r="AH31" s="9">
        <f t="shared" si="3"/>
        <v>99</v>
      </c>
      <c r="AI31" s="545">
        <f>IF('НП ДЕННА'!AI23&gt;0,IF(ROUND('НП ДЕННА'!AI23*$CR$4,0)&gt;0,ROUND('НП ДЕННА'!AI23*$CR$4,0)*2,2),0)-AI32</f>
        <v>20</v>
      </c>
      <c r="AJ31" s="545">
        <f>IF('НП ДЕННА'!AJ23&gt;0,IF(ROUND('НП ДЕННА'!AJ23*$CR$4,0)&gt;0,ROUND('НП ДЕННА'!AJ23*$CR$4,0)*2,2),0)-AJ32</f>
        <v>0</v>
      </c>
      <c r="AK31" s="546">
        <f>IF('НП ДЕННА'!AK23&gt;0,IF(ROUND('НП ДЕННА'!AK23*$CR$4,0)&gt;0,ROUND('НП ДЕННА'!AK23*$CR$4,0)*2,2),0)-AK32</f>
        <v>16</v>
      </c>
      <c r="AL31" s="547">
        <f>'НП ДЕННА'!AL23*30-SUM(AI31:AK32)-AL32</f>
        <v>99</v>
      </c>
      <c r="AM31" s="518">
        <f>'НП ДЕННА'!AL23-AM32</f>
        <v>4.5</v>
      </c>
      <c r="AN31" s="545">
        <f>IF('НП ДЕННА'!AM23&gt;0,IF(ROUND('НП ДЕННА'!AM23*$CR$4,0)&gt;0,ROUND('НП ДЕННА'!AM23*$CR$4,0)*2,2),0)-AN32</f>
        <v>0</v>
      </c>
      <c r="AO31" s="545">
        <f>IF('НП ДЕННА'!AN23&gt;0,IF(ROUND('НП ДЕННА'!AN23*$CR$4,0)&gt;0,ROUND('НП ДЕННА'!AN23*$CR$4,0)*2,2),0)-AO32</f>
        <v>0</v>
      </c>
      <c r="AP31" s="546">
        <f>IF('НП ДЕННА'!AO23&gt;0,IF(ROUND('НП ДЕННА'!AO23*$CR$4,0)&gt;0,ROUND('НП ДЕННА'!AO23*$CR$4,0)*2,2),0)-AP32</f>
        <v>0</v>
      </c>
      <c r="AQ31" s="547">
        <f>'НП ДЕННА'!AP23*30-SUM(AN31:AP32)-AQ32</f>
        <v>0</v>
      </c>
      <c r="AR31" s="518">
        <f>'НП ДЕННА'!AP23-AR32</f>
        <v>0</v>
      </c>
      <c r="AS31" s="545">
        <f>IF('НП ДЕННА'!AQ23&gt;0,IF(ROUND('НП ДЕННА'!AQ23*$CR$4,0)&gt;0,ROUND('НП ДЕННА'!AQ23*$CR$4,0)*2,2),0)-AS32</f>
        <v>0</v>
      </c>
      <c r="AT31" s="545">
        <f>IF('НП ДЕННА'!AR23&gt;0,IF(ROUND('НП ДЕННА'!AR23*$CR$4,0)&gt;0,ROUND('НП ДЕННА'!AR23*$CR$4,0)*2,2),0)-AT32</f>
        <v>0</v>
      </c>
      <c r="AU31" s="546">
        <f>IF('НП ДЕННА'!AS23&gt;0,IF(ROUND('НП ДЕННА'!AS23*$CR$4,0)&gt;0,ROUND('НП ДЕННА'!AS23*$CR$4,0)*2,2),0)-AU32</f>
        <v>0</v>
      </c>
      <c r="AV31" s="547">
        <f>'НП ДЕННА'!AT23*30-SUM(AS31:AU32)-AV32</f>
        <v>0</v>
      </c>
      <c r="AW31" s="518">
        <f>'НП ДЕННА'!AT23-AW32</f>
        <v>0</v>
      </c>
      <c r="AX31" s="545">
        <f>IF('НП ДЕННА'!AU23&gt;0,IF(ROUND('НП ДЕННА'!AU23*$CR$4,0)&gt;0,ROUND('НП ДЕННА'!AU23*$CR$4,0)*2,2),0)-AX32</f>
        <v>0</v>
      </c>
      <c r="AY31" s="545">
        <f>IF('НП ДЕННА'!AV23&gt;0,IF(ROUND('НП ДЕННА'!AV23*$CR$4,0)&gt;0,ROUND('НП ДЕННА'!AV23*$CR$4,0)*2,2),0)-AY32</f>
        <v>0</v>
      </c>
      <c r="AZ31" s="546">
        <f>IF('НП ДЕННА'!AW23&gt;0,IF(ROUND('НП ДЕННА'!AW23*$CR$4,0)&gt;0,ROUND('НП ДЕННА'!AW23*$CR$4,0)*2,2),0)-AZ32</f>
        <v>0</v>
      </c>
      <c r="BA31" s="547">
        <f>'НП ДЕННА'!AX23*30-SUM(AX31:AZ32)-BA32</f>
        <v>0</v>
      </c>
      <c r="BB31" s="518">
        <f>'НП ДЕННА'!AX23-BB32</f>
        <v>0</v>
      </c>
      <c r="BC31" s="545">
        <f>IF('НП ДЕННА'!AY23&gt;0,IF(ROUND('НП ДЕННА'!AY23*$CR$4,0)&gt;0,ROUND('НП ДЕННА'!AY23*$CR$4,0)*2,2),0)-BC32</f>
        <v>0</v>
      </c>
      <c r="BD31" s="545">
        <f>IF('НП ДЕННА'!AZ23&gt;0,IF(ROUND('НП ДЕННА'!AZ23*$CR$4,0)&gt;0,ROUND('НП ДЕННА'!AZ23*$CR$4,0)*2,2),0)-BD32</f>
        <v>0</v>
      </c>
      <c r="BE31" s="546">
        <f>IF('НП ДЕННА'!BA23&gt;0,IF(ROUND('НП ДЕННА'!BA23*$CR$4,0)&gt;0,ROUND('НП ДЕННА'!BA23*$CR$4,0)*2,2),0)-BE32</f>
        <v>0</v>
      </c>
      <c r="BF31" s="547">
        <f>'НП ДЕННА'!BB23*30-SUM(BC31:BE32)-BF32</f>
        <v>0</v>
      </c>
      <c r="BG31" s="518">
        <f>'НП ДЕННА'!BB23-BG32</f>
        <v>0</v>
      </c>
      <c r="BH31" s="545">
        <f>IF('НП ДЕННА'!BC23&gt;0,IF(ROUND('НП ДЕННА'!BC23*$CR$4,0)&gt;0,ROUND('НП ДЕННА'!BC23*$CR$4,0)*2,2),0)-BH32</f>
        <v>0</v>
      </c>
      <c r="BI31" s="545">
        <f>IF('НП ДЕННА'!BD23&gt;0,IF(ROUND('НП ДЕННА'!BD23*$CR$4,0)&gt;0,ROUND('НП ДЕННА'!BD23*$CR$4,0)*2,2),0)-BI32</f>
        <v>0</v>
      </c>
      <c r="BJ31" s="546">
        <f>IF('НП ДЕННА'!BE23&gt;0,IF(ROUND('НП ДЕННА'!BE23*$CR$4,0)&gt;0,ROUND('НП ДЕННА'!BE23*$CR$4,0)*2,2),0)-BJ32</f>
        <v>0</v>
      </c>
      <c r="BK31" s="547">
        <f>'НП ДЕННА'!BF23*30-SUM(BH31:BJ32)-BK32</f>
        <v>0</v>
      </c>
      <c r="BL31" s="518">
        <f>'НП ДЕННА'!BF23-BL32</f>
        <v>0</v>
      </c>
      <c r="BM31" s="545">
        <f>IF('НП ДЕННА'!BG23&gt;0,IF(ROUND('НП ДЕННА'!BG23*$CR$4,0)&gt;0,ROUND('НП ДЕННА'!BG23*$CR$4,0)*2,2),0)-BM32</f>
        <v>0</v>
      </c>
      <c r="BN31" s="545">
        <f>IF('НП ДЕННА'!BH23&gt;0,IF(ROUND('НП ДЕННА'!BH23*$CR$4,0)&gt;0,ROUND('НП ДЕННА'!BH23*$CR$4,0)*2,2),0)-BN32</f>
        <v>0</v>
      </c>
      <c r="BO31" s="546">
        <f>IF('НП ДЕННА'!BI23&gt;0,IF(ROUND('НП ДЕННА'!BI23*$CR$4,0)&gt;0,ROUND('НП ДЕННА'!BI23*$CR$4,0)*2,2),0)-BO32</f>
        <v>0</v>
      </c>
      <c r="BP31" s="547">
        <f>'НП ДЕННА'!BJ23*30-SUM(BM31:BO32)-BP32</f>
        <v>0</v>
      </c>
      <c r="BQ31" s="518">
        <f>'НП ДЕННА'!BJ23-BQ32</f>
        <v>0</v>
      </c>
      <c r="BR31" s="545">
        <f>IF('НП ДЕННА'!BK23&gt;0,IF(ROUND('НП ДЕННА'!BK23*$CR$4,0)&gt;0,ROUND('НП ДЕННА'!BK23*$CR$4,0)*2,2),0)-BR32</f>
        <v>0</v>
      </c>
      <c r="BS31" s="545">
        <f>IF('НП ДЕННА'!BL23&gt;0,IF(ROUND('НП ДЕННА'!BL23*$CR$4,0)&gt;0,ROUND('НП ДЕННА'!BL23*$CR$4,0)*2,2),0)-BS32</f>
        <v>0</v>
      </c>
      <c r="BT31" s="546">
        <f>IF('НП ДЕННА'!BM23&gt;0,IF(ROUND('НП ДЕННА'!BM23*$CR$4,0)&gt;0,ROUND('НП ДЕННА'!BM23*$CR$4,0)*2,2),0)-BT32</f>
        <v>0</v>
      </c>
      <c r="BU31" s="547">
        <f>'НП ДЕННА'!BN23*30-SUM(BR31:BT32)-BU32</f>
        <v>0</v>
      </c>
      <c r="BV31" s="518">
        <f>'НП ДЕННА'!BN23-BV32</f>
        <v>0</v>
      </c>
      <c r="BW31" s="545">
        <f>IF('НП ДЕННА'!BO23&gt;0,IF(ROUND('НП ДЕННА'!BO23*$CR$4,0)&gt;0,ROUND('НП ДЕННА'!BO23*$CR$4,0)*2,2),0)-BW32</f>
        <v>0</v>
      </c>
      <c r="BX31" s="545">
        <f>IF('НП ДЕННА'!BP23&gt;0,IF(ROUND('НП ДЕННА'!BP23*$CR$4,0)&gt;0,ROUND('НП ДЕННА'!BP23*$CR$4,0)*2,2),0)-BX32</f>
        <v>0</v>
      </c>
      <c r="BY31" s="546">
        <f>IF('НП ДЕННА'!BQ23&gt;0,IF(ROUND('НП ДЕННА'!BQ23*$CR$4,0)&gt;0,ROUND('НП ДЕННА'!BQ23*$CR$4,0)*2,2),0)-BY32</f>
        <v>0</v>
      </c>
      <c r="BZ31" s="547">
        <f>'НП ДЕННА'!BR23*30-SUM(BW31:BY32)-BZ32</f>
        <v>0</v>
      </c>
      <c r="CA31" s="518">
        <f>'НП ДЕННА'!BR23-CA32</f>
        <v>0</v>
      </c>
      <c r="CB31" s="545">
        <f>IF('НП ДЕННА'!BS23&gt;0,IF(ROUND('НП ДЕННА'!BS23*$CR$4,0)&gt;0,ROUND('НП ДЕННА'!BS23*$CR$4,0)*2,2),0)-CB32</f>
        <v>0</v>
      </c>
      <c r="CC31" s="545">
        <f>IF('НП ДЕННА'!BT23&gt;0,IF(ROUND('НП ДЕННА'!BT23*$CR$4,0)&gt;0,ROUND('НП ДЕННА'!BT23*$CR$4,0)*2,2),0)-CC32</f>
        <v>0</v>
      </c>
      <c r="CD31" s="546">
        <f>IF('НП ДЕННА'!BU23&gt;0,IF(ROUND('НП ДЕННА'!BU23*$CR$4,0)&gt;0,ROUND('НП ДЕННА'!BU23*$CR$4,0)*2,2),0)-CD32</f>
        <v>0</v>
      </c>
      <c r="CE31" s="547">
        <f>'НП ДЕННА'!BV23*30-SUM(CB31:CD32)-CE32</f>
        <v>0</v>
      </c>
      <c r="CF31" s="518">
        <f>'НП ДЕННА'!BV23-CF32</f>
        <v>0</v>
      </c>
      <c r="CG31" s="545">
        <f>IF('НП ДЕННА'!BW23&gt;0,IF(ROUND('НП ДЕННА'!BW23*$CR$4,0)&gt;0,ROUND('НП ДЕННА'!BW23*$CR$4,0)*2,2),0)-CG32</f>
        <v>0</v>
      </c>
      <c r="CH31" s="545">
        <f>IF('НП ДЕННА'!BX23&gt;0,IF(ROUND('НП ДЕННА'!BX23*$CR$4,0)&gt;0,ROUND('НП ДЕННА'!BX23*$CR$4,0)*2,2),0)-CH32</f>
        <v>0</v>
      </c>
      <c r="CI31" s="546">
        <f>IF('НП ДЕННА'!BY23&gt;0,IF(ROUND('НП ДЕННА'!BY23*$CR$4,0)&gt;0,ROUND('НП ДЕННА'!BY23*$CR$4,0)*2,2),0)-CI32</f>
        <v>0</v>
      </c>
      <c r="CJ31" s="547">
        <f>'НП ДЕННА'!BZ23*30-SUM(CG31:CI32)-CJ32</f>
        <v>0</v>
      </c>
      <c r="CK31" s="518">
        <f>'НП ДЕННА'!BZ23-CK32</f>
        <v>0</v>
      </c>
      <c r="CL31" s="545">
        <f>IF('НП ДЕННА'!CA23&gt;0,IF(ROUND('НП ДЕННА'!CA23*$CR$4,0)&gt;0,ROUND('НП ДЕННА'!CA23*$CR$4,0)*2,2),0)-CL32</f>
        <v>0</v>
      </c>
      <c r="CM31" s="545">
        <f>IF('НП ДЕННА'!CB23&gt;0,IF(ROUND('НП ДЕННА'!CB23*$CR$4,0)&gt;0,ROUND('НП ДЕННА'!CB23*$CR$4,0)*2,2),0)-CM32</f>
        <v>0</v>
      </c>
      <c r="CN31" s="546">
        <f>IF('НП ДЕННА'!CC23&gt;0,IF(ROUND('НП ДЕННА'!CC23*$CR$4,0)&gt;0,ROUND('НП ДЕННА'!CC23*$CR$4,0)*2,2),0)-CN32</f>
        <v>0</v>
      </c>
      <c r="CO31" s="547">
        <f>'НП ДЕННА'!CD23*30-SUM(CL31:CN32)-CO32</f>
        <v>0</v>
      </c>
      <c r="CP31" s="518">
        <f>'НП ДЕННА'!CD23-CP32</f>
        <v>0</v>
      </c>
      <c r="CQ31" s="62">
        <f>IF(ISERROR(AH31/AC31),0,(AH31+AH32)/(AC31+AC32))</f>
        <v>0.73333333333333328</v>
      </c>
      <c r="CS31" s="543">
        <f t="shared" si="4"/>
        <v>1</v>
      </c>
    </row>
    <row r="32" spans="1:98" s="19" customFormat="1" ht="10.199999999999999" x14ac:dyDescent="0.2">
      <c r="A32" s="510"/>
      <c r="B32" s="600"/>
      <c r="C32" s="601" t="s">
        <v>275</v>
      </c>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3"/>
      <c r="AC32" s="516">
        <f t="shared" si="16"/>
        <v>0</v>
      </c>
      <c r="AD32" s="621">
        <f>AM32+AR32+AW32+BB32+BG32+BL32+BQ32+BV32+CA32+CF32+CK32+CP32</f>
        <v>0</v>
      </c>
      <c r="AE32" s="517">
        <f t="shared" si="0"/>
        <v>0</v>
      </c>
      <c r="AF32" s="517">
        <f t="shared" si="1"/>
        <v>0</v>
      </c>
      <c r="AG32" s="517">
        <f t="shared" si="2"/>
        <v>0</v>
      </c>
      <c r="AH32" s="517">
        <f t="shared" si="3"/>
        <v>0</v>
      </c>
      <c r="AI32" s="508"/>
      <c r="AJ32" s="508"/>
      <c r="AK32" s="548"/>
      <c r="AL32" s="549"/>
      <c r="AM32" s="520">
        <f t="shared" ref="AM32" si="98">SUM(AI32:AL32)/30</f>
        <v>0</v>
      </c>
      <c r="AN32" s="508"/>
      <c r="AO32" s="508"/>
      <c r="AP32" s="548"/>
      <c r="AQ32" s="549"/>
      <c r="AR32" s="520">
        <f t="shared" ref="AR32" si="99">SUM(AN32:AQ32)/30</f>
        <v>0</v>
      </c>
      <c r="AS32" s="508"/>
      <c r="AT32" s="508"/>
      <c r="AU32" s="548"/>
      <c r="AV32" s="549"/>
      <c r="AW32" s="520">
        <f t="shared" ref="AW32" si="100">SUM(AS32:AV32)/30</f>
        <v>0</v>
      </c>
      <c r="AX32" s="508"/>
      <c r="AY32" s="508"/>
      <c r="AZ32" s="548"/>
      <c r="BA32" s="549"/>
      <c r="BB32" s="520">
        <f t="shared" ref="BB32" si="101">SUM(AX32:BA32)/30</f>
        <v>0</v>
      </c>
      <c r="BC32" s="508"/>
      <c r="BD32" s="508"/>
      <c r="BE32" s="548"/>
      <c r="BF32" s="549"/>
      <c r="BG32" s="520">
        <f t="shared" ref="BG32" si="102">SUM(BC32:BF32)/30</f>
        <v>0</v>
      </c>
      <c r="BH32" s="508"/>
      <c r="BI32" s="508"/>
      <c r="BJ32" s="548"/>
      <c r="BK32" s="549"/>
      <c r="BL32" s="520">
        <f t="shared" ref="BL32" si="103">SUM(BH32:BK32)/30</f>
        <v>0</v>
      </c>
      <c r="BM32" s="508"/>
      <c r="BN32" s="508"/>
      <c r="BO32" s="548"/>
      <c r="BP32" s="549"/>
      <c r="BQ32" s="520">
        <f t="shared" ref="BQ32" si="104">SUM(BM32:BP32)/30</f>
        <v>0</v>
      </c>
      <c r="BR32" s="508"/>
      <c r="BS32" s="508"/>
      <c r="BT32" s="548"/>
      <c r="BU32" s="549"/>
      <c r="BV32" s="520">
        <f t="shared" ref="BV32" si="105">SUM(BR32:BU32)/30</f>
        <v>0</v>
      </c>
      <c r="BW32" s="508"/>
      <c r="BX32" s="508"/>
      <c r="BY32" s="548"/>
      <c r="BZ32" s="549"/>
      <c r="CA32" s="520">
        <f t="shared" ref="CA32" si="106">SUM(BW32:BZ32)/30</f>
        <v>0</v>
      </c>
      <c r="CB32" s="508"/>
      <c r="CC32" s="508"/>
      <c r="CD32" s="548"/>
      <c r="CE32" s="549"/>
      <c r="CF32" s="520">
        <f t="shared" ref="CF32" si="107">SUM(CB32:CE32)/30</f>
        <v>0</v>
      </c>
      <c r="CG32" s="508"/>
      <c r="CH32" s="508"/>
      <c r="CI32" s="548"/>
      <c r="CJ32" s="549"/>
      <c r="CK32" s="520">
        <f t="shared" ref="CK32" si="108">SUM(CG32:CJ32)/30</f>
        <v>0</v>
      </c>
      <c r="CL32" s="508"/>
      <c r="CM32" s="508"/>
      <c r="CN32" s="548"/>
      <c r="CO32" s="549"/>
      <c r="CP32" s="520">
        <f t="shared" ref="CP32" si="109">SUM(CL32:CO32)/30</f>
        <v>0</v>
      </c>
      <c r="CQ32" s="62"/>
      <c r="CS32" s="543">
        <f t="shared" si="4"/>
        <v>-1</v>
      </c>
      <c r="CT32" s="543"/>
    </row>
    <row r="33" spans="1:98" s="19" customFormat="1" ht="20.399999999999999" x14ac:dyDescent="0.2">
      <c r="A33" s="22" t="str">
        <f>'НП ДЕННА'!A24</f>
        <v>1.1.10</v>
      </c>
      <c r="B33" s="604" t="str">
        <f>'НП ДЕННА'!B24</f>
        <v>Система адміністрування державної установи</v>
      </c>
      <c r="C33" s="605" t="str">
        <f>'НП ДЕННА'!C24</f>
        <v>ПУММ</v>
      </c>
      <c r="D33" s="606">
        <f>'НП ДЕННА'!D24</f>
        <v>0</v>
      </c>
      <c r="E33" s="606">
        <f>'НП ДЕННА'!E24</f>
        <v>0</v>
      </c>
      <c r="F33" s="606">
        <f>'НП ДЕННА'!F24</f>
        <v>0</v>
      </c>
      <c r="G33" s="606">
        <f>'НП ДЕННА'!G24</f>
        <v>0</v>
      </c>
      <c r="H33" s="606">
        <f>'НП ДЕННА'!H24</f>
        <v>1</v>
      </c>
      <c r="I33" s="606">
        <f>'НП ДЕННА'!I24</f>
        <v>0</v>
      </c>
      <c r="J33" s="606">
        <f>'НП ДЕННА'!J24</f>
        <v>0</v>
      </c>
      <c r="K33" s="606">
        <f>'НП ДЕННА'!K24</f>
        <v>0</v>
      </c>
      <c r="L33" s="606">
        <f>'НП ДЕННА'!L24</f>
        <v>0</v>
      </c>
      <c r="M33" s="606">
        <f>'НП ДЕННА'!M24</f>
        <v>0</v>
      </c>
      <c r="N33" s="606">
        <f>'НП ДЕННА'!N24</f>
        <v>0</v>
      </c>
      <c r="O33" s="606">
        <f>'НП ДЕННА'!O24</f>
        <v>0</v>
      </c>
      <c r="P33" s="606">
        <f>'НП ДЕННА'!P24</f>
        <v>0</v>
      </c>
      <c r="Q33" s="606">
        <f>'НП ДЕННА'!Q24</f>
        <v>0</v>
      </c>
      <c r="R33" s="606">
        <f>'НП ДЕННА'!R24</f>
        <v>0</v>
      </c>
      <c r="S33" s="606">
        <f>'НП ДЕННА'!S24</f>
        <v>0</v>
      </c>
      <c r="T33" s="607">
        <f>'НП ДЕННА'!T24</f>
        <v>0</v>
      </c>
      <c r="U33" s="607">
        <f>'НП ДЕННА'!U24</f>
        <v>0</v>
      </c>
      <c r="V33" s="608">
        <f>'НП ДЕННА'!V24</f>
        <v>0</v>
      </c>
      <c r="W33" s="608">
        <f>'НП ДЕННА'!W24</f>
        <v>0</v>
      </c>
      <c r="X33" s="608">
        <f>'НП ДЕННА'!X24</f>
        <v>0</v>
      </c>
      <c r="Y33" s="608">
        <f>'НП ДЕННА'!Y24</f>
        <v>0</v>
      </c>
      <c r="Z33" s="608">
        <f>'НП ДЕННА'!Z24</f>
        <v>0</v>
      </c>
      <c r="AA33" s="608">
        <f>'НП ДЕННА'!AA24</f>
        <v>0</v>
      </c>
      <c r="AB33" s="609">
        <f>'НП ДЕННА'!AB24</f>
        <v>0</v>
      </c>
      <c r="AC33" s="275">
        <f t="shared" si="16"/>
        <v>120</v>
      </c>
      <c r="AD33" s="620">
        <f>'НП ДЕННА'!AD24-AD34</f>
        <v>4</v>
      </c>
      <c r="AE33" s="9">
        <f t="shared" si="0"/>
        <v>16</v>
      </c>
      <c r="AF33" s="9">
        <f t="shared" si="1"/>
        <v>0</v>
      </c>
      <c r="AG33" s="9">
        <f t="shared" si="2"/>
        <v>16</v>
      </c>
      <c r="AH33" s="9">
        <f t="shared" si="3"/>
        <v>88</v>
      </c>
      <c r="AI33" s="545">
        <f>IF('НП ДЕННА'!AI24&gt;0,IF(ROUND('НП ДЕННА'!AI24*$CR$4,0)&gt;0,ROUND('НП ДЕННА'!AI24*$CR$4,0)*2,2),0)-AI34</f>
        <v>16</v>
      </c>
      <c r="AJ33" s="545">
        <f>IF('НП ДЕННА'!AJ24&gt;0,IF(ROUND('НП ДЕННА'!AJ24*$CR$4,0)&gt;0,ROUND('НП ДЕННА'!AJ24*$CR$4,0)*2,2),0)-AJ34</f>
        <v>0</v>
      </c>
      <c r="AK33" s="546">
        <f>IF('НП ДЕННА'!AK24&gt;0,IF(ROUND('НП ДЕННА'!AK24*$CR$4,0)&gt;0,ROUND('НП ДЕННА'!AK24*$CR$4,0)*2,2),0)-AK34</f>
        <v>16</v>
      </c>
      <c r="AL33" s="547">
        <f>'НП ДЕННА'!AL24*30-SUM(AI33:AK34)-AL34</f>
        <v>88</v>
      </c>
      <c r="AM33" s="518">
        <f>'НП ДЕННА'!AL24-AM34</f>
        <v>4</v>
      </c>
      <c r="AN33" s="545">
        <f>IF('НП ДЕННА'!AM24&gt;0,IF(ROUND('НП ДЕННА'!AM24*$CR$4,0)&gt;0,ROUND('НП ДЕННА'!AM24*$CR$4,0)*2,2),0)-AN34</f>
        <v>0</v>
      </c>
      <c r="AO33" s="545">
        <f>IF('НП ДЕННА'!AN24&gt;0,IF(ROUND('НП ДЕННА'!AN24*$CR$4,0)&gt;0,ROUND('НП ДЕННА'!AN24*$CR$4,0)*2,2),0)-AO34</f>
        <v>0</v>
      </c>
      <c r="AP33" s="546">
        <f>IF('НП ДЕННА'!AO24&gt;0,IF(ROUND('НП ДЕННА'!AO24*$CR$4,0)&gt;0,ROUND('НП ДЕННА'!AO24*$CR$4,0)*2,2),0)-AP34</f>
        <v>0</v>
      </c>
      <c r="AQ33" s="547">
        <f>'НП ДЕННА'!AP24*30-SUM(AN33:AP34)-AQ34</f>
        <v>0</v>
      </c>
      <c r="AR33" s="518">
        <f>'НП ДЕННА'!AP24-AR34</f>
        <v>0</v>
      </c>
      <c r="AS33" s="545">
        <f>IF('НП ДЕННА'!AQ24&gt;0,IF(ROUND('НП ДЕННА'!AQ24*$CR$4,0)&gt;0,ROUND('НП ДЕННА'!AQ24*$CR$4,0)*2,2),0)-AS34</f>
        <v>0</v>
      </c>
      <c r="AT33" s="545">
        <f>IF('НП ДЕННА'!AR24&gt;0,IF(ROUND('НП ДЕННА'!AR24*$CR$4,0)&gt;0,ROUND('НП ДЕННА'!AR24*$CR$4,0)*2,2),0)-AT34</f>
        <v>0</v>
      </c>
      <c r="AU33" s="546">
        <f>IF('НП ДЕННА'!AS24&gt;0,IF(ROUND('НП ДЕННА'!AS24*$CR$4,0)&gt;0,ROUND('НП ДЕННА'!AS24*$CR$4,0)*2,2),0)-AU34</f>
        <v>0</v>
      </c>
      <c r="AV33" s="547">
        <f>'НП ДЕННА'!AT24*30-SUM(AS33:AU34)-AV34</f>
        <v>0</v>
      </c>
      <c r="AW33" s="518">
        <f>'НП ДЕННА'!AT24-AW34</f>
        <v>0</v>
      </c>
      <c r="AX33" s="545">
        <f>IF('НП ДЕННА'!AU24&gt;0,IF(ROUND('НП ДЕННА'!AU24*$CR$4,0)&gt;0,ROUND('НП ДЕННА'!AU24*$CR$4,0)*2,2),0)-AX34</f>
        <v>0</v>
      </c>
      <c r="AY33" s="545">
        <f>IF('НП ДЕННА'!AV24&gt;0,IF(ROUND('НП ДЕННА'!AV24*$CR$4,0)&gt;0,ROUND('НП ДЕННА'!AV24*$CR$4,0)*2,2),0)-AY34</f>
        <v>0</v>
      </c>
      <c r="AZ33" s="546">
        <f>IF('НП ДЕННА'!AW24&gt;0,IF(ROUND('НП ДЕННА'!AW24*$CR$4,0)&gt;0,ROUND('НП ДЕННА'!AW24*$CR$4,0)*2,2),0)-AZ34</f>
        <v>0</v>
      </c>
      <c r="BA33" s="547">
        <f>'НП ДЕННА'!AX24*30-SUM(AX33:AZ34)-BA34</f>
        <v>0</v>
      </c>
      <c r="BB33" s="518">
        <f>'НП ДЕННА'!AX24-BB34</f>
        <v>0</v>
      </c>
      <c r="BC33" s="545">
        <f>IF('НП ДЕННА'!AY24&gt;0,IF(ROUND('НП ДЕННА'!AY24*$CR$4,0)&gt;0,ROUND('НП ДЕННА'!AY24*$CR$4,0)*2,2),0)-BC34</f>
        <v>0</v>
      </c>
      <c r="BD33" s="545">
        <f>IF('НП ДЕННА'!AZ24&gt;0,IF(ROUND('НП ДЕННА'!AZ24*$CR$4,0)&gt;0,ROUND('НП ДЕННА'!AZ24*$CR$4,0)*2,2),0)-BD34</f>
        <v>0</v>
      </c>
      <c r="BE33" s="546">
        <f>IF('НП ДЕННА'!BA24&gt;0,IF(ROUND('НП ДЕННА'!BA24*$CR$4,0)&gt;0,ROUND('НП ДЕННА'!BA24*$CR$4,0)*2,2),0)-BE34</f>
        <v>0</v>
      </c>
      <c r="BF33" s="547">
        <f>'НП ДЕННА'!BB24*30-SUM(BC33:BE34)-BF34</f>
        <v>0</v>
      </c>
      <c r="BG33" s="518">
        <f>'НП ДЕННА'!BB24-BG34</f>
        <v>0</v>
      </c>
      <c r="BH33" s="545">
        <f>IF('НП ДЕННА'!BC24&gt;0,IF(ROUND('НП ДЕННА'!BC24*$CR$4,0)&gt;0,ROUND('НП ДЕННА'!BC24*$CR$4,0)*2,2),0)-BH34</f>
        <v>0</v>
      </c>
      <c r="BI33" s="545">
        <f>IF('НП ДЕННА'!BD24&gt;0,IF(ROUND('НП ДЕННА'!BD24*$CR$4,0)&gt;0,ROUND('НП ДЕННА'!BD24*$CR$4,0)*2,2),0)-BI34</f>
        <v>0</v>
      </c>
      <c r="BJ33" s="546">
        <f>IF('НП ДЕННА'!BE24&gt;0,IF(ROUND('НП ДЕННА'!BE24*$CR$4,0)&gt;0,ROUND('НП ДЕННА'!BE24*$CR$4,0)*2,2),0)-BJ34</f>
        <v>0</v>
      </c>
      <c r="BK33" s="547">
        <f>'НП ДЕННА'!BF24*30-SUM(BH33:BJ34)-BK34</f>
        <v>0</v>
      </c>
      <c r="BL33" s="518">
        <f>'НП ДЕННА'!BF24-BL34</f>
        <v>0</v>
      </c>
      <c r="BM33" s="545">
        <f>IF('НП ДЕННА'!BG24&gt;0,IF(ROUND('НП ДЕННА'!BG24*$CR$4,0)&gt;0,ROUND('НП ДЕННА'!BG24*$CR$4,0)*2,2),0)-BM34</f>
        <v>0</v>
      </c>
      <c r="BN33" s="545">
        <f>IF('НП ДЕННА'!BH24&gt;0,IF(ROUND('НП ДЕННА'!BH24*$CR$4,0)&gt;0,ROUND('НП ДЕННА'!BH24*$CR$4,0)*2,2),0)-BN34</f>
        <v>0</v>
      </c>
      <c r="BO33" s="546">
        <f>IF('НП ДЕННА'!BI24&gt;0,IF(ROUND('НП ДЕННА'!BI24*$CR$4,0)&gt;0,ROUND('НП ДЕННА'!BI24*$CR$4,0)*2,2),0)-BO34</f>
        <v>0</v>
      </c>
      <c r="BP33" s="547">
        <f>'НП ДЕННА'!BJ24*30-SUM(BM33:BO34)-BP34</f>
        <v>0</v>
      </c>
      <c r="BQ33" s="518">
        <f>'НП ДЕННА'!BJ24-BQ34</f>
        <v>0</v>
      </c>
      <c r="BR33" s="545">
        <f>IF('НП ДЕННА'!BK24&gt;0,IF(ROUND('НП ДЕННА'!BK24*$CR$4,0)&gt;0,ROUND('НП ДЕННА'!BK24*$CR$4,0)*2,2),0)-BR34</f>
        <v>0</v>
      </c>
      <c r="BS33" s="545">
        <f>IF('НП ДЕННА'!BL24&gt;0,IF(ROUND('НП ДЕННА'!BL24*$CR$4,0)&gt;0,ROUND('НП ДЕННА'!BL24*$CR$4,0)*2,2),0)-BS34</f>
        <v>0</v>
      </c>
      <c r="BT33" s="546">
        <f>IF('НП ДЕННА'!BM24&gt;0,IF(ROUND('НП ДЕННА'!BM24*$CR$4,0)&gt;0,ROUND('НП ДЕННА'!BM24*$CR$4,0)*2,2),0)-BT34</f>
        <v>0</v>
      </c>
      <c r="BU33" s="547">
        <f>'НП ДЕННА'!BN24*30-SUM(BR33:BT34)-BU34</f>
        <v>0</v>
      </c>
      <c r="BV33" s="518">
        <f>'НП ДЕННА'!BN24-BV34</f>
        <v>0</v>
      </c>
      <c r="BW33" s="545">
        <f>IF('НП ДЕННА'!BO24&gt;0,IF(ROUND('НП ДЕННА'!BO24*$CR$4,0)&gt;0,ROUND('НП ДЕННА'!BO24*$CR$4,0)*2,2),0)-BW34</f>
        <v>0</v>
      </c>
      <c r="BX33" s="545">
        <f>IF('НП ДЕННА'!BP24&gt;0,IF(ROUND('НП ДЕННА'!BP24*$CR$4,0)&gt;0,ROUND('НП ДЕННА'!BP24*$CR$4,0)*2,2),0)-BX34</f>
        <v>0</v>
      </c>
      <c r="BY33" s="546">
        <f>IF('НП ДЕННА'!BQ24&gt;0,IF(ROUND('НП ДЕННА'!BQ24*$CR$4,0)&gt;0,ROUND('НП ДЕННА'!BQ24*$CR$4,0)*2,2),0)-BY34</f>
        <v>0</v>
      </c>
      <c r="BZ33" s="547">
        <f>'НП ДЕННА'!BR24*30-SUM(BW33:BY34)-BZ34</f>
        <v>0</v>
      </c>
      <c r="CA33" s="518">
        <f>'НП ДЕННА'!BR24-CA34</f>
        <v>0</v>
      </c>
      <c r="CB33" s="545">
        <f>IF('НП ДЕННА'!BS24&gt;0,IF(ROUND('НП ДЕННА'!BS24*$CR$4,0)&gt;0,ROUND('НП ДЕННА'!BS24*$CR$4,0)*2,2),0)-CB34</f>
        <v>0</v>
      </c>
      <c r="CC33" s="545">
        <f>IF('НП ДЕННА'!BT24&gt;0,IF(ROUND('НП ДЕННА'!BT24*$CR$4,0)&gt;0,ROUND('НП ДЕННА'!BT24*$CR$4,0)*2,2),0)-CC34</f>
        <v>0</v>
      </c>
      <c r="CD33" s="546">
        <f>IF('НП ДЕННА'!BU24&gt;0,IF(ROUND('НП ДЕННА'!BU24*$CR$4,0)&gt;0,ROUND('НП ДЕННА'!BU24*$CR$4,0)*2,2),0)-CD34</f>
        <v>0</v>
      </c>
      <c r="CE33" s="547">
        <f>'НП ДЕННА'!BV24*30-SUM(CB33:CD34)-CE34</f>
        <v>0</v>
      </c>
      <c r="CF33" s="518">
        <f>'НП ДЕННА'!BV24-CF34</f>
        <v>0</v>
      </c>
      <c r="CG33" s="545">
        <f>IF('НП ДЕННА'!BW24&gt;0,IF(ROUND('НП ДЕННА'!BW24*$CR$4,0)&gt;0,ROUND('НП ДЕННА'!BW24*$CR$4,0)*2,2),0)-CG34</f>
        <v>0</v>
      </c>
      <c r="CH33" s="545">
        <f>IF('НП ДЕННА'!BX24&gt;0,IF(ROUND('НП ДЕННА'!BX24*$CR$4,0)&gt;0,ROUND('НП ДЕННА'!BX24*$CR$4,0)*2,2),0)-CH34</f>
        <v>0</v>
      </c>
      <c r="CI33" s="546">
        <f>IF('НП ДЕННА'!BY24&gt;0,IF(ROUND('НП ДЕННА'!BY24*$CR$4,0)&gt;0,ROUND('НП ДЕННА'!BY24*$CR$4,0)*2,2),0)-CI34</f>
        <v>0</v>
      </c>
      <c r="CJ33" s="547">
        <f>'НП ДЕННА'!BZ24*30-SUM(CG33:CI34)-CJ34</f>
        <v>0</v>
      </c>
      <c r="CK33" s="518">
        <f>'НП ДЕННА'!BZ24-CK34</f>
        <v>0</v>
      </c>
      <c r="CL33" s="545">
        <f>IF('НП ДЕННА'!CA24&gt;0,IF(ROUND('НП ДЕННА'!CA24*$CR$4,0)&gt;0,ROUND('НП ДЕННА'!CA24*$CR$4,0)*2,2),0)-CL34</f>
        <v>0</v>
      </c>
      <c r="CM33" s="545">
        <f>IF('НП ДЕННА'!CB24&gt;0,IF(ROUND('НП ДЕННА'!CB24*$CR$4,0)&gt;0,ROUND('НП ДЕННА'!CB24*$CR$4,0)*2,2),0)-CM34</f>
        <v>0</v>
      </c>
      <c r="CN33" s="546">
        <f>IF('НП ДЕННА'!CC24&gt;0,IF(ROUND('НП ДЕННА'!CC24*$CR$4,0)&gt;0,ROUND('НП ДЕННА'!CC24*$CR$4,0)*2,2),0)-CN34</f>
        <v>0</v>
      </c>
      <c r="CO33" s="547">
        <f>'НП ДЕННА'!CD24*30-SUM(CL33:CN34)-CO34</f>
        <v>0</v>
      </c>
      <c r="CP33" s="518">
        <f>'НП ДЕННА'!CD24-CP34</f>
        <v>0</v>
      </c>
      <c r="CQ33" s="62">
        <f>IF(ISERROR(AH33/AC33),0,(AH33+AH34)/(AC33+AC34))</f>
        <v>0.73333333333333328</v>
      </c>
      <c r="CS33" s="543">
        <f t="shared" si="4"/>
        <v>1</v>
      </c>
    </row>
    <row r="34" spans="1:98" s="19" customFormat="1" ht="10.199999999999999" x14ac:dyDescent="0.2">
      <c r="A34" s="510"/>
      <c r="B34" s="600"/>
      <c r="C34" s="601" t="s">
        <v>275</v>
      </c>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3"/>
      <c r="AC34" s="516">
        <f t="shared" si="16"/>
        <v>0</v>
      </c>
      <c r="AD34" s="621">
        <f>AM34+AR34+AW34+BB34+BG34+BL34+BQ34+BV34+CA34+CF34+CK34+CP34</f>
        <v>0</v>
      </c>
      <c r="AE34" s="517">
        <f t="shared" si="0"/>
        <v>0</v>
      </c>
      <c r="AF34" s="517">
        <f t="shared" si="1"/>
        <v>0</v>
      </c>
      <c r="AG34" s="517">
        <f t="shared" si="2"/>
        <v>0</v>
      </c>
      <c r="AH34" s="517">
        <f t="shared" si="3"/>
        <v>0</v>
      </c>
      <c r="AI34" s="508"/>
      <c r="AJ34" s="508"/>
      <c r="AK34" s="548"/>
      <c r="AL34" s="549"/>
      <c r="AM34" s="520">
        <f t="shared" ref="AM34" si="110">SUM(AI34:AL34)/30</f>
        <v>0</v>
      </c>
      <c r="AN34" s="508"/>
      <c r="AO34" s="508"/>
      <c r="AP34" s="548"/>
      <c r="AQ34" s="549"/>
      <c r="AR34" s="520">
        <f t="shared" ref="AR34" si="111">SUM(AN34:AQ34)/30</f>
        <v>0</v>
      </c>
      <c r="AS34" s="508"/>
      <c r="AT34" s="508"/>
      <c r="AU34" s="548"/>
      <c r="AV34" s="549"/>
      <c r="AW34" s="520">
        <f t="shared" ref="AW34" si="112">SUM(AS34:AV34)/30</f>
        <v>0</v>
      </c>
      <c r="AX34" s="508"/>
      <c r="AY34" s="508"/>
      <c r="AZ34" s="548"/>
      <c r="BA34" s="549"/>
      <c r="BB34" s="520">
        <f t="shared" ref="BB34" si="113">SUM(AX34:BA34)/30</f>
        <v>0</v>
      </c>
      <c r="BC34" s="508"/>
      <c r="BD34" s="508"/>
      <c r="BE34" s="548"/>
      <c r="BF34" s="549"/>
      <c r="BG34" s="520">
        <f t="shared" ref="BG34" si="114">SUM(BC34:BF34)/30</f>
        <v>0</v>
      </c>
      <c r="BH34" s="508"/>
      <c r="BI34" s="508"/>
      <c r="BJ34" s="548"/>
      <c r="BK34" s="549"/>
      <c r="BL34" s="520">
        <f t="shared" ref="BL34" si="115">SUM(BH34:BK34)/30</f>
        <v>0</v>
      </c>
      <c r="BM34" s="508"/>
      <c r="BN34" s="508"/>
      <c r="BO34" s="548"/>
      <c r="BP34" s="549"/>
      <c r="BQ34" s="520">
        <f t="shared" ref="BQ34" si="116">SUM(BM34:BP34)/30</f>
        <v>0</v>
      </c>
      <c r="BR34" s="508"/>
      <c r="BS34" s="508"/>
      <c r="BT34" s="548"/>
      <c r="BU34" s="549"/>
      <c r="BV34" s="520">
        <f t="shared" ref="BV34" si="117">SUM(BR34:BU34)/30</f>
        <v>0</v>
      </c>
      <c r="BW34" s="508"/>
      <c r="BX34" s="508"/>
      <c r="BY34" s="548"/>
      <c r="BZ34" s="549"/>
      <c r="CA34" s="520">
        <f t="shared" ref="CA34" si="118">SUM(BW34:BZ34)/30</f>
        <v>0</v>
      </c>
      <c r="CB34" s="508"/>
      <c r="CC34" s="508"/>
      <c r="CD34" s="548"/>
      <c r="CE34" s="549"/>
      <c r="CF34" s="520">
        <f t="shared" ref="CF34" si="119">SUM(CB34:CE34)/30</f>
        <v>0</v>
      </c>
      <c r="CG34" s="508"/>
      <c r="CH34" s="508"/>
      <c r="CI34" s="548"/>
      <c r="CJ34" s="549"/>
      <c r="CK34" s="520">
        <f t="shared" ref="CK34" si="120">SUM(CG34:CJ34)/30</f>
        <v>0</v>
      </c>
      <c r="CL34" s="508"/>
      <c r="CM34" s="508"/>
      <c r="CN34" s="548"/>
      <c r="CO34" s="549"/>
      <c r="CP34" s="520">
        <f t="shared" ref="CP34" si="121">SUM(CL34:CO34)/30</f>
        <v>0</v>
      </c>
      <c r="CQ34" s="62"/>
      <c r="CS34" s="543">
        <f t="shared" si="4"/>
        <v>-1</v>
      </c>
      <c r="CT34" s="543"/>
    </row>
    <row r="35" spans="1:98" s="19" customFormat="1" ht="10.199999999999999" x14ac:dyDescent="0.2">
      <c r="A35" s="22" t="str">
        <f>'НП ДЕННА'!A25</f>
        <v>1.1.11</v>
      </c>
      <c r="B35" s="604" t="str">
        <f>'НП ДЕННА'!B25</f>
        <v>Публічна політика</v>
      </c>
      <c r="C35" s="605" t="str">
        <f>'НП ДЕННА'!C25</f>
        <v>ПУММ</v>
      </c>
      <c r="D35" s="606">
        <f>'НП ДЕННА'!D25</f>
        <v>2</v>
      </c>
      <c r="E35" s="606">
        <f>'НП ДЕННА'!E25</f>
        <v>0</v>
      </c>
      <c r="F35" s="606">
        <f>'НП ДЕННА'!F25</f>
        <v>0</v>
      </c>
      <c r="G35" s="606">
        <f>'НП ДЕННА'!G25</f>
        <v>0</v>
      </c>
      <c r="H35" s="606">
        <f>'НП ДЕННА'!H25</f>
        <v>0</v>
      </c>
      <c r="I35" s="606">
        <f>'НП ДЕННА'!I25</f>
        <v>0</v>
      </c>
      <c r="J35" s="606">
        <f>'НП ДЕННА'!J25</f>
        <v>0</v>
      </c>
      <c r="K35" s="606">
        <f>'НП ДЕННА'!K25</f>
        <v>0</v>
      </c>
      <c r="L35" s="606">
        <f>'НП ДЕННА'!L25</f>
        <v>0</v>
      </c>
      <c r="M35" s="606">
        <f>'НП ДЕННА'!M25</f>
        <v>0</v>
      </c>
      <c r="N35" s="606">
        <f>'НП ДЕННА'!N25</f>
        <v>0</v>
      </c>
      <c r="O35" s="606">
        <f>'НП ДЕННА'!O25</f>
        <v>0</v>
      </c>
      <c r="P35" s="606">
        <f>'НП ДЕННА'!P25</f>
        <v>0</v>
      </c>
      <c r="Q35" s="606">
        <f>'НП ДЕННА'!Q25</f>
        <v>0</v>
      </c>
      <c r="R35" s="606">
        <f>'НП ДЕННА'!R25</f>
        <v>0</v>
      </c>
      <c r="S35" s="606">
        <f>'НП ДЕННА'!S25</f>
        <v>0</v>
      </c>
      <c r="T35" s="607">
        <f>'НП ДЕННА'!T25</f>
        <v>0</v>
      </c>
      <c r="U35" s="607">
        <f>'НП ДЕННА'!U25</f>
        <v>0</v>
      </c>
      <c r="V35" s="608">
        <f>'НП ДЕННА'!V25</f>
        <v>0</v>
      </c>
      <c r="W35" s="608">
        <f>'НП ДЕННА'!W25</f>
        <v>0</v>
      </c>
      <c r="X35" s="608">
        <f>'НП ДЕННА'!X25</f>
        <v>0</v>
      </c>
      <c r="Y35" s="608">
        <f>'НП ДЕННА'!Y25</f>
        <v>0</v>
      </c>
      <c r="Z35" s="608">
        <f>'НП ДЕННА'!Z25</f>
        <v>0</v>
      </c>
      <c r="AA35" s="608">
        <f>'НП ДЕННА'!AA25</f>
        <v>0</v>
      </c>
      <c r="AB35" s="609">
        <f>'НП ДЕННА'!AB25</f>
        <v>0</v>
      </c>
      <c r="AC35" s="275">
        <f t="shared" si="16"/>
        <v>105</v>
      </c>
      <c r="AD35" s="620">
        <f>'НП ДЕННА'!AD25-AD36</f>
        <v>3.5</v>
      </c>
      <c r="AE35" s="9">
        <f t="shared" si="0"/>
        <v>14</v>
      </c>
      <c r="AF35" s="9">
        <f t="shared" si="1"/>
        <v>0</v>
      </c>
      <c r="AG35" s="9">
        <f t="shared" si="2"/>
        <v>14</v>
      </c>
      <c r="AH35" s="9">
        <f t="shared" si="3"/>
        <v>77</v>
      </c>
      <c r="AI35" s="545">
        <f>IF('НП ДЕННА'!AI25&gt;0,IF(ROUND('НП ДЕННА'!AI25*$CR$4,0)&gt;0,ROUND('НП ДЕННА'!AI25*$CR$4,0)*2,2),0)-AI36</f>
        <v>0</v>
      </c>
      <c r="AJ35" s="545">
        <f>IF('НП ДЕННА'!AJ25&gt;0,IF(ROUND('НП ДЕННА'!AJ25*$CR$4,0)&gt;0,ROUND('НП ДЕННА'!AJ25*$CR$4,0)*2,2),0)-AJ36</f>
        <v>0</v>
      </c>
      <c r="AK35" s="546">
        <f>IF('НП ДЕННА'!AK25&gt;0,IF(ROUND('НП ДЕННА'!AK25*$CR$4,0)&gt;0,ROUND('НП ДЕННА'!AK25*$CR$4,0)*2,2),0)-AK36</f>
        <v>0</v>
      </c>
      <c r="AL35" s="547">
        <f>'НП ДЕННА'!AL25*30-SUM(AI35:AK36)-AL36</f>
        <v>0</v>
      </c>
      <c r="AM35" s="518">
        <f>'НП ДЕННА'!AL25-AM36</f>
        <v>0</v>
      </c>
      <c r="AN35" s="545">
        <f>IF('НП ДЕННА'!AM25&gt;0,IF(ROUND('НП ДЕННА'!AM25*$CR$4,0)&gt;0,ROUND('НП ДЕННА'!AM25*$CR$4,0)*2,2),0)-AN36</f>
        <v>14</v>
      </c>
      <c r="AO35" s="545">
        <f>IF('НП ДЕННА'!AN25&gt;0,IF(ROUND('НП ДЕННА'!AN25*$CR$4,0)&gt;0,ROUND('НП ДЕННА'!AN25*$CR$4,0)*2,2),0)-AO36</f>
        <v>0</v>
      </c>
      <c r="AP35" s="546">
        <f>IF('НП ДЕННА'!AO25&gt;0,IF(ROUND('НП ДЕННА'!AO25*$CR$4,0)&gt;0,ROUND('НП ДЕННА'!AO25*$CR$4,0)*2,2),0)-AP36</f>
        <v>14</v>
      </c>
      <c r="AQ35" s="547">
        <f>'НП ДЕННА'!AP25*30-SUM(AN35:AP36)-AQ36</f>
        <v>77</v>
      </c>
      <c r="AR35" s="518">
        <f>'НП ДЕННА'!AP25-AR36</f>
        <v>3.5</v>
      </c>
      <c r="AS35" s="545">
        <f>IF('НП ДЕННА'!AQ25&gt;0,IF(ROUND('НП ДЕННА'!AQ25*$CR$4,0)&gt;0,ROUND('НП ДЕННА'!AQ25*$CR$4,0)*2,2),0)-AS36</f>
        <v>0</v>
      </c>
      <c r="AT35" s="545">
        <f>IF('НП ДЕННА'!AR25&gt;0,IF(ROUND('НП ДЕННА'!AR25*$CR$4,0)&gt;0,ROUND('НП ДЕННА'!AR25*$CR$4,0)*2,2),0)-AT36</f>
        <v>0</v>
      </c>
      <c r="AU35" s="546">
        <f>IF('НП ДЕННА'!AS25&gt;0,IF(ROUND('НП ДЕННА'!AS25*$CR$4,0)&gt;0,ROUND('НП ДЕННА'!AS25*$CR$4,0)*2,2),0)-AU36</f>
        <v>0</v>
      </c>
      <c r="AV35" s="547">
        <f>'НП ДЕННА'!AT25*30-SUM(AS35:AU36)-AV36</f>
        <v>0</v>
      </c>
      <c r="AW35" s="518">
        <f>'НП ДЕННА'!AT25-AW36</f>
        <v>0</v>
      </c>
      <c r="AX35" s="545">
        <f>IF('НП ДЕННА'!AU25&gt;0,IF(ROUND('НП ДЕННА'!AU25*$CR$4,0)&gt;0,ROUND('НП ДЕННА'!AU25*$CR$4,0)*2,2),0)-AX36</f>
        <v>0</v>
      </c>
      <c r="AY35" s="545">
        <f>IF('НП ДЕННА'!AV25&gt;0,IF(ROUND('НП ДЕННА'!AV25*$CR$4,0)&gt;0,ROUND('НП ДЕННА'!AV25*$CR$4,0)*2,2),0)-AY36</f>
        <v>0</v>
      </c>
      <c r="AZ35" s="546">
        <f>IF('НП ДЕННА'!AW25&gt;0,IF(ROUND('НП ДЕННА'!AW25*$CR$4,0)&gt;0,ROUND('НП ДЕННА'!AW25*$CR$4,0)*2,2),0)-AZ36</f>
        <v>0</v>
      </c>
      <c r="BA35" s="547">
        <f>'НП ДЕННА'!AX25*30-SUM(AX35:AZ36)-BA36</f>
        <v>0</v>
      </c>
      <c r="BB35" s="518">
        <f>'НП ДЕННА'!AX25-BB36</f>
        <v>0</v>
      </c>
      <c r="BC35" s="545">
        <f>IF('НП ДЕННА'!AY25&gt;0,IF(ROUND('НП ДЕННА'!AY25*$CR$4,0)&gt;0,ROUND('НП ДЕННА'!AY25*$CR$4,0)*2,2),0)-BC36</f>
        <v>0</v>
      </c>
      <c r="BD35" s="545">
        <f>IF('НП ДЕННА'!AZ25&gt;0,IF(ROUND('НП ДЕННА'!AZ25*$CR$4,0)&gt;0,ROUND('НП ДЕННА'!AZ25*$CR$4,0)*2,2),0)-BD36</f>
        <v>0</v>
      </c>
      <c r="BE35" s="546">
        <f>IF('НП ДЕННА'!BA25&gt;0,IF(ROUND('НП ДЕННА'!BA25*$CR$4,0)&gt;0,ROUND('НП ДЕННА'!BA25*$CR$4,0)*2,2),0)-BE36</f>
        <v>0</v>
      </c>
      <c r="BF35" s="547">
        <f>'НП ДЕННА'!BB25*30-SUM(BC35:BE36)-BF36</f>
        <v>0</v>
      </c>
      <c r="BG35" s="518">
        <f>'НП ДЕННА'!BB25-BG36</f>
        <v>0</v>
      </c>
      <c r="BH35" s="545">
        <f>IF('НП ДЕННА'!BC25&gt;0,IF(ROUND('НП ДЕННА'!BC25*$CR$4,0)&gt;0,ROUND('НП ДЕННА'!BC25*$CR$4,0)*2,2),0)-BH36</f>
        <v>0</v>
      </c>
      <c r="BI35" s="545">
        <f>IF('НП ДЕННА'!BD25&gt;0,IF(ROUND('НП ДЕННА'!BD25*$CR$4,0)&gt;0,ROUND('НП ДЕННА'!BD25*$CR$4,0)*2,2),0)-BI36</f>
        <v>0</v>
      </c>
      <c r="BJ35" s="546">
        <f>IF('НП ДЕННА'!BE25&gt;0,IF(ROUND('НП ДЕННА'!BE25*$CR$4,0)&gt;0,ROUND('НП ДЕННА'!BE25*$CR$4,0)*2,2),0)-BJ36</f>
        <v>0</v>
      </c>
      <c r="BK35" s="547">
        <f>'НП ДЕННА'!BF25*30-SUM(BH35:BJ36)-BK36</f>
        <v>0</v>
      </c>
      <c r="BL35" s="518">
        <f>'НП ДЕННА'!BF25-BL36</f>
        <v>0</v>
      </c>
      <c r="BM35" s="545">
        <f>IF('НП ДЕННА'!BG25&gt;0,IF(ROUND('НП ДЕННА'!BG25*$CR$4,0)&gt;0,ROUND('НП ДЕННА'!BG25*$CR$4,0)*2,2),0)-BM36</f>
        <v>0</v>
      </c>
      <c r="BN35" s="545">
        <f>IF('НП ДЕННА'!BH25&gt;0,IF(ROUND('НП ДЕННА'!BH25*$CR$4,0)&gt;0,ROUND('НП ДЕННА'!BH25*$CR$4,0)*2,2),0)-BN36</f>
        <v>0</v>
      </c>
      <c r="BO35" s="546">
        <f>IF('НП ДЕННА'!BI25&gt;0,IF(ROUND('НП ДЕННА'!BI25*$CR$4,0)&gt;0,ROUND('НП ДЕННА'!BI25*$CR$4,0)*2,2),0)-BO36</f>
        <v>0</v>
      </c>
      <c r="BP35" s="547">
        <f>'НП ДЕННА'!BJ25*30-SUM(BM35:BO36)-BP36</f>
        <v>0</v>
      </c>
      <c r="BQ35" s="518">
        <f>'НП ДЕННА'!BJ25-BQ36</f>
        <v>0</v>
      </c>
      <c r="BR35" s="545">
        <f>IF('НП ДЕННА'!BK25&gt;0,IF(ROUND('НП ДЕННА'!BK25*$CR$4,0)&gt;0,ROUND('НП ДЕННА'!BK25*$CR$4,0)*2,2),0)-BR36</f>
        <v>0</v>
      </c>
      <c r="BS35" s="545">
        <f>IF('НП ДЕННА'!BL25&gt;0,IF(ROUND('НП ДЕННА'!BL25*$CR$4,0)&gt;0,ROUND('НП ДЕННА'!BL25*$CR$4,0)*2,2),0)-BS36</f>
        <v>0</v>
      </c>
      <c r="BT35" s="546">
        <f>IF('НП ДЕННА'!BM25&gt;0,IF(ROUND('НП ДЕННА'!BM25*$CR$4,0)&gt;0,ROUND('НП ДЕННА'!BM25*$CR$4,0)*2,2),0)-BT36</f>
        <v>0</v>
      </c>
      <c r="BU35" s="547">
        <f>'НП ДЕННА'!BN25*30-SUM(BR35:BT36)-BU36</f>
        <v>0</v>
      </c>
      <c r="BV35" s="518">
        <f>'НП ДЕННА'!BN25-BV36</f>
        <v>0</v>
      </c>
      <c r="BW35" s="545">
        <f>IF('НП ДЕННА'!BO25&gt;0,IF(ROUND('НП ДЕННА'!BO25*$CR$4,0)&gt;0,ROUND('НП ДЕННА'!BO25*$CR$4,0)*2,2),0)-BW36</f>
        <v>0</v>
      </c>
      <c r="BX35" s="545">
        <f>IF('НП ДЕННА'!BP25&gt;0,IF(ROUND('НП ДЕННА'!BP25*$CR$4,0)&gt;0,ROUND('НП ДЕННА'!BP25*$CR$4,0)*2,2),0)-BX36</f>
        <v>0</v>
      </c>
      <c r="BY35" s="546">
        <f>IF('НП ДЕННА'!BQ25&gt;0,IF(ROUND('НП ДЕННА'!BQ25*$CR$4,0)&gt;0,ROUND('НП ДЕННА'!BQ25*$CR$4,0)*2,2),0)-BY36</f>
        <v>0</v>
      </c>
      <c r="BZ35" s="547">
        <f>'НП ДЕННА'!BR25*30-SUM(BW35:BY36)-BZ36</f>
        <v>0</v>
      </c>
      <c r="CA35" s="518">
        <f>'НП ДЕННА'!BR25-CA36</f>
        <v>0</v>
      </c>
      <c r="CB35" s="545">
        <f>IF('НП ДЕННА'!BS25&gt;0,IF(ROUND('НП ДЕННА'!BS25*$CR$4,0)&gt;0,ROUND('НП ДЕННА'!BS25*$CR$4,0)*2,2),0)-CB36</f>
        <v>0</v>
      </c>
      <c r="CC35" s="545">
        <f>IF('НП ДЕННА'!BT25&gt;0,IF(ROUND('НП ДЕННА'!BT25*$CR$4,0)&gt;0,ROUND('НП ДЕННА'!BT25*$CR$4,0)*2,2),0)-CC36</f>
        <v>0</v>
      </c>
      <c r="CD35" s="546">
        <f>IF('НП ДЕННА'!BU25&gt;0,IF(ROUND('НП ДЕННА'!BU25*$CR$4,0)&gt;0,ROUND('НП ДЕННА'!BU25*$CR$4,0)*2,2),0)-CD36</f>
        <v>0</v>
      </c>
      <c r="CE35" s="547">
        <f>'НП ДЕННА'!BV25*30-SUM(CB35:CD36)-CE36</f>
        <v>0</v>
      </c>
      <c r="CF35" s="518">
        <f>'НП ДЕННА'!BV25-CF36</f>
        <v>0</v>
      </c>
      <c r="CG35" s="545">
        <f>IF('НП ДЕННА'!BW25&gt;0,IF(ROUND('НП ДЕННА'!BW25*$CR$4,0)&gt;0,ROUND('НП ДЕННА'!BW25*$CR$4,0)*2,2),0)-CG36</f>
        <v>0</v>
      </c>
      <c r="CH35" s="545">
        <f>IF('НП ДЕННА'!BX25&gt;0,IF(ROUND('НП ДЕННА'!BX25*$CR$4,0)&gt;0,ROUND('НП ДЕННА'!BX25*$CR$4,0)*2,2),0)-CH36</f>
        <v>0</v>
      </c>
      <c r="CI35" s="546">
        <f>IF('НП ДЕННА'!BY25&gt;0,IF(ROUND('НП ДЕННА'!BY25*$CR$4,0)&gt;0,ROUND('НП ДЕННА'!BY25*$CR$4,0)*2,2),0)-CI36</f>
        <v>0</v>
      </c>
      <c r="CJ35" s="547">
        <f>'НП ДЕННА'!BZ25*30-SUM(CG35:CI36)-CJ36</f>
        <v>0</v>
      </c>
      <c r="CK35" s="518">
        <f>'НП ДЕННА'!BZ25-CK36</f>
        <v>0</v>
      </c>
      <c r="CL35" s="545">
        <f>IF('НП ДЕННА'!CA25&gt;0,IF(ROUND('НП ДЕННА'!CA25*$CR$4,0)&gt;0,ROUND('НП ДЕННА'!CA25*$CR$4,0)*2,2),0)-CL36</f>
        <v>0</v>
      </c>
      <c r="CM35" s="545">
        <f>IF('НП ДЕННА'!CB25&gt;0,IF(ROUND('НП ДЕННА'!CB25*$CR$4,0)&gt;0,ROUND('НП ДЕННА'!CB25*$CR$4,0)*2,2),0)-CM36</f>
        <v>0</v>
      </c>
      <c r="CN35" s="546">
        <f>IF('НП ДЕННА'!CC25&gt;0,IF(ROUND('НП ДЕННА'!CC25*$CR$4,0)&gt;0,ROUND('НП ДЕННА'!CC25*$CR$4,0)*2,2),0)-CN36</f>
        <v>0</v>
      </c>
      <c r="CO35" s="547">
        <f>'НП ДЕННА'!CD25*30-SUM(CL35:CN36)-CO36</f>
        <v>0</v>
      </c>
      <c r="CP35" s="518">
        <f>'НП ДЕННА'!CD25-CP36</f>
        <v>0</v>
      </c>
      <c r="CQ35" s="62">
        <f>IF(ISERROR(AH35/AC35),0,(AH35+AH36)/(AC35+AC36))</f>
        <v>0.73333333333333328</v>
      </c>
      <c r="CS35" s="543">
        <f t="shared" si="4"/>
        <v>1</v>
      </c>
    </row>
    <row r="36" spans="1:98" s="19" customFormat="1" ht="10.199999999999999" x14ac:dyDescent="0.2">
      <c r="A36" s="510"/>
      <c r="B36" s="600"/>
      <c r="C36" s="601" t="s">
        <v>275</v>
      </c>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3"/>
      <c r="AC36" s="516">
        <f t="shared" si="16"/>
        <v>0</v>
      </c>
      <c r="AD36" s="621">
        <f>AM36+AR36+AW36+BB36+BG36+BL36+BQ36+BV36+CA36+CF36+CK36+CP36</f>
        <v>0</v>
      </c>
      <c r="AE36" s="517">
        <f t="shared" si="0"/>
        <v>0</v>
      </c>
      <c r="AF36" s="517">
        <f t="shared" si="1"/>
        <v>0</v>
      </c>
      <c r="AG36" s="517">
        <f t="shared" si="2"/>
        <v>0</v>
      </c>
      <c r="AH36" s="517">
        <f t="shared" si="3"/>
        <v>0</v>
      </c>
      <c r="AI36" s="508"/>
      <c r="AJ36" s="508"/>
      <c r="AK36" s="548"/>
      <c r="AL36" s="549"/>
      <c r="AM36" s="520">
        <f t="shared" ref="AM36" si="122">SUM(AI36:AL36)/30</f>
        <v>0</v>
      </c>
      <c r="AN36" s="508"/>
      <c r="AO36" s="508"/>
      <c r="AP36" s="548"/>
      <c r="AQ36" s="549"/>
      <c r="AR36" s="520">
        <f t="shared" ref="AR36" si="123">SUM(AN36:AQ36)/30</f>
        <v>0</v>
      </c>
      <c r="AS36" s="508"/>
      <c r="AT36" s="508"/>
      <c r="AU36" s="548"/>
      <c r="AV36" s="549"/>
      <c r="AW36" s="520">
        <f t="shared" ref="AW36" si="124">SUM(AS36:AV36)/30</f>
        <v>0</v>
      </c>
      <c r="AX36" s="508"/>
      <c r="AY36" s="508"/>
      <c r="AZ36" s="548"/>
      <c r="BA36" s="549"/>
      <c r="BB36" s="520">
        <f t="shared" ref="BB36" si="125">SUM(AX36:BA36)/30</f>
        <v>0</v>
      </c>
      <c r="BC36" s="508"/>
      <c r="BD36" s="508"/>
      <c r="BE36" s="548"/>
      <c r="BF36" s="549"/>
      <c r="BG36" s="520">
        <f t="shared" ref="BG36" si="126">SUM(BC36:BF36)/30</f>
        <v>0</v>
      </c>
      <c r="BH36" s="508"/>
      <c r="BI36" s="508"/>
      <c r="BJ36" s="548"/>
      <c r="BK36" s="549"/>
      <c r="BL36" s="520">
        <f t="shared" ref="BL36" si="127">SUM(BH36:BK36)/30</f>
        <v>0</v>
      </c>
      <c r="BM36" s="508"/>
      <c r="BN36" s="508"/>
      <c r="BO36" s="548"/>
      <c r="BP36" s="549"/>
      <c r="BQ36" s="520">
        <f t="shared" ref="BQ36" si="128">SUM(BM36:BP36)/30</f>
        <v>0</v>
      </c>
      <c r="BR36" s="508"/>
      <c r="BS36" s="508"/>
      <c r="BT36" s="548"/>
      <c r="BU36" s="549"/>
      <c r="BV36" s="520">
        <f t="shared" ref="BV36" si="129">SUM(BR36:BU36)/30</f>
        <v>0</v>
      </c>
      <c r="BW36" s="508"/>
      <c r="BX36" s="508"/>
      <c r="BY36" s="548"/>
      <c r="BZ36" s="549"/>
      <c r="CA36" s="520">
        <f t="shared" ref="CA36" si="130">SUM(BW36:BZ36)/30</f>
        <v>0</v>
      </c>
      <c r="CB36" s="508"/>
      <c r="CC36" s="508"/>
      <c r="CD36" s="548"/>
      <c r="CE36" s="549"/>
      <c r="CF36" s="520">
        <f t="shared" ref="CF36" si="131">SUM(CB36:CE36)/30</f>
        <v>0</v>
      </c>
      <c r="CG36" s="508"/>
      <c r="CH36" s="508"/>
      <c r="CI36" s="548"/>
      <c r="CJ36" s="549"/>
      <c r="CK36" s="520">
        <f t="shared" ref="CK36" si="132">SUM(CG36:CJ36)/30</f>
        <v>0</v>
      </c>
      <c r="CL36" s="508"/>
      <c r="CM36" s="508"/>
      <c r="CN36" s="548"/>
      <c r="CO36" s="549"/>
      <c r="CP36" s="520">
        <f t="shared" ref="CP36" si="133">SUM(CL36:CO36)/30</f>
        <v>0</v>
      </c>
      <c r="CQ36" s="62"/>
      <c r="CS36" s="543">
        <f t="shared" si="4"/>
        <v>-1</v>
      </c>
      <c r="CT36" s="543"/>
    </row>
    <row r="37" spans="1:98" s="19" customFormat="1" ht="30.6" x14ac:dyDescent="0.2">
      <c r="A37" s="22" t="str">
        <f>'НП ДЕННА'!A26</f>
        <v>1.1.12</v>
      </c>
      <c r="B37" s="604" t="str">
        <f>'НП ДЕННА'!B26</f>
        <v>Електронне врядування, інформаційні технології, ресурси та сервіси у публічному управлінні</v>
      </c>
      <c r="C37" s="605" t="str">
        <f>'НП ДЕННА'!C26</f>
        <v>ПУММ</v>
      </c>
      <c r="D37" s="606">
        <f>'НП ДЕННА'!D26</f>
        <v>3</v>
      </c>
      <c r="E37" s="606">
        <f>'НП ДЕННА'!E26</f>
        <v>0</v>
      </c>
      <c r="F37" s="606">
        <f>'НП ДЕННА'!F26</f>
        <v>0</v>
      </c>
      <c r="G37" s="606">
        <f>'НП ДЕННА'!G26</f>
        <v>0</v>
      </c>
      <c r="H37" s="606">
        <f>'НП ДЕННА'!H26</f>
        <v>0</v>
      </c>
      <c r="I37" s="606">
        <f>'НП ДЕННА'!I26</f>
        <v>0</v>
      </c>
      <c r="J37" s="606">
        <f>'НП ДЕННА'!J26</f>
        <v>0</v>
      </c>
      <c r="K37" s="606">
        <f>'НП ДЕННА'!K26</f>
        <v>0</v>
      </c>
      <c r="L37" s="606">
        <f>'НП ДЕННА'!L26</f>
        <v>0</v>
      </c>
      <c r="M37" s="606">
        <f>'НП ДЕННА'!M26</f>
        <v>0</v>
      </c>
      <c r="N37" s="606">
        <f>'НП ДЕННА'!N26</f>
        <v>0</v>
      </c>
      <c r="O37" s="606">
        <f>'НП ДЕННА'!O26</f>
        <v>0</v>
      </c>
      <c r="P37" s="606">
        <f>'НП ДЕННА'!P26</f>
        <v>0</v>
      </c>
      <c r="Q37" s="606">
        <f>'НП ДЕННА'!Q26</f>
        <v>0</v>
      </c>
      <c r="R37" s="606">
        <f>'НП ДЕННА'!R26</f>
        <v>0</v>
      </c>
      <c r="S37" s="606">
        <f>'НП ДЕННА'!S26</f>
        <v>0</v>
      </c>
      <c r="T37" s="607">
        <f>'НП ДЕННА'!T26</f>
        <v>0</v>
      </c>
      <c r="U37" s="607">
        <f>'НП ДЕННА'!U26</f>
        <v>0</v>
      </c>
      <c r="V37" s="608">
        <f>'НП ДЕННА'!V26</f>
        <v>0</v>
      </c>
      <c r="W37" s="608">
        <f>'НП ДЕННА'!W26</f>
        <v>0</v>
      </c>
      <c r="X37" s="608">
        <f>'НП ДЕННА'!X26</f>
        <v>0</v>
      </c>
      <c r="Y37" s="608">
        <f>'НП ДЕННА'!Y26</f>
        <v>0</v>
      </c>
      <c r="Z37" s="608">
        <f>'НП ДЕННА'!Z26</f>
        <v>0</v>
      </c>
      <c r="AA37" s="608">
        <f>'НП ДЕННА'!AA26</f>
        <v>0</v>
      </c>
      <c r="AB37" s="609">
        <f>'НП ДЕННА'!AB26</f>
        <v>0</v>
      </c>
      <c r="AC37" s="275">
        <f t="shared" si="16"/>
        <v>84</v>
      </c>
      <c r="AD37" s="620">
        <f>'НП ДЕННА'!AD26-AD38</f>
        <v>2.8</v>
      </c>
      <c r="AE37" s="9">
        <f t="shared" si="0"/>
        <v>12</v>
      </c>
      <c r="AF37" s="9">
        <f t="shared" si="1"/>
        <v>0</v>
      </c>
      <c r="AG37" s="9">
        <f t="shared" si="2"/>
        <v>12</v>
      </c>
      <c r="AH37" s="9">
        <f t="shared" si="3"/>
        <v>60</v>
      </c>
      <c r="AI37" s="545">
        <f>IF('НП ДЕННА'!AI26&gt;0,IF(ROUND('НП ДЕННА'!AI26*$CR$4,0)&gt;0,ROUND('НП ДЕННА'!AI26*$CR$4,0)*2,2),0)-AI38</f>
        <v>0</v>
      </c>
      <c r="AJ37" s="545">
        <f>IF('НП ДЕННА'!AJ26&gt;0,IF(ROUND('НП ДЕННА'!AJ26*$CR$4,0)&gt;0,ROUND('НП ДЕННА'!AJ26*$CR$4,0)*2,2),0)-AJ38</f>
        <v>0</v>
      </c>
      <c r="AK37" s="546">
        <f>IF('НП ДЕННА'!AK26&gt;0,IF(ROUND('НП ДЕННА'!AK26*$CR$4,0)&gt;0,ROUND('НП ДЕННА'!AK26*$CR$4,0)*2,2),0)-AK38</f>
        <v>0</v>
      </c>
      <c r="AL37" s="547">
        <f>'НП ДЕННА'!AL26*30-SUM(AI37:AK38)-AL38</f>
        <v>0</v>
      </c>
      <c r="AM37" s="518">
        <f>'НП ДЕННА'!AL26-AM38</f>
        <v>0</v>
      </c>
      <c r="AN37" s="545">
        <f>IF('НП ДЕННА'!AM26&gt;0,IF(ROUND('НП ДЕННА'!AM26*$CR$4,0)&gt;0,ROUND('НП ДЕННА'!AM26*$CR$4,0)*2,2),0)-AN38</f>
        <v>0</v>
      </c>
      <c r="AO37" s="545">
        <f>IF('НП ДЕННА'!AN26&gt;0,IF(ROUND('НП ДЕННА'!AN26*$CR$4,0)&gt;0,ROUND('НП ДЕННА'!AN26*$CR$4,0)*2,2),0)-AO38</f>
        <v>0</v>
      </c>
      <c r="AP37" s="546">
        <f>IF('НП ДЕННА'!AO26&gt;0,IF(ROUND('НП ДЕННА'!AO26*$CR$4,0)&gt;0,ROUND('НП ДЕННА'!AO26*$CR$4,0)*2,2),0)-AP38</f>
        <v>0</v>
      </c>
      <c r="AQ37" s="547">
        <f>'НП ДЕННА'!AP26*30-SUM(AN37:AP38)-AQ38</f>
        <v>0</v>
      </c>
      <c r="AR37" s="518">
        <f>'НП ДЕННА'!AP26-AR38</f>
        <v>0</v>
      </c>
      <c r="AS37" s="545">
        <f>IF('НП ДЕННА'!AQ26&gt;0,IF(ROUND('НП ДЕННА'!AQ26*$CR$4,0)&gt;0,ROUND('НП ДЕННА'!AQ26*$CR$4,0)*2,2),0)-AS38</f>
        <v>12</v>
      </c>
      <c r="AT37" s="545">
        <f>IF('НП ДЕННА'!AR26&gt;0,IF(ROUND('НП ДЕННА'!AR26*$CR$4,0)&gt;0,ROUND('НП ДЕННА'!AR26*$CR$4,0)*2,2),0)-AT38</f>
        <v>0</v>
      </c>
      <c r="AU37" s="546">
        <f>IF('НП ДЕННА'!AS26&gt;0,IF(ROUND('НП ДЕННА'!AS26*$CR$4,0)&gt;0,ROUND('НП ДЕННА'!AS26*$CR$4,0)*2,2),0)-AU38</f>
        <v>12</v>
      </c>
      <c r="AV37" s="547">
        <f>'НП ДЕННА'!AT26*30-SUM(AS37:AU38)-AV38</f>
        <v>60</v>
      </c>
      <c r="AW37" s="518">
        <f>'НП ДЕННА'!AT26-AW38</f>
        <v>2.8</v>
      </c>
      <c r="AX37" s="545">
        <f>IF('НП ДЕННА'!AU26&gt;0,IF(ROUND('НП ДЕННА'!AU26*$CR$4,0)&gt;0,ROUND('НП ДЕННА'!AU26*$CR$4,0)*2,2),0)-AX38</f>
        <v>0</v>
      </c>
      <c r="AY37" s="545">
        <f>IF('НП ДЕННА'!AV26&gt;0,IF(ROUND('НП ДЕННА'!AV26*$CR$4,0)&gt;0,ROUND('НП ДЕННА'!AV26*$CR$4,0)*2,2),0)-AY38</f>
        <v>0</v>
      </c>
      <c r="AZ37" s="546">
        <f>IF('НП ДЕННА'!AW26&gt;0,IF(ROUND('НП ДЕННА'!AW26*$CR$4,0)&gt;0,ROUND('НП ДЕННА'!AW26*$CR$4,0)*2,2),0)-AZ38</f>
        <v>0</v>
      </c>
      <c r="BA37" s="547">
        <f>'НП ДЕННА'!AX26*30-SUM(AX37:AZ38)-BA38</f>
        <v>0</v>
      </c>
      <c r="BB37" s="518">
        <f>'НП ДЕННА'!AX26-BB38</f>
        <v>0</v>
      </c>
      <c r="BC37" s="545">
        <f>IF('НП ДЕННА'!AY26&gt;0,IF(ROUND('НП ДЕННА'!AY26*$CR$4,0)&gt;0,ROUND('НП ДЕННА'!AY26*$CR$4,0)*2,2),0)-BC38</f>
        <v>0</v>
      </c>
      <c r="BD37" s="545">
        <f>IF('НП ДЕННА'!AZ26&gt;0,IF(ROUND('НП ДЕННА'!AZ26*$CR$4,0)&gt;0,ROUND('НП ДЕННА'!AZ26*$CR$4,0)*2,2),0)-BD38</f>
        <v>0</v>
      </c>
      <c r="BE37" s="546">
        <f>IF('НП ДЕННА'!BA26&gt;0,IF(ROUND('НП ДЕННА'!BA26*$CR$4,0)&gt;0,ROUND('НП ДЕННА'!BA26*$CR$4,0)*2,2),0)-BE38</f>
        <v>0</v>
      </c>
      <c r="BF37" s="547">
        <f>'НП ДЕННА'!BB26*30-SUM(BC37:BE38)-BF38</f>
        <v>0</v>
      </c>
      <c r="BG37" s="518">
        <f>'НП ДЕННА'!BB26-BG38</f>
        <v>0</v>
      </c>
      <c r="BH37" s="545">
        <f>IF('НП ДЕННА'!BC26&gt;0,IF(ROUND('НП ДЕННА'!BC26*$CR$4,0)&gt;0,ROUND('НП ДЕННА'!BC26*$CR$4,0)*2,2),0)-BH38</f>
        <v>0</v>
      </c>
      <c r="BI37" s="545">
        <f>IF('НП ДЕННА'!BD26&gt;0,IF(ROUND('НП ДЕННА'!BD26*$CR$4,0)&gt;0,ROUND('НП ДЕННА'!BD26*$CR$4,0)*2,2),0)-BI38</f>
        <v>0</v>
      </c>
      <c r="BJ37" s="546">
        <f>IF('НП ДЕННА'!BE26&gt;0,IF(ROUND('НП ДЕННА'!BE26*$CR$4,0)&gt;0,ROUND('НП ДЕННА'!BE26*$CR$4,0)*2,2),0)-BJ38</f>
        <v>0</v>
      </c>
      <c r="BK37" s="547">
        <f>'НП ДЕННА'!BF26*30-SUM(BH37:BJ38)-BK38</f>
        <v>0</v>
      </c>
      <c r="BL37" s="518">
        <f>'НП ДЕННА'!BF26-BL38</f>
        <v>0</v>
      </c>
      <c r="BM37" s="545">
        <f>IF('НП ДЕННА'!BG26&gt;0,IF(ROUND('НП ДЕННА'!BG26*$CR$4,0)&gt;0,ROUND('НП ДЕННА'!BG26*$CR$4,0)*2,2),0)-BM38</f>
        <v>0</v>
      </c>
      <c r="BN37" s="545">
        <f>IF('НП ДЕННА'!BH26&gt;0,IF(ROUND('НП ДЕННА'!BH26*$CR$4,0)&gt;0,ROUND('НП ДЕННА'!BH26*$CR$4,0)*2,2),0)-BN38</f>
        <v>0</v>
      </c>
      <c r="BO37" s="546">
        <f>IF('НП ДЕННА'!BI26&gt;0,IF(ROUND('НП ДЕННА'!BI26*$CR$4,0)&gt;0,ROUND('НП ДЕННА'!BI26*$CR$4,0)*2,2),0)-BO38</f>
        <v>0</v>
      </c>
      <c r="BP37" s="547">
        <f>'НП ДЕННА'!BJ26*30-SUM(BM37:BO38)-BP38</f>
        <v>0</v>
      </c>
      <c r="BQ37" s="518">
        <f>'НП ДЕННА'!BJ26-BQ38</f>
        <v>0</v>
      </c>
      <c r="BR37" s="545">
        <f>IF('НП ДЕННА'!BK26&gt;0,IF(ROUND('НП ДЕННА'!BK26*$CR$4,0)&gt;0,ROUND('НП ДЕННА'!BK26*$CR$4,0)*2,2),0)-BR38</f>
        <v>0</v>
      </c>
      <c r="BS37" s="545">
        <f>IF('НП ДЕННА'!BL26&gt;0,IF(ROUND('НП ДЕННА'!BL26*$CR$4,0)&gt;0,ROUND('НП ДЕННА'!BL26*$CR$4,0)*2,2),0)-BS38</f>
        <v>0</v>
      </c>
      <c r="BT37" s="546">
        <f>IF('НП ДЕННА'!BM26&gt;0,IF(ROUND('НП ДЕННА'!BM26*$CR$4,0)&gt;0,ROUND('НП ДЕННА'!BM26*$CR$4,0)*2,2),0)-BT38</f>
        <v>0</v>
      </c>
      <c r="BU37" s="547">
        <f>'НП ДЕННА'!BN26*30-SUM(BR37:BT38)-BU38</f>
        <v>0</v>
      </c>
      <c r="BV37" s="518">
        <f>'НП ДЕННА'!BN26-BV38</f>
        <v>0</v>
      </c>
      <c r="BW37" s="545">
        <f>IF('НП ДЕННА'!BO26&gt;0,IF(ROUND('НП ДЕННА'!BO26*$CR$4,0)&gt;0,ROUND('НП ДЕННА'!BO26*$CR$4,0)*2,2),0)-BW38</f>
        <v>0</v>
      </c>
      <c r="BX37" s="545">
        <f>IF('НП ДЕННА'!BP26&gt;0,IF(ROUND('НП ДЕННА'!BP26*$CR$4,0)&gt;0,ROUND('НП ДЕННА'!BP26*$CR$4,0)*2,2),0)-BX38</f>
        <v>0</v>
      </c>
      <c r="BY37" s="546">
        <f>IF('НП ДЕННА'!BQ26&gt;0,IF(ROUND('НП ДЕННА'!BQ26*$CR$4,0)&gt;0,ROUND('НП ДЕННА'!BQ26*$CR$4,0)*2,2),0)-BY38</f>
        <v>0</v>
      </c>
      <c r="BZ37" s="547">
        <f>'НП ДЕННА'!BR26*30-SUM(BW37:BY38)-BZ38</f>
        <v>0</v>
      </c>
      <c r="CA37" s="518">
        <f>'НП ДЕННА'!BR26-CA38</f>
        <v>0</v>
      </c>
      <c r="CB37" s="545">
        <f>IF('НП ДЕННА'!BS26&gt;0,IF(ROUND('НП ДЕННА'!BS26*$CR$4,0)&gt;0,ROUND('НП ДЕННА'!BS26*$CR$4,0)*2,2),0)-CB38</f>
        <v>0</v>
      </c>
      <c r="CC37" s="545">
        <f>IF('НП ДЕННА'!BT26&gt;0,IF(ROUND('НП ДЕННА'!BT26*$CR$4,0)&gt;0,ROUND('НП ДЕННА'!BT26*$CR$4,0)*2,2),0)-CC38</f>
        <v>0</v>
      </c>
      <c r="CD37" s="546">
        <f>IF('НП ДЕННА'!BU26&gt;0,IF(ROUND('НП ДЕННА'!BU26*$CR$4,0)&gt;0,ROUND('НП ДЕННА'!BU26*$CR$4,0)*2,2),0)-CD38</f>
        <v>0</v>
      </c>
      <c r="CE37" s="547">
        <f>'НП ДЕННА'!BV26*30-SUM(CB37:CD38)-CE38</f>
        <v>0</v>
      </c>
      <c r="CF37" s="518">
        <f>'НП ДЕННА'!BV26-CF38</f>
        <v>0</v>
      </c>
      <c r="CG37" s="545">
        <f>IF('НП ДЕННА'!BW26&gt;0,IF(ROUND('НП ДЕННА'!BW26*$CR$4,0)&gt;0,ROUND('НП ДЕННА'!BW26*$CR$4,0)*2,2),0)-CG38</f>
        <v>0</v>
      </c>
      <c r="CH37" s="545">
        <f>IF('НП ДЕННА'!BX26&gt;0,IF(ROUND('НП ДЕННА'!BX26*$CR$4,0)&gt;0,ROUND('НП ДЕННА'!BX26*$CR$4,0)*2,2),0)-CH38</f>
        <v>0</v>
      </c>
      <c r="CI37" s="546">
        <f>IF('НП ДЕННА'!BY26&gt;0,IF(ROUND('НП ДЕННА'!BY26*$CR$4,0)&gt;0,ROUND('НП ДЕННА'!BY26*$CR$4,0)*2,2),0)-CI38</f>
        <v>0</v>
      </c>
      <c r="CJ37" s="547">
        <f>'НП ДЕННА'!BZ26*30-SUM(CG37:CI38)-CJ38</f>
        <v>0</v>
      </c>
      <c r="CK37" s="518">
        <f>'НП ДЕННА'!BZ26-CK38</f>
        <v>0</v>
      </c>
      <c r="CL37" s="545">
        <f>IF('НП ДЕННА'!CA26&gt;0,IF(ROUND('НП ДЕННА'!CA26*$CR$4,0)&gt;0,ROUND('НП ДЕННА'!CA26*$CR$4,0)*2,2),0)-CL38</f>
        <v>0</v>
      </c>
      <c r="CM37" s="545">
        <f>IF('НП ДЕННА'!CB26&gt;0,IF(ROUND('НП ДЕННА'!CB26*$CR$4,0)&gt;0,ROUND('НП ДЕННА'!CB26*$CR$4,0)*2,2),0)-CM38</f>
        <v>0</v>
      </c>
      <c r="CN37" s="546">
        <f>IF('НП ДЕННА'!CC26&gt;0,IF(ROUND('НП ДЕННА'!CC26*$CR$4,0)&gt;0,ROUND('НП ДЕННА'!CC26*$CR$4,0)*2,2),0)-CN38</f>
        <v>0</v>
      </c>
      <c r="CO37" s="547">
        <f>'НП ДЕННА'!CD26*30-SUM(CL37:CN38)-CO38</f>
        <v>0</v>
      </c>
      <c r="CP37" s="518">
        <f>'НП ДЕННА'!CD26-CP38</f>
        <v>0</v>
      </c>
      <c r="CQ37" s="62">
        <f>IF(ISERROR(AH37/AC37),0,(AH37+AH38)/(AC37+AC38))</f>
        <v>0.7142857142857143</v>
      </c>
      <c r="CS37" s="543">
        <f t="shared" si="4"/>
        <v>1</v>
      </c>
    </row>
    <row r="38" spans="1:98" s="19" customFormat="1" ht="10.199999999999999" x14ac:dyDescent="0.2">
      <c r="A38" s="510"/>
      <c r="B38" s="600"/>
      <c r="C38" s="601" t="s">
        <v>275</v>
      </c>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3"/>
      <c r="AC38" s="516">
        <f t="shared" si="16"/>
        <v>0</v>
      </c>
      <c r="AD38" s="621">
        <f>AM38+AR38+AW38+BB38+BG38+BL38+BQ38+BV38+CA38+CF38+CK38+CP38</f>
        <v>0</v>
      </c>
      <c r="AE38" s="517">
        <f t="shared" si="0"/>
        <v>0</v>
      </c>
      <c r="AF38" s="517">
        <f t="shared" si="1"/>
        <v>0</v>
      </c>
      <c r="AG38" s="517">
        <f t="shared" si="2"/>
        <v>0</v>
      </c>
      <c r="AH38" s="517">
        <f t="shared" si="3"/>
        <v>0</v>
      </c>
      <c r="AI38" s="508"/>
      <c r="AJ38" s="508"/>
      <c r="AK38" s="548"/>
      <c r="AL38" s="549"/>
      <c r="AM38" s="520">
        <f t="shared" ref="AM38" si="134">SUM(AI38:AL38)/30</f>
        <v>0</v>
      </c>
      <c r="AN38" s="508"/>
      <c r="AO38" s="508"/>
      <c r="AP38" s="548"/>
      <c r="AQ38" s="549"/>
      <c r="AR38" s="520">
        <f t="shared" ref="AR38" si="135">SUM(AN38:AQ38)/30</f>
        <v>0</v>
      </c>
      <c r="AS38" s="508"/>
      <c r="AT38" s="508"/>
      <c r="AU38" s="548"/>
      <c r="AV38" s="549"/>
      <c r="AW38" s="520">
        <f t="shared" ref="AW38" si="136">SUM(AS38:AV38)/30</f>
        <v>0</v>
      </c>
      <c r="AX38" s="508"/>
      <c r="AY38" s="508"/>
      <c r="AZ38" s="548"/>
      <c r="BA38" s="549"/>
      <c r="BB38" s="520">
        <f t="shared" ref="BB38" si="137">SUM(AX38:BA38)/30</f>
        <v>0</v>
      </c>
      <c r="BC38" s="508"/>
      <c r="BD38" s="508"/>
      <c r="BE38" s="548"/>
      <c r="BF38" s="549"/>
      <c r="BG38" s="520">
        <f t="shared" ref="BG38" si="138">SUM(BC38:BF38)/30</f>
        <v>0</v>
      </c>
      <c r="BH38" s="508"/>
      <c r="BI38" s="508"/>
      <c r="BJ38" s="548"/>
      <c r="BK38" s="549"/>
      <c r="BL38" s="520">
        <f t="shared" ref="BL38" si="139">SUM(BH38:BK38)/30</f>
        <v>0</v>
      </c>
      <c r="BM38" s="508"/>
      <c r="BN38" s="508"/>
      <c r="BO38" s="548"/>
      <c r="BP38" s="549"/>
      <c r="BQ38" s="520">
        <f t="shared" ref="BQ38" si="140">SUM(BM38:BP38)/30</f>
        <v>0</v>
      </c>
      <c r="BR38" s="508"/>
      <c r="BS38" s="508"/>
      <c r="BT38" s="548"/>
      <c r="BU38" s="549"/>
      <c r="BV38" s="520">
        <f t="shared" ref="BV38" si="141">SUM(BR38:BU38)/30</f>
        <v>0</v>
      </c>
      <c r="BW38" s="508"/>
      <c r="BX38" s="508"/>
      <c r="BY38" s="548"/>
      <c r="BZ38" s="549"/>
      <c r="CA38" s="520">
        <f t="shared" ref="CA38" si="142">SUM(BW38:BZ38)/30</f>
        <v>0</v>
      </c>
      <c r="CB38" s="508"/>
      <c r="CC38" s="508"/>
      <c r="CD38" s="548"/>
      <c r="CE38" s="549"/>
      <c r="CF38" s="520">
        <f t="shared" ref="CF38" si="143">SUM(CB38:CE38)/30</f>
        <v>0</v>
      </c>
      <c r="CG38" s="508"/>
      <c r="CH38" s="508"/>
      <c r="CI38" s="548"/>
      <c r="CJ38" s="549"/>
      <c r="CK38" s="520">
        <f t="shared" ref="CK38" si="144">SUM(CG38:CJ38)/30</f>
        <v>0</v>
      </c>
      <c r="CL38" s="508"/>
      <c r="CM38" s="508"/>
      <c r="CN38" s="548"/>
      <c r="CO38" s="549"/>
      <c r="CP38" s="520">
        <f t="shared" ref="CP38" si="145">SUM(CL38:CO38)/30</f>
        <v>0</v>
      </c>
      <c r="CQ38" s="62"/>
      <c r="CS38" s="543">
        <f t="shared" si="4"/>
        <v>-1</v>
      </c>
      <c r="CT38" s="543"/>
    </row>
    <row r="39" spans="1:98" s="19" customFormat="1" ht="10.199999999999999" x14ac:dyDescent="0.2">
      <c r="A39" s="22" t="str">
        <f>'НП ДЕННА'!A27</f>
        <v>1.1.12</v>
      </c>
      <c r="B39" s="604">
        <f>'НП ДЕННА'!B27</f>
        <v>0</v>
      </c>
      <c r="C39" s="605">
        <f>'НП ДЕННА'!C27</f>
        <v>0</v>
      </c>
      <c r="D39" s="606">
        <f>'НП ДЕННА'!D27</f>
        <v>0</v>
      </c>
      <c r="E39" s="606">
        <f>'НП ДЕННА'!E27</f>
        <v>0</v>
      </c>
      <c r="F39" s="606">
        <f>'НП ДЕННА'!F27</f>
        <v>0</v>
      </c>
      <c r="G39" s="606">
        <f>'НП ДЕННА'!G27</f>
        <v>0</v>
      </c>
      <c r="H39" s="606">
        <f>'НП ДЕННА'!H27</f>
        <v>0</v>
      </c>
      <c r="I39" s="606">
        <f>'НП ДЕННА'!I27</f>
        <v>0</v>
      </c>
      <c r="J39" s="606">
        <f>'НП ДЕННА'!J27</f>
        <v>0</v>
      </c>
      <c r="K39" s="606">
        <f>'НП ДЕННА'!K27</f>
        <v>0</v>
      </c>
      <c r="L39" s="606">
        <f>'НП ДЕННА'!L27</f>
        <v>0</v>
      </c>
      <c r="M39" s="606">
        <f>'НП ДЕННА'!M27</f>
        <v>0</v>
      </c>
      <c r="N39" s="606">
        <f>'НП ДЕННА'!N27</f>
        <v>0</v>
      </c>
      <c r="O39" s="606">
        <f>'НП ДЕННА'!O27</f>
        <v>0</v>
      </c>
      <c r="P39" s="606">
        <f>'НП ДЕННА'!P27</f>
        <v>0</v>
      </c>
      <c r="Q39" s="606">
        <f>'НП ДЕННА'!Q27</f>
        <v>0</v>
      </c>
      <c r="R39" s="606">
        <f>'НП ДЕННА'!R27</f>
        <v>0</v>
      </c>
      <c r="S39" s="606">
        <f>'НП ДЕННА'!S27</f>
        <v>0</v>
      </c>
      <c r="T39" s="607">
        <f>'НП ДЕННА'!T27</f>
        <v>0</v>
      </c>
      <c r="U39" s="607">
        <f>'НП ДЕННА'!U27</f>
        <v>0</v>
      </c>
      <c r="V39" s="608">
        <f>'НП ДЕННА'!V27</f>
        <v>0</v>
      </c>
      <c r="W39" s="608">
        <f>'НП ДЕННА'!W27</f>
        <v>0</v>
      </c>
      <c r="X39" s="608">
        <f>'НП ДЕННА'!X27</f>
        <v>0</v>
      </c>
      <c r="Y39" s="608">
        <f>'НП ДЕННА'!Y27</f>
        <v>0</v>
      </c>
      <c r="Z39" s="608">
        <f>'НП ДЕННА'!Z27</f>
        <v>0</v>
      </c>
      <c r="AA39" s="608">
        <f>'НП ДЕННА'!AA27</f>
        <v>0</v>
      </c>
      <c r="AB39" s="609">
        <f>'НП ДЕННА'!AB27</f>
        <v>0</v>
      </c>
      <c r="AC39" s="275">
        <f t="shared" si="16"/>
        <v>0</v>
      </c>
      <c r="AD39" s="620">
        <f>'НП ДЕННА'!AD27-AD40</f>
        <v>0</v>
      </c>
      <c r="AE39" s="9">
        <f t="shared" si="0"/>
        <v>0</v>
      </c>
      <c r="AF39" s="9">
        <f t="shared" si="1"/>
        <v>0</v>
      </c>
      <c r="AG39" s="9">
        <f t="shared" si="2"/>
        <v>0</v>
      </c>
      <c r="AH39" s="9">
        <f t="shared" si="3"/>
        <v>0</v>
      </c>
      <c r="AI39" s="545">
        <f>IF('НП ДЕННА'!AI27&gt;0,IF(ROUND('НП ДЕННА'!AI27*$CR$4,0)&gt;0,ROUND('НП ДЕННА'!AI27*$CR$4,0)*2,2),0)-AI40</f>
        <v>0</v>
      </c>
      <c r="AJ39" s="545">
        <f>IF('НП ДЕННА'!AJ27&gt;0,IF(ROUND('НП ДЕННА'!AJ27*$CR$4,0)&gt;0,ROUND('НП ДЕННА'!AJ27*$CR$4,0)*2,2),0)-AJ40</f>
        <v>0</v>
      </c>
      <c r="AK39" s="546">
        <f>IF('НП ДЕННА'!AK27&gt;0,IF(ROUND('НП ДЕННА'!AK27*$CR$4,0)&gt;0,ROUND('НП ДЕННА'!AK27*$CR$4,0)*2,2),0)-AK40</f>
        <v>0</v>
      </c>
      <c r="AL39" s="547">
        <f>'НП ДЕННА'!AL27*30-SUM(AI39:AK40)-AL40</f>
        <v>0</v>
      </c>
      <c r="AM39" s="518">
        <f>'НП ДЕННА'!AL27-AM40</f>
        <v>0</v>
      </c>
      <c r="AN39" s="545">
        <f>IF('НП ДЕННА'!AM27&gt;0,IF(ROUND('НП ДЕННА'!AM27*$CR$4,0)&gt;0,ROUND('НП ДЕННА'!AM27*$CR$4,0)*2,2),0)-AN40</f>
        <v>0</v>
      </c>
      <c r="AO39" s="545">
        <f>IF('НП ДЕННА'!AN27&gt;0,IF(ROUND('НП ДЕННА'!AN27*$CR$4,0)&gt;0,ROUND('НП ДЕННА'!AN27*$CR$4,0)*2,2),0)-AO40</f>
        <v>0</v>
      </c>
      <c r="AP39" s="546">
        <f>IF('НП ДЕННА'!AO27&gt;0,IF(ROUND('НП ДЕННА'!AO27*$CR$4,0)&gt;0,ROUND('НП ДЕННА'!AO27*$CR$4,0)*2,2),0)-AP40</f>
        <v>0</v>
      </c>
      <c r="AQ39" s="547">
        <f>'НП ДЕННА'!AP27*30-SUM(AN39:AP40)-AQ40</f>
        <v>0</v>
      </c>
      <c r="AR39" s="518">
        <f>'НП ДЕННА'!AP27-AR40</f>
        <v>0</v>
      </c>
      <c r="AS39" s="545">
        <f>IF('НП ДЕННА'!AQ27&gt;0,IF(ROUND('НП ДЕННА'!AQ27*$CR$4,0)&gt;0,ROUND('НП ДЕННА'!AQ27*$CR$4,0)*2,2),0)-AS40</f>
        <v>0</v>
      </c>
      <c r="AT39" s="545">
        <f>IF('НП ДЕННА'!AR27&gt;0,IF(ROUND('НП ДЕННА'!AR27*$CR$4,0)&gt;0,ROUND('НП ДЕННА'!AR27*$CR$4,0)*2,2),0)-AT40</f>
        <v>0</v>
      </c>
      <c r="AU39" s="546">
        <f>IF('НП ДЕННА'!AS27&gt;0,IF(ROUND('НП ДЕННА'!AS27*$CR$4,0)&gt;0,ROUND('НП ДЕННА'!AS27*$CR$4,0)*2,2),0)-AU40</f>
        <v>0</v>
      </c>
      <c r="AV39" s="547">
        <f>'НП ДЕННА'!AT27*30-SUM(AS39:AU40)-AV40</f>
        <v>0</v>
      </c>
      <c r="AW39" s="518">
        <f>'НП ДЕННА'!AT27-AW40</f>
        <v>0</v>
      </c>
      <c r="AX39" s="545">
        <f>IF('НП ДЕННА'!AU27&gt;0,IF(ROUND('НП ДЕННА'!AU27*$CR$4,0)&gt;0,ROUND('НП ДЕННА'!AU27*$CR$4,0)*2,2),0)-AX40</f>
        <v>0</v>
      </c>
      <c r="AY39" s="545">
        <f>IF('НП ДЕННА'!AV27&gt;0,IF(ROUND('НП ДЕННА'!AV27*$CR$4,0)&gt;0,ROUND('НП ДЕННА'!AV27*$CR$4,0)*2,2),0)-AY40</f>
        <v>0</v>
      </c>
      <c r="AZ39" s="546">
        <f>IF('НП ДЕННА'!AW27&gt;0,IF(ROUND('НП ДЕННА'!AW27*$CR$4,0)&gt;0,ROUND('НП ДЕННА'!AW27*$CR$4,0)*2,2),0)-AZ40</f>
        <v>0</v>
      </c>
      <c r="BA39" s="547">
        <f>'НП ДЕННА'!AX27*30-SUM(AX39:AZ40)-BA40</f>
        <v>0</v>
      </c>
      <c r="BB39" s="518">
        <f>'НП ДЕННА'!AX27-BB40</f>
        <v>0</v>
      </c>
      <c r="BC39" s="545">
        <f>IF('НП ДЕННА'!AY27&gt;0,IF(ROUND('НП ДЕННА'!AY27*$CR$4,0)&gt;0,ROUND('НП ДЕННА'!AY27*$CR$4,0)*2,2),0)-BC40</f>
        <v>0</v>
      </c>
      <c r="BD39" s="545">
        <f>IF('НП ДЕННА'!AZ27&gt;0,IF(ROUND('НП ДЕННА'!AZ27*$CR$4,0)&gt;0,ROUND('НП ДЕННА'!AZ27*$CR$4,0)*2,2),0)-BD40</f>
        <v>0</v>
      </c>
      <c r="BE39" s="546">
        <f>IF('НП ДЕННА'!BA27&gt;0,IF(ROUND('НП ДЕННА'!BA27*$CR$4,0)&gt;0,ROUND('НП ДЕННА'!BA27*$CR$4,0)*2,2),0)-BE40</f>
        <v>0</v>
      </c>
      <c r="BF39" s="547">
        <f>'НП ДЕННА'!BB27*30-SUM(BC39:BE40)-BF40</f>
        <v>0</v>
      </c>
      <c r="BG39" s="518">
        <f>'НП ДЕННА'!BB27-BG40</f>
        <v>0</v>
      </c>
      <c r="BH39" s="545">
        <f>IF('НП ДЕННА'!BC27&gt;0,IF(ROUND('НП ДЕННА'!BC27*$CR$4,0)&gt;0,ROUND('НП ДЕННА'!BC27*$CR$4,0)*2,2),0)-BH40</f>
        <v>0</v>
      </c>
      <c r="BI39" s="545">
        <f>IF('НП ДЕННА'!BD27&gt;0,IF(ROUND('НП ДЕННА'!BD27*$CR$4,0)&gt;0,ROUND('НП ДЕННА'!BD27*$CR$4,0)*2,2),0)-BI40</f>
        <v>0</v>
      </c>
      <c r="BJ39" s="546">
        <f>IF('НП ДЕННА'!BE27&gt;0,IF(ROUND('НП ДЕННА'!BE27*$CR$4,0)&gt;0,ROUND('НП ДЕННА'!BE27*$CR$4,0)*2,2),0)-BJ40</f>
        <v>0</v>
      </c>
      <c r="BK39" s="547">
        <f>'НП ДЕННА'!BF27*30-SUM(BH39:BJ40)-BK40</f>
        <v>0</v>
      </c>
      <c r="BL39" s="518">
        <f>'НП ДЕННА'!BF27-BL40</f>
        <v>0</v>
      </c>
      <c r="BM39" s="545">
        <f>IF('НП ДЕННА'!BG27&gt;0,IF(ROUND('НП ДЕННА'!BG27*$CR$4,0)&gt;0,ROUND('НП ДЕННА'!BG27*$CR$4,0)*2,2),0)-BM40</f>
        <v>0</v>
      </c>
      <c r="BN39" s="545">
        <f>IF('НП ДЕННА'!BH27&gt;0,IF(ROUND('НП ДЕННА'!BH27*$CR$4,0)&gt;0,ROUND('НП ДЕННА'!BH27*$CR$4,0)*2,2),0)-BN40</f>
        <v>0</v>
      </c>
      <c r="BO39" s="546">
        <f>IF('НП ДЕННА'!BI27&gt;0,IF(ROUND('НП ДЕННА'!BI27*$CR$4,0)&gt;0,ROUND('НП ДЕННА'!BI27*$CR$4,0)*2,2),0)-BO40</f>
        <v>0</v>
      </c>
      <c r="BP39" s="547">
        <f>'НП ДЕННА'!BJ27*30-SUM(BM39:BO40)-BP40</f>
        <v>0</v>
      </c>
      <c r="BQ39" s="518">
        <f>'НП ДЕННА'!BJ27-BQ40</f>
        <v>0</v>
      </c>
      <c r="BR39" s="545">
        <f>IF('НП ДЕННА'!BK27&gt;0,IF(ROUND('НП ДЕННА'!BK27*$CR$4,0)&gt;0,ROUND('НП ДЕННА'!BK27*$CR$4,0)*2,2),0)-BR40</f>
        <v>0</v>
      </c>
      <c r="BS39" s="545">
        <f>IF('НП ДЕННА'!BL27&gt;0,IF(ROUND('НП ДЕННА'!BL27*$CR$4,0)&gt;0,ROUND('НП ДЕННА'!BL27*$CR$4,0)*2,2),0)-BS40</f>
        <v>0</v>
      </c>
      <c r="BT39" s="546">
        <f>IF('НП ДЕННА'!BM27&gt;0,IF(ROUND('НП ДЕННА'!BM27*$CR$4,0)&gt;0,ROUND('НП ДЕННА'!BM27*$CR$4,0)*2,2),0)-BT40</f>
        <v>0</v>
      </c>
      <c r="BU39" s="547">
        <f>'НП ДЕННА'!BN27*30-SUM(BR39:BT40)-BU40</f>
        <v>0</v>
      </c>
      <c r="BV39" s="518">
        <f>'НП ДЕННА'!BN27-BV40</f>
        <v>0</v>
      </c>
      <c r="BW39" s="545">
        <f>IF('НП ДЕННА'!BO27&gt;0,IF(ROUND('НП ДЕННА'!BO27*$CR$4,0)&gt;0,ROUND('НП ДЕННА'!BO27*$CR$4,0)*2,2),0)-BW40</f>
        <v>0</v>
      </c>
      <c r="BX39" s="545">
        <f>IF('НП ДЕННА'!BP27&gt;0,IF(ROUND('НП ДЕННА'!BP27*$CR$4,0)&gt;0,ROUND('НП ДЕННА'!BP27*$CR$4,0)*2,2),0)-BX40</f>
        <v>0</v>
      </c>
      <c r="BY39" s="546">
        <f>IF('НП ДЕННА'!BQ27&gt;0,IF(ROUND('НП ДЕННА'!BQ27*$CR$4,0)&gt;0,ROUND('НП ДЕННА'!BQ27*$CR$4,0)*2,2),0)-BY40</f>
        <v>0</v>
      </c>
      <c r="BZ39" s="547">
        <f>'НП ДЕННА'!BR27*30-SUM(BW39:BY40)-BZ40</f>
        <v>0</v>
      </c>
      <c r="CA39" s="518">
        <f>'НП ДЕННА'!BR27-CA40</f>
        <v>0</v>
      </c>
      <c r="CB39" s="545">
        <f>IF('НП ДЕННА'!BS27&gt;0,IF(ROUND('НП ДЕННА'!BS27*$CR$4,0)&gt;0,ROUND('НП ДЕННА'!BS27*$CR$4,0)*2,2),0)-CB40</f>
        <v>0</v>
      </c>
      <c r="CC39" s="545">
        <f>IF('НП ДЕННА'!BT27&gt;0,IF(ROUND('НП ДЕННА'!BT27*$CR$4,0)&gt;0,ROUND('НП ДЕННА'!BT27*$CR$4,0)*2,2),0)-CC40</f>
        <v>0</v>
      </c>
      <c r="CD39" s="546">
        <f>IF('НП ДЕННА'!BU27&gt;0,IF(ROUND('НП ДЕННА'!BU27*$CR$4,0)&gt;0,ROUND('НП ДЕННА'!BU27*$CR$4,0)*2,2),0)-CD40</f>
        <v>0</v>
      </c>
      <c r="CE39" s="547">
        <f>'НП ДЕННА'!BV27*30-SUM(CB39:CD40)-CE40</f>
        <v>0</v>
      </c>
      <c r="CF39" s="518">
        <f>'НП ДЕННА'!BV27-CF40</f>
        <v>0</v>
      </c>
      <c r="CG39" s="545">
        <f>IF('НП ДЕННА'!BW27&gt;0,IF(ROUND('НП ДЕННА'!BW27*$CR$4,0)&gt;0,ROUND('НП ДЕННА'!BW27*$CR$4,0)*2,2),0)-CG40</f>
        <v>0</v>
      </c>
      <c r="CH39" s="545">
        <f>IF('НП ДЕННА'!BX27&gt;0,IF(ROUND('НП ДЕННА'!BX27*$CR$4,0)&gt;0,ROUND('НП ДЕННА'!BX27*$CR$4,0)*2,2),0)-CH40</f>
        <v>0</v>
      </c>
      <c r="CI39" s="546">
        <f>IF('НП ДЕННА'!BY27&gt;0,IF(ROUND('НП ДЕННА'!BY27*$CR$4,0)&gt;0,ROUND('НП ДЕННА'!BY27*$CR$4,0)*2,2),0)-CI40</f>
        <v>0</v>
      </c>
      <c r="CJ39" s="547">
        <f>'НП ДЕННА'!BZ27*30-SUM(CG39:CI40)-CJ40</f>
        <v>0</v>
      </c>
      <c r="CK39" s="518">
        <f>'НП ДЕННА'!BZ27-CK40</f>
        <v>0</v>
      </c>
      <c r="CL39" s="545">
        <f>IF('НП ДЕННА'!CA27&gt;0,IF(ROUND('НП ДЕННА'!CA27*$CR$4,0)&gt;0,ROUND('НП ДЕННА'!CA27*$CR$4,0)*2,2),0)-CL40</f>
        <v>0</v>
      </c>
      <c r="CM39" s="545">
        <f>IF('НП ДЕННА'!CB27&gt;0,IF(ROUND('НП ДЕННА'!CB27*$CR$4,0)&gt;0,ROUND('НП ДЕННА'!CB27*$CR$4,0)*2,2),0)-CM40</f>
        <v>0</v>
      </c>
      <c r="CN39" s="546">
        <f>IF('НП ДЕННА'!CC27&gt;0,IF(ROUND('НП ДЕННА'!CC27*$CR$4,0)&gt;0,ROUND('НП ДЕННА'!CC27*$CR$4,0)*2,2),0)-CN40</f>
        <v>0</v>
      </c>
      <c r="CO39" s="547">
        <f>'НП ДЕННА'!CD27*30-SUM(CL39:CN40)-CO40</f>
        <v>0</v>
      </c>
      <c r="CP39" s="518">
        <f>'НП ДЕННА'!CD27-CP40</f>
        <v>0</v>
      </c>
      <c r="CQ39" s="62">
        <f>IF(ISERROR(AH39/AC39),0,(AH39+AH40)/(AC39+AC40))</f>
        <v>0</v>
      </c>
      <c r="CS39" s="543">
        <f t="shared" si="4"/>
        <v>-1</v>
      </c>
    </row>
    <row r="40" spans="1:98" s="19" customFormat="1" ht="10.199999999999999" x14ac:dyDescent="0.2">
      <c r="A40" s="510"/>
      <c r="B40" s="600"/>
      <c r="C40" s="601" t="s">
        <v>275</v>
      </c>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3"/>
      <c r="AC40" s="516">
        <f t="shared" si="16"/>
        <v>0</v>
      </c>
      <c r="AD40" s="621">
        <f>AM40+AR40+AW40+BB40+BG40+BL40+BQ40+BV40+CA40+CF40+CK40+CP40</f>
        <v>0</v>
      </c>
      <c r="AE40" s="517">
        <f t="shared" si="0"/>
        <v>0</v>
      </c>
      <c r="AF40" s="517">
        <f t="shared" si="1"/>
        <v>0</v>
      </c>
      <c r="AG40" s="517">
        <f t="shared" si="2"/>
        <v>0</v>
      </c>
      <c r="AH40" s="517">
        <f t="shared" si="3"/>
        <v>0</v>
      </c>
      <c r="AI40" s="508"/>
      <c r="AJ40" s="508"/>
      <c r="AK40" s="548"/>
      <c r="AL40" s="549"/>
      <c r="AM40" s="520">
        <f t="shared" ref="AM40" si="146">SUM(AI40:AL40)/30</f>
        <v>0</v>
      </c>
      <c r="AN40" s="508"/>
      <c r="AO40" s="508"/>
      <c r="AP40" s="548"/>
      <c r="AQ40" s="549"/>
      <c r="AR40" s="520">
        <f t="shared" ref="AR40" si="147">SUM(AN40:AQ40)/30</f>
        <v>0</v>
      </c>
      <c r="AS40" s="508"/>
      <c r="AT40" s="508"/>
      <c r="AU40" s="548"/>
      <c r="AV40" s="549"/>
      <c r="AW40" s="520">
        <f t="shared" ref="AW40" si="148">SUM(AS40:AV40)/30</f>
        <v>0</v>
      </c>
      <c r="AX40" s="508"/>
      <c r="AY40" s="508"/>
      <c r="AZ40" s="548"/>
      <c r="BA40" s="549"/>
      <c r="BB40" s="520">
        <f t="shared" ref="BB40" si="149">SUM(AX40:BA40)/30</f>
        <v>0</v>
      </c>
      <c r="BC40" s="508"/>
      <c r="BD40" s="508"/>
      <c r="BE40" s="548"/>
      <c r="BF40" s="549"/>
      <c r="BG40" s="520">
        <f t="shared" ref="BG40" si="150">SUM(BC40:BF40)/30</f>
        <v>0</v>
      </c>
      <c r="BH40" s="508"/>
      <c r="BI40" s="508"/>
      <c r="BJ40" s="548"/>
      <c r="BK40" s="549"/>
      <c r="BL40" s="520">
        <f t="shared" ref="BL40" si="151">SUM(BH40:BK40)/30</f>
        <v>0</v>
      </c>
      <c r="BM40" s="508"/>
      <c r="BN40" s="508"/>
      <c r="BO40" s="548"/>
      <c r="BP40" s="549"/>
      <c r="BQ40" s="520">
        <f t="shared" ref="BQ40" si="152">SUM(BM40:BP40)/30</f>
        <v>0</v>
      </c>
      <c r="BR40" s="508"/>
      <c r="BS40" s="508"/>
      <c r="BT40" s="548"/>
      <c r="BU40" s="549"/>
      <c r="BV40" s="520">
        <f t="shared" ref="BV40" si="153">SUM(BR40:BU40)/30</f>
        <v>0</v>
      </c>
      <c r="BW40" s="508"/>
      <c r="BX40" s="508"/>
      <c r="BY40" s="548"/>
      <c r="BZ40" s="549"/>
      <c r="CA40" s="520">
        <f t="shared" ref="CA40" si="154">SUM(BW40:BZ40)/30</f>
        <v>0</v>
      </c>
      <c r="CB40" s="508"/>
      <c r="CC40" s="508"/>
      <c r="CD40" s="548"/>
      <c r="CE40" s="549"/>
      <c r="CF40" s="520">
        <f t="shared" ref="CF40" si="155">SUM(CB40:CE40)/30</f>
        <v>0</v>
      </c>
      <c r="CG40" s="508"/>
      <c r="CH40" s="508"/>
      <c r="CI40" s="548"/>
      <c r="CJ40" s="549"/>
      <c r="CK40" s="520">
        <f t="shared" ref="CK40" si="156">SUM(CG40:CJ40)/30</f>
        <v>0</v>
      </c>
      <c r="CL40" s="508"/>
      <c r="CM40" s="508"/>
      <c r="CN40" s="548"/>
      <c r="CO40" s="549"/>
      <c r="CP40" s="520">
        <f t="shared" ref="CP40" si="157">SUM(CL40:CO40)/30</f>
        <v>0</v>
      </c>
      <c r="CQ40" s="62"/>
      <c r="CS40" s="543">
        <f t="shared" si="4"/>
        <v>-1</v>
      </c>
      <c r="CT40" s="543"/>
    </row>
    <row r="41" spans="1:98" s="19" customFormat="1" ht="10.199999999999999" x14ac:dyDescent="0.2">
      <c r="A41" s="22" t="str">
        <f>'НП ДЕННА'!A28</f>
        <v>1.1.12</v>
      </c>
      <c r="B41" s="604">
        <f>'НП ДЕННА'!B28</f>
        <v>0</v>
      </c>
      <c r="C41" s="605">
        <f>'НП ДЕННА'!C28</f>
        <v>0</v>
      </c>
      <c r="D41" s="606">
        <f>'НП ДЕННА'!D28</f>
        <v>0</v>
      </c>
      <c r="E41" s="606">
        <f>'НП ДЕННА'!E28</f>
        <v>0</v>
      </c>
      <c r="F41" s="606">
        <f>'НП ДЕННА'!F28</f>
        <v>0</v>
      </c>
      <c r="G41" s="606">
        <f>'НП ДЕННА'!G28</f>
        <v>0</v>
      </c>
      <c r="H41" s="606">
        <f>'НП ДЕННА'!H28</f>
        <v>0</v>
      </c>
      <c r="I41" s="606">
        <f>'НП ДЕННА'!I28</f>
        <v>0</v>
      </c>
      <c r="J41" s="606">
        <f>'НП ДЕННА'!J28</f>
        <v>0</v>
      </c>
      <c r="K41" s="606">
        <f>'НП ДЕННА'!K28</f>
        <v>0</v>
      </c>
      <c r="L41" s="606">
        <f>'НП ДЕННА'!L28</f>
        <v>0</v>
      </c>
      <c r="M41" s="606">
        <f>'НП ДЕННА'!M28</f>
        <v>0</v>
      </c>
      <c r="N41" s="606">
        <f>'НП ДЕННА'!N28</f>
        <v>0</v>
      </c>
      <c r="O41" s="606">
        <f>'НП ДЕННА'!O28</f>
        <v>0</v>
      </c>
      <c r="P41" s="606">
        <f>'НП ДЕННА'!P28</f>
        <v>0</v>
      </c>
      <c r="Q41" s="606">
        <f>'НП ДЕННА'!Q28</f>
        <v>0</v>
      </c>
      <c r="R41" s="606">
        <f>'НП ДЕННА'!R28</f>
        <v>0</v>
      </c>
      <c r="S41" s="606">
        <f>'НП ДЕННА'!S28</f>
        <v>0</v>
      </c>
      <c r="T41" s="607">
        <f>'НП ДЕННА'!T28</f>
        <v>0</v>
      </c>
      <c r="U41" s="607">
        <f>'НП ДЕННА'!U28</f>
        <v>0</v>
      </c>
      <c r="V41" s="608">
        <f>'НП ДЕННА'!V28</f>
        <v>0</v>
      </c>
      <c r="W41" s="608">
        <f>'НП ДЕННА'!W28</f>
        <v>0</v>
      </c>
      <c r="X41" s="608">
        <f>'НП ДЕННА'!X28</f>
        <v>0</v>
      </c>
      <c r="Y41" s="608">
        <f>'НП ДЕННА'!Y28</f>
        <v>0</v>
      </c>
      <c r="Z41" s="608">
        <f>'НП ДЕННА'!Z28</f>
        <v>0</v>
      </c>
      <c r="AA41" s="608">
        <f>'НП ДЕННА'!AA28</f>
        <v>0</v>
      </c>
      <c r="AB41" s="609">
        <f>'НП ДЕННА'!AB28</f>
        <v>0</v>
      </c>
      <c r="AC41" s="275">
        <f t="shared" si="16"/>
        <v>0</v>
      </c>
      <c r="AD41" s="620">
        <f>'НП ДЕННА'!AD28-AD42</f>
        <v>0</v>
      </c>
      <c r="AE41" s="9">
        <f t="shared" si="0"/>
        <v>0</v>
      </c>
      <c r="AF41" s="9">
        <f t="shared" si="1"/>
        <v>0</v>
      </c>
      <c r="AG41" s="9">
        <f t="shared" si="2"/>
        <v>0</v>
      </c>
      <c r="AH41" s="9">
        <f t="shared" si="3"/>
        <v>0</v>
      </c>
      <c r="AI41" s="545">
        <f>IF('НП ДЕННА'!AI28&gt;0,IF(ROUND('НП ДЕННА'!AI28*$CR$4,0)&gt;0,ROUND('НП ДЕННА'!AI28*$CR$4,0)*2,2),0)-AI42</f>
        <v>0</v>
      </c>
      <c r="AJ41" s="545">
        <f>IF('НП ДЕННА'!AJ28&gt;0,IF(ROUND('НП ДЕННА'!AJ28*$CR$4,0)&gt;0,ROUND('НП ДЕННА'!AJ28*$CR$4,0)*2,2),0)-AJ42</f>
        <v>0</v>
      </c>
      <c r="AK41" s="546">
        <f>IF('НП ДЕННА'!AK28&gt;0,IF(ROUND('НП ДЕННА'!AK28*$CR$4,0)&gt;0,ROUND('НП ДЕННА'!AK28*$CR$4,0)*2,2),0)-AK42</f>
        <v>0</v>
      </c>
      <c r="AL41" s="547">
        <f>'НП ДЕННА'!AL28*30-SUM(AI41:AK42)-AL42</f>
        <v>0</v>
      </c>
      <c r="AM41" s="518">
        <f>'НП ДЕННА'!AL28-AM42</f>
        <v>0</v>
      </c>
      <c r="AN41" s="545">
        <f>IF('НП ДЕННА'!AM28&gt;0,IF(ROUND('НП ДЕННА'!AM28*$CR$4,0)&gt;0,ROUND('НП ДЕННА'!AM28*$CR$4,0)*2,2),0)-AN42</f>
        <v>0</v>
      </c>
      <c r="AO41" s="545">
        <f>IF('НП ДЕННА'!AN28&gt;0,IF(ROUND('НП ДЕННА'!AN28*$CR$4,0)&gt;0,ROUND('НП ДЕННА'!AN28*$CR$4,0)*2,2),0)-AO42</f>
        <v>0</v>
      </c>
      <c r="AP41" s="546">
        <f>IF('НП ДЕННА'!AO28&gt;0,IF(ROUND('НП ДЕННА'!AO28*$CR$4,0)&gt;0,ROUND('НП ДЕННА'!AO28*$CR$4,0)*2,2),0)-AP42</f>
        <v>0</v>
      </c>
      <c r="AQ41" s="547">
        <f>'НП ДЕННА'!AP28*30-SUM(AN41:AP42)-AQ42</f>
        <v>0</v>
      </c>
      <c r="AR41" s="518">
        <f>'НП ДЕННА'!AP28-AR42</f>
        <v>0</v>
      </c>
      <c r="AS41" s="545">
        <f>IF('НП ДЕННА'!AQ28&gt;0,IF(ROUND('НП ДЕННА'!AQ28*$CR$4,0)&gt;0,ROUND('НП ДЕННА'!AQ28*$CR$4,0)*2,2),0)-AS42</f>
        <v>0</v>
      </c>
      <c r="AT41" s="545">
        <f>IF('НП ДЕННА'!AR28&gt;0,IF(ROUND('НП ДЕННА'!AR28*$CR$4,0)&gt;0,ROUND('НП ДЕННА'!AR28*$CR$4,0)*2,2),0)-AT42</f>
        <v>0</v>
      </c>
      <c r="AU41" s="546">
        <f>IF('НП ДЕННА'!AS28&gt;0,IF(ROUND('НП ДЕННА'!AS28*$CR$4,0)&gt;0,ROUND('НП ДЕННА'!AS28*$CR$4,0)*2,2),0)-AU42</f>
        <v>0</v>
      </c>
      <c r="AV41" s="547">
        <f>'НП ДЕННА'!AT28*30-SUM(AS41:AU42)-AV42</f>
        <v>0</v>
      </c>
      <c r="AW41" s="518">
        <f>'НП ДЕННА'!AT28-AW42</f>
        <v>0</v>
      </c>
      <c r="AX41" s="545">
        <f>IF('НП ДЕННА'!AU28&gt;0,IF(ROUND('НП ДЕННА'!AU28*$CR$4,0)&gt;0,ROUND('НП ДЕННА'!AU28*$CR$4,0)*2,2),0)-AX42</f>
        <v>0</v>
      </c>
      <c r="AY41" s="545">
        <f>IF('НП ДЕННА'!AV28&gt;0,IF(ROUND('НП ДЕННА'!AV28*$CR$4,0)&gt;0,ROUND('НП ДЕННА'!AV28*$CR$4,0)*2,2),0)-AY42</f>
        <v>0</v>
      </c>
      <c r="AZ41" s="546">
        <f>IF('НП ДЕННА'!AW28&gt;0,IF(ROUND('НП ДЕННА'!AW28*$CR$4,0)&gt;0,ROUND('НП ДЕННА'!AW28*$CR$4,0)*2,2),0)-AZ42</f>
        <v>0</v>
      </c>
      <c r="BA41" s="547">
        <f>'НП ДЕННА'!AX28*30-SUM(AX41:AZ42)-BA42</f>
        <v>0</v>
      </c>
      <c r="BB41" s="518">
        <f>'НП ДЕННА'!AX28-BB42</f>
        <v>0</v>
      </c>
      <c r="BC41" s="545">
        <f>IF('НП ДЕННА'!AY28&gt;0,IF(ROUND('НП ДЕННА'!AY28*$CR$4,0)&gt;0,ROUND('НП ДЕННА'!AY28*$CR$4,0)*2,2),0)-BC42</f>
        <v>0</v>
      </c>
      <c r="BD41" s="545">
        <f>IF('НП ДЕННА'!AZ28&gt;0,IF(ROUND('НП ДЕННА'!AZ28*$CR$4,0)&gt;0,ROUND('НП ДЕННА'!AZ28*$CR$4,0)*2,2),0)-BD42</f>
        <v>0</v>
      </c>
      <c r="BE41" s="546">
        <f>IF('НП ДЕННА'!BA28&gt;0,IF(ROUND('НП ДЕННА'!BA28*$CR$4,0)&gt;0,ROUND('НП ДЕННА'!BA28*$CR$4,0)*2,2),0)-BE42</f>
        <v>0</v>
      </c>
      <c r="BF41" s="547">
        <f>'НП ДЕННА'!BB28*30-SUM(BC41:BE42)-BF42</f>
        <v>0</v>
      </c>
      <c r="BG41" s="518">
        <f>'НП ДЕННА'!BB28-BG42</f>
        <v>0</v>
      </c>
      <c r="BH41" s="545">
        <f>IF('НП ДЕННА'!BC28&gt;0,IF(ROUND('НП ДЕННА'!BC28*$CR$4,0)&gt;0,ROUND('НП ДЕННА'!BC28*$CR$4,0)*2,2),0)-BH42</f>
        <v>0</v>
      </c>
      <c r="BI41" s="545">
        <f>IF('НП ДЕННА'!BD28&gt;0,IF(ROUND('НП ДЕННА'!BD28*$CR$4,0)&gt;0,ROUND('НП ДЕННА'!BD28*$CR$4,0)*2,2),0)-BI42</f>
        <v>0</v>
      </c>
      <c r="BJ41" s="546">
        <f>IF('НП ДЕННА'!BE28&gt;0,IF(ROUND('НП ДЕННА'!BE28*$CR$4,0)&gt;0,ROUND('НП ДЕННА'!BE28*$CR$4,0)*2,2),0)-BJ42</f>
        <v>0</v>
      </c>
      <c r="BK41" s="547">
        <f>'НП ДЕННА'!BF28*30-SUM(BH41:BJ42)-BK42</f>
        <v>0</v>
      </c>
      <c r="BL41" s="518">
        <f>'НП ДЕННА'!BF28-BL42</f>
        <v>0</v>
      </c>
      <c r="BM41" s="545">
        <f>IF('НП ДЕННА'!BG28&gt;0,IF(ROUND('НП ДЕННА'!BG28*$CR$4,0)&gt;0,ROUND('НП ДЕННА'!BG28*$CR$4,0)*2,2),0)-BM42</f>
        <v>0</v>
      </c>
      <c r="BN41" s="545">
        <f>IF('НП ДЕННА'!BH28&gt;0,IF(ROUND('НП ДЕННА'!BH28*$CR$4,0)&gt;0,ROUND('НП ДЕННА'!BH28*$CR$4,0)*2,2),0)-BN42</f>
        <v>0</v>
      </c>
      <c r="BO41" s="546">
        <f>IF('НП ДЕННА'!BI28&gt;0,IF(ROUND('НП ДЕННА'!BI28*$CR$4,0)&gt;0,ROUND('НП ДЕННА'!BI28*$CR$4,0)*2,2),0)-BO42</f>
        <v>0</v>
      </c>
      <c r="BP41" s="547">
        <f>'НП ДЕННА'!BJ28*30-SUM(BM41:BO42)-BP42</f>
        <v>0</v>
      </c>
      <c r="BQ41" s="518">
        <f>'НП ДЕННА'!BJ28-BQ42</f>
        <v>0</v>
      </c>
      <c r="BR41" s="545">
        <f>IF('НП ДЕННА'!BK28&gt;0,IF(ROUND('НП ДЕННА'!BK28*$CR$4,0)&gt;0,ROUND('НП ДЕННА'!BK28*$CR$4,0)*2,2),0)-BR42</f>
        <v>0</v>
      </c>
      <c r="BS41" s="545">
        <f>IF('НП ДЕННА'!BL28&gt;0,IF(ROUND('НП ДЕННА'!BL28*$CR$4,0)&gt;0,ROUND('НП ДЕННА'!BL28*$CR$4,0)*2,2),0)-BS42</f>
        <v>0</v>
      </c>
      <c r="BT41" s="546">
        <f>IF('НП ДЕННА'!BM28&gt;0,IF(ROUND('НП ДЕННА'!BM28*$CR$4,0)&gt;0,ROUND('НП ДЕННА'!BM28*$CR$4,0)*2,2),0)-BT42</f>
        <v>0</v>
      </c>
      <c r="BU41" s="547">
        <f>'НП ДЕННА'!BN28*30-SUM(BR41:BT42)-BU42</f>
        <v>0</v>
      </c>
      <c r="BV41" s="518">
        <f>'НП ДЕННА'!BN28-BV42</f>
        <v>0</v>
      </c>
      <c r="BW41" s="545">
        <f>IF('НП ДЕННА'!BO28&gt;0,IF(ROUND('НП ДЕННА'!BO28*$CR$4,0)&gt;0,ROUND('НП ДЕННА'!BO28*$CR$4,0)*2,2),0)-BW42</f>
        <v>0</v>
      </c>
      <c r="BX41" s="545">
        <f>IF('НП ДЕННА'!BP28&gt;0,IF(ROUND('НП ДЕННА'!BP28*$CR$4,0)&gt;0,ROUND('НП ДЕННА'!BP28*$CR$4,0)*2,2),0)-BX42</f>
        <v>0</v>
      </c>
      <c r="BY41" s="546">
        <f>IF('НП ДЕННА'!BQ28&gt;0,IF(ROUND('НП ДЕННА'!BQ28*$CR$4,0)&gt;0,ROUND('НП ДЕННА'!BQ28*$CR$4,0)*2,2),0)-BY42</f>
        <v>0</v>
      </c>
      <c r="BZ41" s="547">
        <f>'НП ДЕННА'!BR28*30-SUM(BW41:BY42)-BZ42</f>
        <v>0</v>
      </c>
      <c r="CA41" s="518">
        <f>'НП ДЕННА'!BR28-CA42</f>
        <v>0</v>
      </c>
      <c r="CB41" s="545">
        <f>IF('НП ДЕННА'!BS28&gt;0,IF(ROUND('НП ДЕННА'!BS28*$CR$4,0)&gt;0,ROUND('НП ДЕННА'!BS28*$CR$4,0)*2,2),0)-CB42</f>
        <v>0</v>
      </c>
      <c r="CC41" s="545">
        <f>IF('НП ДЕННА'!BT28&gt;0,IF(ROUND('НП ДЕННА'!BT28*$CR$4,0)&gt;0,ROUND('НП ДЕННА'!BT28*$CR$4,0)*2,2),0)-CC42</f>
        <v>0</v>
      </c>
      <c r="CD41" s="546">
        <f>IF('НП ДЕННА'!BU28&gt;0,IF(ROUND('НП ДЕННА'!BU28*$CR$4,0)&gt;0,ROUND('НП ДЕННА'!BU28*$CR$4,0)*2,2),0)-CD42</f>
        <v>0</v>
      </c>
      <c r="CE41" s="547">
        <f>'НП ДЕННА'!BV28*30-SUM(CB41:CD42)-CE42</f>
        <v>0</v>
      </c>
      <c r="CF41" s="518">
        <f>'НП ДЕННА'!BV28-CF42</f>
        <v>0</v>
      </c>
      <c r="CG41" s="545">
        <f>IF('НП ДЕННА'!BW28&gt;0,IF(ROUND('НП ДЕННА'!BW28*$CR$4,0)&gt;0,ROUND('НП ДЕННА'!BW28*$CR$4,0)*2,2),0)-CG42</f>
        <v>0</v>
      </c>
      <c r="CH41" s="545">
        <f>IF('НП ДЕННА'!BX28&gt;0,IF(ROUND('НП ДЕННА'!BX28*$CR$4,0)&gt;0,ROUND('НП ДЕННА'!BX28*$CR$4,0)*2,2),0)-CH42</f>
        <v>0</v>
      </c>
      <c r="CI41" s="546">
        <f>IF('НП ДЕННА'!BY28&gt;0,IF(ROUND('НП ДЕННА'!BY28*$CR$4,0)&gt;0,ROUND('НП ДЕННА'!BY28*$CR$4,0)*2,2),0)-CI42</f>
        <v>0</v>
      </c>
      <c r="CJ41" s="547">
        <f>'НП ДЕННА'!BZ28*30-SUM(CG41:CI42)-CJ42</f>
        <v>0</v>
      </c>
      <c r="CK41" s="518">
        <f>'НП ДЕННА'!BZ28-CK42</f>
        <v>0</v>
      </c>
      <c r="CL41" s="545">
        <f>IF('НП ДЕННА'!CA28&gt;0,IF(ROUND('НП ДЕННА'!CA28*$CR$4,0)&gt;0,ROUND('НП ДЕННА'!CA28*$CR$4,0)*2,2),0)-CL42</f>
        <v>0</v>
      </c>
      <c r="CM41" s="545">
        <f>IF('НП ДЕННА'!CB28&gt;0,IF(ROUND('НП ДЕННА'!CB28*$CR$4,0)&gt;0,ROUND('НП ДЕННА'!CB28*$CR$4,0)*2,2),0)-CM42</f>
        <v>0</v>
      </c>
      <c r="CN41" s="546">
        <f>IF('НП ДЕННА'!CC28&gt;0,IF(ROUND('НП ДЕННА'!CC28*$CR$4,0)&gt;0,ROUND('НП ДЕННА'!CC28*$CR$4,0)*2,2),0)-CN42</f>
        <v>0</v>
      </c>
      <c r="CO41" s="547">
        <f>'НП ДЕННА'!CD28*30-SUM(CL41:CN42)-CO42</f>
        <v>0</v>
      </c>
      <c r="CP41" s="518">
        <f>'НП ДЕННА'!CD28-CP42</f>
        <v>0</v>
      </c>
      <c r="CQ41" s="62">
        <f>IF(ISERROR(AH41/AC41),0,(AH41+AH42)/(AC41+AC42))</f>
        <v>0</v>
      </c>
      <c r="CS41" s="543">
        <f t="shared" si="4"/>
        <v>-1</v>
      </c>
    </row>
    <row r="42" spans="1:98" s="19" customFormat="1" ht="10.199999999999999" x14ac:dyDescent="0.2">
      <c r="A42" s="510"/>
      <c r="B42" s="600"/>
      <c r="C42" s="601" t="s">
        <v>275</v>
      </c>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3"/>
      <c r="AC42" s="516">
        <f t="shared" si="16"/>
        <v>0</v>
      </c>
      <c r="AD42" s="621">
        <f>AM42+AR42+AW42+BB42+BG42+BL42+BQ42+BV42+CA42+CF42+CK42+CP42</f>
        <v>0</v>
      </c>
      <c r="AE42" s="517">
        <f t="shared" si="0"/>
        <v>0</v>
      </c>
      <c r="AF42" s="517">
        <f t="shared" si="1"/>
        <v>0</v>
      </c>
      <c r="AG42" s="517">
        <f t="shared" si="2"/>
        <v>0</v>
      </c>
      <c r="AH42" s="517">
        <f t="shared" si="3"/>
        <v>0</v>
      </c>
      <c r="AI42" s="508"/>
      <c r="AJ42" s="508"/>
      <c r="AK42" s="548"/>
      <c r="AL42" s="549"/>
      <c r="AM42" s="520">
        <f t="shared" ref="AM42" si="158">SUM(AI42:AL42)/30</f>
        <v>0</v>
      </c>
      <c r="AN42" s="508"/>
      <c r="AO42" s="508"/>
      <c r="AP42" s="548"/>
      <c r="AQ42" s="549"/>
      <c r="AR42" s="520">
        <f t="shared" ref="AR42" si="159">SUM(AN42:AQ42)/30</f>
        <v>0</v>
      </c>
      <c r="AS42" s="508"/>
      <c r="AT42" s="508"/>
      <c r="AU42" s="548"/>
      <c r="AV42" s="549"/>
      <c r="AW42" s="520">
        <f t="shared" ref="AW42" si="160">SUM(AS42:AV42)/30</f>
        <v>0</v>
      </c>
      <c r="AX42" s="508"/>
      <c r="AY42" s="508"/>
      <c r="AZ42" s="548"/>
      <c r="BA42" s="549"/>
      <c r="BB42" s="520">
        <f t="shared" ref="BB42" si="161">SUM(AX42:BA42)/30</f>
        <v>0</v>
      </c>
      <c r="BC42" s="508"/>
      <c r="BD42" s="508"/>
      <c r="BE42" s="548"/>
      <c r="BF42" s="549"/>
      <c r="BG42" s="520">
        <f t="shared" ref="BG42" si="162">SUM(BC42:BF42)/30</f>
        <v>0</v>
      </c>
      <c r="BH42" s="508"/>
      <c r="BI42" s="508"/>
      <c r="BJ42" s="548"/>
      <c r="BK42" s="549"/>
      <c r="BL42" s="520">
        <f t="shared" ref="BL42" si="163">SUM(BH42:BK42)/30</f>
        <v>0</v>
      </c>
      <c r="BM42" s="508"/>
      <c r="BN42" s="508"/>
      <c r="BO42" s="548"/>
      <c r="BP42" s="549"/>
      <c r="BQ42" s="520">
        <f t="shared" ref="BQ42" si="164">SUM(BM42:BP42)/30</f>
        <v>0</v>
      </c>
      <c r="BR42" s="508"/>
      <c r="BS42" s="508"/>
      <c r="BT42" s="548"/>
      <c r="BU42" s="549"/>
      <c r="BV42" s="520">
        <f t="shared" ref="BV42" si="165">SUM(BR42:BU42)/30</f>
        <v>0</v>
      </c>
      <c r="BW42" s="508"/>
      <c r="BX42" s="508"/>
      <c r="BY42" s="548"/>
      <c r="BZ42" s="549"/>
      <c r="CA42" s="520">
        <f t="shared" ref="CA42" si="166">SUM(BW42:BZ42)/30</f>
        <v>0</v>
      </c>
      <c r="CB42" s="508"/>
      <c r="CC42" s="508"/>
      <c r="CD42" s="548"/>
      <c r="CE42" s="549"/>
      <c r="CF42" s="520">
        <f t="shared" ref="CF42" si="167">SUM(CB42:CE42)/30</f>
        <v>0</v>
      </c>
      <c r="CG42" s="508"/>
      <c r="CH42" s="508"/>
      <c r="CI42" s="548"/>
      <c r="CJ42" s="549"/>
      <c r="CK42" s="520">
        <f t="shared" ref="CK42" si="168">SUM(CG42:CJ42)/30</f>
        <v>0</v>
      </c>
      <c r="CL42" s="508"/>
      <c r="CM42" s="508"/>
      <c r="CN42" s="548"/>
      <c r="CO42" s="549"/>
      <c r="CP42" s="520">
        <f t="shared" ref="CP42" si="169">SUM(CL42:CO42)/30</f>
        <v>0</v>
      </c>
      <c r="CQ42" s="62"/>
      <c r="CS42" s="543">
        <f t="shared" si="4"/>
        <v>-1</v>
      </c>
      <c r="CT42" s="543"/>
    </row>
    <row r="43" spans="1:98" s="19" customFormat="1" ht="10.199999999999999" x14ac:dyDescent="0.2">
      <c r="A43" s="22" t="str">
        <f>'НП ДЕННА'!A29</f>
        <v>1.1.12</v>
      </c>
      <c r="B43" s="604">
        <f>'НП ДЕННА'!B29</f>
        <v>0</v>
      </c>
      <c r="C43" s="605">
        <f>'НП ДЕННА'!C29</f>
        <v>0</v>
      </c>
      <c r="D43" s="606">
        <f>'НП ДЕННА'!D29</f>
        <v>0</v>
      </c>
      <c r="E43" s="606">
        <f>'НП ДЕННА'!E29</f>
        <v>0</v>
      </c>
      <c r="F43" s="606">
        <f>'НП ДЕННА'!F29</f>
        <v>0</v>
      </c>
      <c r="G43" s="606">
        <f>'НП ДЕННА'!G29</f>
        <v>0</v>
      </c>
      <c r="H43" s="606">
        <f>'НП ДЕННА'!H29</f>
        <v>0</v>
      </c>
      <c r="I43" s="606">
        <f>'НП ДЕННА'!I29</f>
        <v>0</v>
      </c>
      <c r="J43" s="606">
        <f>'НП ДЕННА'!J29</f>
        <v>0</v>
      </c>
      <c r="K43" s="606">
        <f>'НП ДЕННА'!K29</f>
        <v>0</v>
      </c>
      <c r="L43" s="606">
        <f>'НП ДЕННА'!L29</f>
        <v>0</v>
      </c>
      <c r="M43" s="606">
        <f>'НП ДЕННА'!M29</f>
        <v>0</v>
      </c>
      <c r="N43" s="606">
        <f>'НП ДЕННА'!N29</f>
        <v>0</v>
      </c>
      <c r="O43" s="606">
        <f>'НП ДЕННА'!O29</f>
        <v>0</v>
      </c>
      <c r="P43" s="606">
        <f>'НП ДЕННА'!P29</f>
        <v>0</v>
      </c>
      <c r="Q43" s="606">
        <f>'НП ДЕННА'!Q29</f>
        <v>0</v>
      </c>
      <c r="R43" s="606">
        <f>'НП ДЕННА'!R29</f>
        <v>0</v>
      </c>
      <c r="S43" s="606">
        <f>'НП ДЕННА'!S29</f>
        <v>0</v>
      </c>
      <c r="T43" s="607">
        <f>'НП ДЕННА'!T29</f>
        <v>0</v>
      </c>
      <c r="U43" s="607">
        <f>'НП ДЕННА'!U29</f>
        <v>0</v>
      </c>
      <c r="V43" s="608">
        <f>'НП ДЕННА'!V29</f>
        <v>0</v>
      </c>
      <c r="W43" s="608">
        <f>'НП ДЕННА'!W29</f>
        <v>0</v>
      </c>
      <c r="X43" s="608">
        <f>'НП ДЕННА'!X29</f>
        <v>0</v>
      </c>
      <c r="Y43" s="608">
        <f>'НП ДЕННА'!Y29</f>
        <v>0</v>
      </c>
      <c r="Z43" s="608">
        <f>'НП ДЕННА'!Z29</f>
        <v>0</v>
      </c>
      <c r="AA43" s="608">
        <f>'НП ДЕННА'!AA29</f>
        <v>0</v>
      </c>
      <c r="AB43" s="609">
        <f>'НП ДЕННА'!AB29</f>
        <v>0</v>
      </c>
      <c r="AC43" s="275">
        <f t="shared" si="16"/>
        <v>0</v>
      </c>
      <c r="AD43" s="620">
        <f>'НП ДЕННА'!AD29-AD44</f>
        <v>0</v>
      </c>
      <c r="AE43" s="9">
        <f t="shared" si="0"/>
        <v>0</v>
      </c>
      <c r="AF43" s="9">
        <f t="shared" si="1"/>
        <v>0</v>
      </c>
      <c r="AG43" s="9">
        <f t="shared" si="2"/>
        <v>0</v>
      </c>
      <c r="AH43" s="9">
        <f t="shared" si="3"/>
        <v>0</v>
      </c>
      <c r="AI43" s="545">
        <f>IF('НП ДЕННА'!AI29&gt;0,IF(ROUND('НП ДЕННА'!AI29*$CR$4,0)&gt;0,ROUND('НП ДЕННА'!AI29*$CR$4,0)*2,2),0)-AI44</f>
        <v>0</v>
      </c>
      <c r="AJ43" s="545">
        <f>IF('НП ДЕННА'!AJ29&gt;0,IF(ROUND('НП ДЕННА'!AJ29*$CR$4,0)&gt;0,ROUND('НП ДЕННА'!AJ29*$CR$4,0)*2,2),0)-AJ44</f>
        <v>0</v>
      </c>
      <c r="AK43" s="546">
        <f>IF('НП ДЕННА'!AK29&gt;0,IF(ROUND('НП ДЕННА'!AK29*$CR$4,0)&gt;0,ROUND('НП ДЕННА'!AK29*$CR$4,0)*2,2),0)-AK44</f>
        <v>0</v>
      </c>
      <c r="AL43" s="547">
        <f>'НП ДЕННА'!AL29*30-SUM(AI43:AK44)-AL44</f>
        <v>0</v>
      </c>
      <c r="AM43" s="518">
        <f>'НП ДЕННА'!AL29-AM44</f>
        <v>0</v>
      </c>
      <c r="AN43" s="545">
        <f>IF('НП ДЕННА'!AM29&gt;0,IF(ROUND('НП ДЕННА'!AM29*$CR$4,0)&gt;0,ROUND('НП ДЕННА'!AM29*$CR$4,0)*2,2),0)-AN44</f>
        <v>0</v>
      </c>
      <c r="AO43" s="545">
        <f>IF('НП ДЕННА'!AN29&gt;0,IF(ROUND('НП ДЕННА'!AN29*$CR$4,0)&gt;0,ROUND('НП ДЕННА'!AN29*$CR$4,0)*2,2),0)-AO44</f>
        <v>0</v>
      </c>
      <c r="AP43" s="546">
        <f>IF('НП ДЕННА'!AO29&gt;0,IF(ROUND('НП ДЕННА'!AO29*$CR$4,0)&gt;0,ROUND('НП ДЕННА'!AO29*$CR$4,0)*2,2),0)-AP44</f>
        <v>0</v>
      </c>
      <c r="AQ43" s="547">
        <f>'НП ДЕННА'!AP29*30-SUM(AN43:AP44)-AQ44</f>
        <v>0</v>
      </c>
      <c r="AR43" s="518">
        <f>'НП ДЕННА'!AP29-AR44</f>
        <v>0</v>
      </c>
      <c r="AS43" s="545">
        <f>IF('НП ДЕННА'!AQ29&gt;0,IF(ROUND('НП ДЕННА'!AQ29*$CR$4,0)&gt;0,ROUND('НП ДЕННА'!AQ29*$CR$4,0)*2,2),0)-AS44</f>
        <v>0</v>
      </c>
      <c r="AT43" s="545">
        <f>IF('НП ДЕННА'!AR29&gt;0,IF(ROUND('НП ДЕННА'!AR29*$CR$4,0)&gt;0,ROUND('НП ДЕННА'!AR29*$CR$4,0)*2,2),0)-AT44</f>
        <v>0</v>
      </c>
      <c r="AU43" s="546">
        <f>IF('НП ДЕННА'!AS29&gt;0,IF(ROUND('НП ДЕННА'!AS29*$CR$4,0)&gt;0,ROUND('НП ДЕННА'!AS29*$CR$4,0)*2,2),0)-AU44</f>
        <v>0</v>
      </c>
      <c r="AV43" s="547">
        <f>'НП ДЕННА'!AT29*30-SUM(AS43:AU44)-AV44</f>
        <v>0</v>
      </c>
      <c r="AW43" s="518">
        <f>'НП ДЕННА'!AT29-AW44</f>
        <v>0</v>
      </c>
      <c r="AX43" s="545">
        <f>IF('НП ДЕННА'!AU29&gt;0,IF(ROUND('НП ДЕННА'!AU29*$CR$4,0)&gt;0,ROUND('НП ДЕННА'!AU29*$CR$4,0)*2,2),0)-AX44</f>
        <v>0</v>
      </c>
      <c r="AY43" s="545">
        <f>IF('НП ДЕННА'!AV29&gt;0,IF(ROUND('НП ДЕННА'!AV29*$CR$4,0)&gt;0,ROUND('НП ДЕННА'!AV29*$CR$4,0)*2,2),0)-AY44</f>
        <v>0</v>
      </c>
      <c r="AZ43" s="546">
        <f>IF('НП ДЕННА'!AW29&gt;0,IF(ROUND('НП ДЕННА'!AW29*$CR$4,0)&gt;0,ROUND('НП ДЕННА'!AW29*$CR$4,0)*2,2),0)-AZ44</f>
        <v>0</v>
      </c>
      <c r="BA43" s="547">
        <f>'НП ДЕННА'!AX29*30-SUM(AX43:AZ44)-BA44</f>
        <v>0</v>
      </c>
      <c r="BB43" s="518">
        <f>'НП ДЕННА'!AX29-BB44</f>
        <v>0</v>
      </c>
      <c r="BC43" s="545">
        <f>IF('НП ДЕННА'!AY29&gt;0,IF(ROUND('НП ДЕННА'!AY29*$CR$4,0)&gt;0,ROUND('НП ДЕННА'!AY29*$CR$4,0)*2,2),0)-BC44</f>
        <v>0</v>
      </c>
      <c r="BD43" s="545">
        <f>IF('НП ДЕННА'!AZ29&gt;0,IF(ROUND('НП ДЕННА'!AZ29*$CR$4,0)&gt;0,ROUND('НП ДЕННА'!AZ29*$CR$4,0)*2,2),0)-BD44</f>
        <v>0</v>
      </c>
      <c r="BE43" s="546">
        <f>IF('НП ДЕННА'!BA29&gt;0,IF(ROUND('НП ДЕННА'!BA29*$CR$4,0)&gt;0,ROUND('НП ДЕННА'!BA29*$CR$4,0)*2,2),0)-BE44</f>
        <v>0</v>
      </c>
      <c r="BF43" s="547">
        <f>'НП ДЕННА'!BB29*30-SUM(BC43:BE44)-BF44</f>
        <v>0</v>
      </c>
      <c r="BG43" s="518">
        <f>'НП ДЕННА'!BB29-BG44</f>
        <v>0</v>
      </c>
      <c r="BH43" s="545">
        <f>IF('НП ДЕННА'!BC29&gt;0,IF(ROUND('НП ДЕННА'!BC29*$CR$4,0)&gt;0,ROUND('НП ДЕННА'!BC29*$CR$4,0)*2,2),0)-BH44</f>
        <v>0</v>
      </c>
      <c r="BI43" s="545">
        <f>IF('НП ДЕННА'!BD29&gt;0,IF(ROUND('НП ДЕННА'!BD29*$CR$4,0)&gt;0,ROUND('НП ДЕННА'!BD29*$CR$4,0)*2,2),0)-BI44</f>
        <v>0</v>
      </c>
      <c r="BJ43" s="546">
        <f>IF('НП ДЕННА'!BE29&gt;0,IF(ROUND('НП ДЕННА'!BE29*$CR$4,0)&gt;0,ROUND('НП ДЕННА'!BE29*$CR$4,0)*2,2),0)-BJ44</f>
        <v>0</v>
      </c>
      <c r="BK43" s="547">
        <f>'НП ДЕННА'!BF29*30-SUM(BH43:BJ44)-BK44</f>
        <v>0</v>
      </c>
      <c r="BL43" s="518">
        <f>'НП ДЕННА'!BF29-BL44</f>
        <v>0</v>
      </c>
      <c r="BM43" s="545">
        <f>IF('НП ДЕННА'!BG29&gt;0,IF(ROUND('НП ДЕННА'!BG29*$CR$4,0)&gt;0,ROUND('НП ДЕННА'!BG29*$CR$4,0)*2,2),0)-BM44</f>
        <v>0</v>
      </c>
      <c r="BN43" s="545">
        <f>IF('НП ДЕННА'!BH29&gt;0,IF(ROUND('НП ДЕННА'!BH29*$CR$4,0)&gt;0,ROUND('НП ДЕННА'!BH29*$CR$4,0)*2,2),0)-BN44</f>
        <v>0</v>
      </c>
      <c r="BO43" s="546">
        <f>IF('НП ДЕННА'!BI29&gt;0,IF(ROUND('НП ДЕННА'!BI29*$CR$4,0)&gt;0,ROUND('НП ДЕННА'!BI29*$CR$4,0)*2,2),0)-BO44</f>
        <v>0</v>
      </c>
      <c r="BP43" s="547">
        <f>'НП ДЕННА'!BJ29*30-SUM(BM43:BO44)-BP44</f>
        <v>0</v>
      </c>
      <c r="BQ43" s="518">
        <f>'НП ДЕННА'!BJ29-BQ44</f>
        <v>0</v>
      </c>
      <c r="BR43" s="545">
        <f>IF('НП ДЕННА'!BK29&gt;0,IF(ROUND('НП ДЕННА'!BK29*$CR$4,0)&gt;0,ROUND('НП ДЕННА'!BK29*$CR$4,0)*2,2),0)-BR44</f>
        <v>0</v>
      </c>
      <c r="BS43" s="545">
        <f>IF('НП ДЕННА'!BL29&gt;0,IF(ROUND('НП ДЕННА'!BL29*$CR$4,0)&gt;0,ROUND('НП ДЕННА'!BL29*$CR$4,0)*2,2),0)-BS44</f>
        <v>0</v>
      </c>
      <c r="BT43" s="546">
        <f>IF('НП ДЕННА'!BM29&gt;0,IF(ROUND('НП ДЕННА'!BM29*$CR$4,0)&gt;0,ROUND('НП ДЕННА'!BM29*$CR$4,0)*2,2),0)-BT44</f>
        <v>0</v>
      </c>
      <c r="BU43" s="547">
        <f>'НП ДЕННА'!BN29*30-SUM(BR43:BT44)-BU44</f>
        <v>0</v>
      </c>
      <c r="BV43" s="518">
        <f>'НП ДЕННА'!BN29-BV44</f>
        <v>0</v>
      </c>
      <c r="BW43" s="545">
        <f>IF('НП ДЕННА'!BO29&gt;0,IF(ROUND('НП ДЕННА'!BO29*$CR$4,0)&gt;0,ROUND('НП ДЕННА'!BO29*$CR$4,0)*2,2),0)-BW44</f>
        <v>0</v>
      </c>
      <c r="BX43" s="545">
        <f>IF('НП ДЕННА'!BP29&gt;0,IF(ROUND('НП ДЕННА'!BP29*$CR$4,0)&gt;0,ROUND('НП ДЕННА'!BP29*$CR$4,0)*2,2),0)-BX44</f>
        <v>0</v>
      </c>
      <c r="BY43" s="546">
        <f>IF('НП ДЕННА'!BQ29&gt;0,IF(ROUND('НП ДЕННА'!BQ29*$CR$4,0)&gt;0,ROUND('НП ДЕННА'!BQ29*$CR$4,0)*2,2),0)-BY44</f>
        <v>0</v>
      </c>
      <c r="BZ43" s="547">
        <f>'НП ДЕННА'!BR29*30-SUM(BW43:BY44)-BZ44</f>
        <v>0</v>
      </c>
      <c r="CA43" s="518">
        <f>'НП ДЕННА'!BR29-CA44</f>
        <v>0</v>
      </c>
      <c r="CB43" s="545">
        <f>IF('НП ДЕННА'!BS29&gt;0,IF(ROUND('НП ДЕННА'!BS29*$CR$4,0)&gt;0,ROUND('НП ДЕННА'!BS29*$CR$4,0)*2,2),0)-CB44</f>
        <v>0</v>
      </c>
      <c r="CC43" s="545">
        <f>IF('НП ДЕННА'!BT29&gt;0,IF(ROUND('НП ДЕННА'!BT29*$CR$4,0)&gt;0,ROUND('НП ДЕННА'!BT29*$CR$4,0)*2,2),0)-CC44</f>
        <v>0</v>
      </c>
      <c r="CD43" s="546">
        <f>IF('НП ДЕННА'!BU29&gt;0,IF(ROUND('НП ДЕННА'!BU29*$CR$4,0)&gt;0,ROUND('НП ДЕННА'!BU29*$CR$4,0)*2,2),0)-CD44</f>
        <v>0</v>
      </c>
      <c r="CE43" s="547">
        <f>'НП ДЕННА'!BV29*30-SUM(CB43:CD44)-CE44</f>
        <v>0</v>
      </c>
      <c r="CF43" s="518">
        <f>'НП ДЕННА'!BV29-CF44</f>
        <v>0</v>
      </c>
      <c r="CG43" s="545">
        <f>IF('НП ДЕННА'!BW29&gt;0,IF(ROUND('НП ДЕННА'!BW29*$CR$4,0)&gt;0,ROUND('НП ДЕННА'!BW29*$CR$4,0)*2,2),0)-CG44</f>
        <v>0</v>
      </c>
      <c r="CH43" s="545">
        <f>IF('НП ДЕННА'!BX29&gt;0,IF(ROUND('НП ДЕННА'!BX29*$CR$4,0)&gt;0,ROUND('НП ДЕННА'!BX29*$CR$4,0)*2,2),0)-CH44</f>
        <v>0</v>
      </c>
      <c r="CI43" s="546">
        <f>IF('НП ДЕННА'!BY29&gt;0,IF(ROUND('НП ДЕННА'!BY29*$CR$4,0)&gt;0,ROUND('НП ДЕННА'!BY29*$CR$4,0)*2,2),0)-CI44</f>
        <v>0</v>
      </c>
      <c r="CJ43" s="547">
        <f>'НП ДЕННА'!BZ29*30-SUM(CG43:CI44)-CJ44</f>
        <v>0</v>
      </c>
      <c r="CK43" s="518">
        <f>'НП ДЕННА'!BZ29-CK44</f>
        <v>0</v>
      </c>
      <c r="CL43" s="545">
        <f>IF('НП ДЕННА'!CA29&gt;0,IF(ROUND('НП ДЕННА'!CA29*$CR$4,0)&gt;0,ROUND('НП ДЕННА'!CA29*$CR$4,0)*2,2),0)-CL44</f>
        <v>0</v>
      </c>
      <c r="CM43" s="545">
        <f>IF('НП ДЕННА'!CB29&gt;0,IF(ROUND('НП ДЕННА'!CB29*$CR$4,0)&gt;0,ROUND('НП ДЕННА'!CB29*$CR$4,0)*2,2),0)-CM44</f>
        <v>0</v>
      </c>
      <c r="CN43" s="546">
        <f>IF('НП ДЕННА'!CC29&gt;0,IF(ROUND('НП ДЕННА'!CC29*$CR$4,0)&gt;0,ROUND('НП ДЕННА'!CC29*$CR$4,0)*2,2),0)-CN44</f>
        <v>0</v>
      </c>
      <c r="CO43" s="547">
        <f>'НП ДЕННА'!CD29*30-SUM(CL43:CN44)-CO44</f>
        <v>0</v>
      </c>
      <c r="CP43" s="518">
        <f>'НП ДЕННА'!CD29-CP44</f>
        <v>0</v>
      </c>
      <c r="CQ43" s="62">
        <f>IF(ISERROR(AH43/AC43),0,(AH43+AH44)/(AC43+AC44))</f>
        <v>0</v>
      </c>
      <c r="CS43" s="543">
        <f t="shared" si="4"/>
        <v>-1</v>
      </c>
    </row>
    <row r="44" spans="1:98" s="19" customFormat="1" ht="10.199999999999999" x14ac:dyDescent="0.2">
      <c r="A44" s="510"/>
      <c r="B44" s="600"/>
      <c r="C44" s="601" t="s">
        <v>275</v>
      </c>
      <c r="D44" s="602"/>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3"/>
      <c r="AC44" s="516">
        <f t="shared" si="16"/>
        <v>0</v>
      </c>
      <c r="AD44" s="621">
        <f>AM44+AR44+AW44+BB44+BG44+BL44+BQ44+BV44+CA44+CF44+CK44+CP44</f>
        <v>0</v>
      </c>
      <c r="AE44" s="517">
        <f t="shared" si="0"/>
        <v>0</v>
      </c>
      <c r="AF44" s="517">
        <f t="shared" si="1"/>
        <v>0</v>
      </c>
      <c r="AG44" s="517">
        <f t="shared" si="2"/>
        <v>0</v>
      </c>
      <c r="AH44" s="517">
        <f t="shared" si="3"/>
        <v>0</v>
      </c>
      <c r="AI44" s="508"/>
      <c r="AJ44" s="508"/>
      <c r="AK44" s="548"/>
      <c r="AL44" s="549"/>
      <c r="AM44" s="520">
        <f t="shared" ref="AM44" si="170">SUM(AI44:AL44)/30</f>
        <v>0</v>
      </c>
      <c r="AN44" s="508"/>
      <c r="AO44" s="508"/>
      <c r="AP44" s="548"/>
      <c r="AQ44" s="549"/>
      <c r="AR44" s="520">
        <f t="shared" ref="AR44" si="171">SUM(AN44:AQ44)/30</f>
        <v>0</v>
      </c>
      <c r="AS44" s="508"/>
      <c r="AT44" s="508"/>
      <c r="AU44" s="548"/>
      <c r="AV44" s="549"/>
      <c r="AW44" s="520">
        <f t="shared" ref="AW44" si="172">SUM(AS44:AV44)/30</f>
        <v>0</v>
      </c>
      <c r="AX44" s="508"/>
      <c r="AY44" s="508"/>
      <c r="AZ44" s="548"/>
      <c r="BA44" s="549"/>
      <c r="BB44" s="520">
        <f t="shared" ref="BB44" si="173">SUM(AX44:BA44)/30</f>
        <v>0</v>
      </c>
      <c r="BC44" s="508"/>
      <c r="BD44" s="508"/>
      <c r="BE44" s="548"/>
      <c r="BF44" s="549"/>
      <c r="BG44" s="520">
        <f t="shared" ref="BG44" si="174">SUM(BC44:BF44)/30</f>
        <v>0</v>
      </c>
      <c r="BH44" s="508"/>
      <c r="BI44" s="508"/>
      <c r="BJ44" s="548"/>
      <c r="BK44" s="549"/>
      <c r="BL44" s="520">
        <f t="shared" ref="BL44" si="175">SUM(BH44:BK44)/30</f>
        <v>0</v>
      </c>
      <c r="BM44" s="508"/>
      <c r="BN44" s="508"/>
      <c r="BO44" s="548"/>
      <c r="BP44" s="549"/>
      <c r="BQ44" s="520">
        <f t="shared" ref="BQ44" si="176">SUM(BM44:BP44)/30</f>
        <v>0</v>
      </c>
      <c r="BR44" s="508"/>
      <c r="BS44" s="508"/>
      <c r="BT44" s="548"/>
      <c r="BU44" s="549"/>
      <c r="BV44" s="520">
        <f t="shared" ref="BV44" si="177">SUM(BR44:BU44)/30</f>
        <v>0</v>
      </c>
      <c r="BW44" s="508"/>
      <c r="BX44" s="508"/>
      <c r="BY44" s="548"/>
      <c r="BZ44" s="549"/>
      <c r="CA44" s="520">
        <f t="shared" ref="CA44" si="178">SUM(BW44:BZ44)/30</f>
        <v>0</v>
      </c>
      <c r="CB44" s="508"/>
      <c r="CC44" s="508"/>
      <c r="CD44" s="548"/>
      <c r="CE44" s="549"/>
      <c r="CF44" s="520">
        <f t="shared" ref="CF44" si="179">SUM(CB44:CE44)/30</f>
        <v>0</v>
      </c>
      <c r="CG44" s="508"/>
      <c r="CH44" s="508"/>
      <c r="CI44" s="548"/>
      <c r="CJ44" s="549"/>
      <c r="CK44" s="520">
        <f t="shared" ref="CK44" si="180">SUM(CG44:CJ44)/30</f>
        <v>0</v>
      </c>
      <c r="CL44" s="508"/>
      <c r="CM44" s="508"/>
      <c r="CN44" s="548"/>
      <c r="CO44" s="549"/>
      <c r="CP44" s="520">
        <f t="shared" ref="CP44" si="181">SUM(CL44:CO44)/30</f>
        <v>0</v>
      </c>
      <c r="CQ44" s="62"/>
      <c r="CS44" s="543">
        <f t="shared" si="4"/>
        <v>-1</v>
      </c>
      <c r="CT44" s="543"/>
    </row>
    <row r="45" spans="1:98" s="19" customFormat="1" ht="10.199999999999999" x14ac:dyDescent="0.2">
      <c r="A45" s="22" t="str">
        <f>'НП ДЕННА'!A30</f>
        <v>1.1.12</v>
      </c>
      <c r="B45" s="604">
        <f>'НП ДЕННА'!B30</f>
        <v>0</v>
      </c>
      <c r="C45" s="605">
        <f>'НП ДЕННА'!C30</f>
        <v>0</v>
      </c>
      <c r="D45" s="606">
        <f>'НП ДЕННА'!D30</f>
        <v>0</v>
      </c>
      <c r="E45" s="606">
        <f>'НП ДЕННА'!E30</f>
        <v>0</v>
      </c>
      <c r="F45" s="606">
        <f>'НП ДЕННА'!F30</f>
        <v>0</v>
      </c>
      <c r="G45" s="606">
        <f>'НП ДЕННА'!G30</f>
        <v>0</v>
      </c>
      <c r="H45" s="606">
        <f>'НП ДЕННА'!H30</f>
        <v>0</v>
      </c>
      <c r="I45" s="606">
        <f>'НП ДЕННА'!I30</f>
        <v>0</v>
      </c>
      <c r="J45" s="606">
        <f>'НП ДЕННА'!J30</f>
        <v>0</v>
      </c>
      <c r="K45" s="606">
        <f>'НП ДЕННА'!K30</f>
        <v>0</v>
      </c>
      <c r="L45" s="606">
        <f>'НП ДЕННА'!L30</f>
        <v>0</v>
      </c>
      <c r="M45" s="606">
        <f>'НП ДЕННА'!M30</f>
        <v>0</v>
      </c>
      <c r="N45" s="606">
        <f>'НП ДЕННА'!N30</f>
        <v>0</v>
      </c>
      <c r="O45" s="606">
        <f>'НП ДЕННА'!O30</f>
        <v>0</v>
      </c>
      <c r="P45" s="606">
        <f>'НП ДЕННА'!P30</f>
        <v>0</v>
      </c>
      <c r="Q45" s="606">
        <f>'НП ДЕННА'!Q30</f>
        <v>0</v>
      </c>
      <c r="R45" s="606">
        <f>'НП ДЕННА'!R30</f>
        <v>0</v>
      </c>
      <c r="S45" s="606">
        <f>'НП ДЕННА'!S30</f>
        <v>0</v>
      </c>
      <c r="T45" s="607">
        <f>'НП ДЕННА'!T30</f>
        <v>0</v>
      </c>
      <c r="U45" s="607">
        <f>'НП ДЕННА'!U30</f>
        <v>0</v>
      </c>
      <c r="V45" s="608">
        <f>'НП ДЕННА'!V30</f>
        <v>0</v>
      </c>
      <c r="W45" s="608">
        <f>'НП ДЕННА'!W30</f>
        <v>0</v>
      </c>
      <c r="X45" s="608">
        <f>'НП ДЕННА'!X30</f>
        <v>0</v>
      </c>
      <c r="Y45" s="608">
        <f>'НП ДЕННА'!Y30</f>
        <v>0</v>
      </c>
      <c r="Z45" s="608">
        <f>'НП ДЕННА'!Z30</f>
        <v>0</v>
      </c>
      <c r="AA45" s="608">
        <f>'НП ДЕННА'!AA30</f>
        <v>0</v>
      </c>
      <c r="AB45" s="609">
        <f>'НП ДЕННА'!AB30</f>
        <v>0</v>
      </c>
      <c r="AC45" s="275">
        <f t="shared" si="16"/>
        <v>0</v>
      </c>
      <c r="AD45" s="620">
        <f>'НП ДЕННА'!AD30-AD46</f>
        <v>0</v>
      </c>
      <c r="AE45" s="9">
        <f t="shared" si="0"/>
        <v>0</v>
      </c>
      <c r="AF45" s="9">
        <f t="shared" si="1"/>
        <v>0</v>
      </c>
      <c r="AG45" s="9">
        <f t="shared" si="2"/>
        <v>0</v>
      </c>
      <c r="AH45" s="9">
        <f t="shared" si="3"/>
        <v>0</v>
      </c>
      <c r="AI45" s="545">
        <f>IF('НП ДЕННА'!AI30&gt;0,IF(ROUND('НП ДЕННА'!AI30*$CR$4,0)&gt;0,ROUND('НП ДЕННА'!AI30*$CR$4,0)*2,2),0)-AI46</f>
        <v>0</v>
      </c>
      <c r="AJ45" s="545">
        <f>IF('НП ДЕННА'!AJ30&gt;0,IF(ROUND('НП ДЕННА'!AJ30*$CR$4,0)&gt;0,ROUND('НП ДЕННА'!AJ30*$CR$4,0)*2,2),0)-AJ46</f>
        <v>0</v>
      </c>
      <c r="AK45" s="546">
        <f>IF('НП ДЕННА'!AK30&gt;0,IF(ROUND('НП ДЕННА'!AK30*$CR$4,0)&gt;0,ROUND('НП ДЕННА'!AK30*$CR$4,0)*2,2),0)-AK46</f>
        <v>0</v>
      </c>
      <c r="AL45" s="547">
        <f>'НП ДЕННА'!AL30*30-SUM(AI45:AK46)-AL46</f>
        <v>0</v>
      </c>
      <c r="AM45" s="518">
        <f>'НП ДЕННА'!AL30-AM46</f>
        <v>0</v>
      </c>
      <c r="AN45" s="545">
        <f>IF('НП ДЕННА'!AM30&gt;0,IF(ROUND('НП ДЕННА'!AM30*$CR$4,0)&gt;0,ROUND('НП ДЕННА'!AM30*$CR$4,0)*2,2),0)-AN46</f>
        <v>0</v>
      </c>
      <c r="AO45" s="545">
        <f>IF('НП ДЕННА'!AN30&gt;0,IF(ROUND('НП ДЕННА'!AN30*$CR$4,0)&gt;0,ROUND('НП ДЕННА'!AN30*$CR$4,0)*2,2),0)-AO46</f>
        <v>0</v>
      </c>
      <c r="AP45" s="546">
        <f>IF('НП ДЕННА'!AO30&gt;0,IF(ROUND('НП ДЕННА'!AO30*$CR$4,0)&gt;0,ROUND('НП ДЕННА'!AO30*$CR$4,0)*2,2),0)-AP46</f>
        <v>0</v>
      </c>
      <c r="AQ45" s="547">
        <f>'НП ДЕННА'!AP30*30-SUM(AN45:AP46)-AQ46</f>
        <v>0</v>
      </c>
      <c r="AR45" s="518">
        <f>'НП ДЕННА'!AP30-AR46</f>
        <v>0</v>
      </c>
      <c r="AS45" s="545">
        <f>IF('НП ДЕННА'!AQ30&gt;0,IF(ROUND('НП ДЕННА'!AQ30*$CR$4,0)&gt;0,ROUND('НП ДЕННА'!AQ30*$CR$4,0)*2,2),0)-AS46</f>
        <v>0</v>
      </c>
      <c r="AT45" s="545">
        <f>IF('НП ДЕННА'!AR30&gt;0,IF(ROUND('НП ДЕННА'!AR30*$CR$4,0)&gt;0,ROUND('НП ДЕННА'!AR30*$CR$4,0)*2,2),0)-AT46</f>
        <v>0</v>
      </c>
      <c r="AU45" s="546">
        <f>IF('НП ДЕННА'!AS30&gt;0,IF(ROUND('НП ДЕННА'!AS30*$CR$4,0)&gt;0,ROUND('НП ДЕННА'!AS30*$CR$4,0)*2,2),0)-AU46</f>
        <v>0</v>
      </c>
      <c r="AV45" s="547">
        <f>'НП ДЕННА'!AT30*30-SUM(AS45:AU46)-AV46</f>
        <v>0</v>
      </c>
      <c r="AW45" s="518">
        <f>'НП ДЕННА'!AT30-AW46</f>
        <v>0</v>
      </c>
      <c r="AX45" s="545">
        <f>IF('НП ДЕННА'!AU30&gt;0,IF(ROUND('НП ДЕННА'!AU30*$CR$4,0)&gt;0,ROUND('НП ДЕННА'!AU30*$CR$4,0)*2,2),0)-AX46</f>
        <v>0</v>
      </c>
      <c r="AY45" s="545">
        <f>IF('НП ДЕННА'!AV30&gt;0,IF(ROUND('НП ДЕННА'!AV30*$CR$4,0)&gt;0,ROUND('НП ДЕННА'!AV30*$CR$4,0)*2,2),0)-AY46</f>
        <v>0</v>
      </c>
      <c r="AZ45" s="546">
        <f>IF('НП ДЕННА'!AW30&gt;0,IF(ROUND('НП ДЕННА'!AW30*$CR$4,0)&gt;0,ROUND('НП ДЕННА'!AW30*$CR$4,0)*2,2),0)-AZ46</f>
        <v>0</v>
      </c>
      <c r="BA45" s="547">
        <f>'НП ДЕННА'!AX30*30-SUM(AX45:AZ46)-BA46</f>
        <v>0</v>
      </c>
      <c r="BB45" s="518">
        <f>'НП ДЕННА'!AX30-BB46</f>
        <v>0</v>
      </c>
      <c r="BC45" s="545">
        <f>IF('НП ДЕННА'!AY30&gt;0,IF(ROUND('НП ДЕННА'!AY30*$CR$4,0)&gt;0,ROUND('НП ДЕННА'!AY30*$CR$4,0)*2,2),0)-BC46</f>
        <v>0</v>
      </c>
      <c r="BD45" s="545">
        <f>IF('НП ДЕННА'!AZ30&gt;0,IF(ROUND('НП ДЕННА'!AZ30*$CR$4,0)&gt;0,ROUND('НП ДЕННА'!AZ30*$CR$4,0)*2,2),0)-BD46</f>
        <v>0</v>
      </c>
      <c r="BE45" s="546">
        <f>IF('НП ДЕННА'!BA30&gt;0,IF(ROUND('НП ДЕННА'!BA30*$CR$4,0)&gt;0,ROUND('НП ДЕННА'!BA30*$CR$4,0)*2,2),0)-BE46</f>
        <v>0</v>
      </c>
      <c r="BF45" s="547">
        <f>'НП ДЕННА'!BB30*30-SUM(BC45:BE46)-BF46</f>
        <v>0</v>
      </c>
      <c r="BG45" s="518">
        <f>'НП ДЕННА'!BB30-BG46</f>
        <v>0</v>
      </c>
      <c r="BH45" s="545">
        <f>IF('НП ДЕННА'!BC30&gt;0,IF(ROUND('НП ДЕННА'!BC30*$CR$4,0)&gt;0,ROUND('НП ДЕННА'!BC30*$CR$4,0)*2,2),0)-BH46</f>
        <v>0</v>
      </c>
      <c r="BI45" s="545">
        <f>IF('НП ДЕННА'!BD30&gt;0,IF(ROUND('НП ДЕННА'!BD30*$CR$4,0)&gt;0,ROUND('НП ДЕННА'!BD30*$CR$4,0)*2,2),0)-BI46</f>
        <v>0</v>
      </c>
      <c r="BJ45" s="546">
        <f>IF('НП ДЕННА'!BE30&gt;0,IF(ROUND('НП ДЕННА'!BE30*$CR$4,0)&gt;0,ROUND('НП ДЕННА'!BE30*$CR$4,0)*2,2),0)-BJ46</f>
        <v>0</v>
      </c>
      <c r="BK45" s="547">
        <f>'НП ДЕННА'!BF30*30-SUM(BH45:BJ46)-BK46</f>
        <v>0</v>
      </c>
      <c r="BL45" s="518">
        <f>'НП ДЕННА'!BF30-BL46</f>
        <v>0</v>
      </c>
      <c r="BM45" s="545">
        <f>IF('НП ДЕННА'!BG30&gt;0,IF(ROUND('НП ДЕННА'!BG30*$CR$4,0)&gt;0,ROUND('НП ДЕННА'!BG30*$CR$4,0)*2,2),0)-BM46</f>
        <v>0</v>
      </c>
      <c r="BN45" s="545">
        <f>IF('НП ДЕННА'!BH30&gt;0,IF(ROUND('НП ДЕННА'!BH30*$CR$4,0)&gt;0,ROUND('НП ДЕННА'!BH30*$CR$4,0)*2,2),0)-BN46</f>
        <v>0</v>
      </c>
      <c r="BO45" s="546">
        <f>IF('НП ДЕННА'!BI30&gt;0,IF(ROUND('НП ДЕННА'!BI30*$CR$4,0)&gt;0,ROUND('НП ДЕННА'!BI30*$CR$4,0)*2,2),0)-BO46</f>
        <v>0</v>
      </c>
      <c r="BP45" s="547">
        <f>'НП ДЕННА'!BJ30*30-SUM(BM45:BO46)-BP46</f>
        <v>0</v>
      </c>
      <c r="BQ45" s="518">
        <f>'НП ДЕННА'!BJ30-BQ46</f>
        <v>0</v>
      </c>
      <c r="BR45" s="545">
        <f>IF('НП ДЕННА'!BK30&gt;0,IF(ROUND('НП ДЕННА'!BK30*$CR$4,0)&gt;0,ROUND('НП ДЕННА'!BK30*$CR$4,0)*2,2),0)-BR46</f>
        <v>0</v>
      </c>
      <c r="BS45" s="545">
        <f>IF('НП ДЕННА'!BL30&gt;0,IF(ROUND('НП ДЕННА'!BL30*$CR$4,0)&gt;0,ROUND('НП ДЕННА'!BL30*$CR$4,0)*2,2),0)-BS46</f>
        <v>0</v>
      </c>
      <c r="BT45" s="546">
        <f>IF('НП ДЕННА'!BM30&gt;0,IF(ROUND('НП ДЕННА'!BM30*$CR$4,0)&gt;0,ROUND('НП ДЕННА'!BM30*$CR$4,0)*2,2),0)-BT46</f>
        <v>0</v>
      </c>
      <c r="BU45" s="547">
        <f>'НП ДЕННА'!BN30*30-SUM(BR45:BT46)-BU46</f>
        <v>0</v>
      </c>
      <c r="BV45" s="518">
        <f>'НП ДЕННА'!BN30-BV46</f>
        <v>0</v>
      </c>
      <c r="BW45" s="545">
        <f>IF('НП ДЕННА'!BO30&gt;0,IF(ROUND('НП ДЕННА'!BO30*$CR$4,0)&gt;0,ROUND('НП ДЕННА'!BO30*$CR$4,0)*2,2),0)-BW46</f>
        <v>0</v>
      </c>
      <c r="BX45" s="545">
        <f>IF('НП ДЕННА'!BP30&gt;0,IF(ROUND('НП ДЕННА'!BP30*$CR$4,0)&gt;0,ROUND('НП ДЕННА'!BP30*$CR$4,0)*2,2),0)-BX46</f>
        <v>0</v>
      </c>
      <c r="BY45" s="546">
        <f>IF('НП ДЕННА'!BQ30&gt;0,IF(ROUND('НП ДЕННА'!BQ30*$CR$4,0)&gt;0,ROUND('НП ДЕННА'!BQ30*$CR$4,0)*2,2),0)-BY46</f>
        <v>0</v>
      </c>
      <c r="BZ45" s="547">
        <f>'НП ДЕННА'!BR30*30-SUM(BW45:BY46)-BZ46</f>
        <v>0</v>
      </c>
      <c r="CA45" s="518">
        <f>'НП ДЕННА'!BR30-CA46</f>
        <v>0</v>
      </c>
      <c r="CB45" s="545">
        <f>IF('НП ДЕННА'!BS30&gt;0,IF(ROUND('НП ДЕННА'!BS30*$CR$4,0)&gt;0,ROUND('НП ДЕННА'!BS30*$CR$4,0)*2,2),0)-CB46</f>
        <v>0</v>
      </c>
      <c r="CC45" s="545">
        <f>IF('НП ДЕННА'!BT30&gt;0,IF(ROUND('НП ДЕННА'!BT30*$CR$4,0)&gt;0,ROUND('НП ДЕННА'!BT30*$CR$4,0)*2,2),0)-CC46</f>
        <v>0</v>
      </c>
      <c r="CD45" s="546">
        <f>IF('НП ДЕННА'!BU30&gt;0,IF(ROUND('НП ДЕННА'!BU30*$CR$4,0)&gt;0,ROUND('НП ДЕННА'!BU30*$CR$4,0)*2,2),0)-CD46</f>
        <v>0</v>
      </c>
      <c r="CE45" s="547">
        <f>'НП ДЕННА'!BV30*30-SUM(CB45:CD46)-CE46</f>
        <v>0</v>
      </c>
      <c r="CF45" s="518">
        <f>'НП ДЕННА'!BV30-CF46</f>
        <v>0</v>
      </c>
      <c r="CG45" s="545">
        <f>IF('НП ДЕННА'!BW30&gt;0,IF(ROUND('НП ДЕННА'!BW30*$CR$4,0)&gt;0,ROUND('НП ДЕННА'!BW30*$CR$4,0)*2,2),0)-CG46</f>
        <v>0</v>
      </c>
      <c r="CH45" s="545">
        <f>IF('НП ДЕННА'!BX30&gt;0,IF(ROUND('НП ДЕННА'!BX30*$CR$4,0)&gt;0,ROUND('НП ДЕННА'!BX30*$CR$4,0)*2,2),0)-CH46</f>
        <v>0</v>
      </c>
      <c r="CI45" s="546">
        <f>IF('НП ДЕННА'!BY30&gt;0,IF(ROUND('НП ДЕННА'!BY30*$CR$4,0)&gt;0,ROUND('НП ДЕННА'!BY30*$CR$4,0)*2,2),0)-CI46</f>
        <v>0</v>
      </c>
      <c r="CJ45" s="547">
        <f>'НП ДЕННА'!BZ30*30-SUM(CG45:CI46)-CJ46</f>
        <v>0</v>
      </c>
      <c r="CK45" s="518">
        <f>'НП ДЕННА'!BZ30-CK46</f>
        <v>0</v>
      </c>
      <c r="CL45" s="545">
        <f>IF('НП ДЕННА'!CA30&gt;0,IF(ROUND('НП ДЕННА'!CA30*$CR$4,0)&gt;0,ROUND('НП ДЕННА'!CA30*$CR$4,0)*2,2),0)-CL46</f>
        <v>0</v>
      </c>
      <c r="CM45" s="545">
        <f>IF('НП ДЕННА'!CB30&gt;0,IF(ROUND('НП ДЕННА'!CB30*$CR$4,0)&gt;0,ROUND('НП ДЕННА'!CB30*$CR$4,0)*2,2),0)-CM46</f>
        <v>0</v>
      </c>
      <c r="CN45" s="546">
        <f>IF('НП ДЕННА'!CC30&gt;0,IF(ROUND('НП ДЕННА'!CC30*$CR$4,0)&gt;0,ROUND('НП ДЕННА'!CC30*$CR$4,0)*2,2),0)-CN46</f>
        <v>0</v>
      </c>
      <c r="CO45" s="547">
        <f>'НП ДЕННА'!CD30*30-SUM(CL45:CN46)-CO46</f>
        <v>0</v>
      </c>
      <c r="CP45" s="518">
        <f>'НП ДЕННА'!CD30-CP46</f>
        <v>0</v>
      </c>
      <c r="CQ45" s="62">
        <f>IF(ISERROR(AH45/AC45),0,(AH45+AH46)/(AC45+AC46))</f>
        <v>0</v>
      </c>
      <c r="CS45" s="543">
        <f t="shared" si="4"/>
        <v>-1</v>
      </c>
    </row>
    <row r="46" spans="1:98" s="19" customFormat="1" ht="10.199999999999999" x14ac:dyDescent="0.2">
      <c r="A46" s="510"/>
      <c r="B46" s="600"/>
      <c r="C46" s="601" t="s">
        <v>275</v>
      </c>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3"/>
      <c r="AC46" s="516">
        <f t="shared" si="16"/>
        <v>0</v>
      </c>
      <c r="AD46" s="621">
        <f>AM46+AR46+AW46+BB46+BG46+BL46+BQ46+BV46+CA46+CF46+CK46+CP46</f>
        <v>0</v>
      </c>
      <c r="AE46" s="517">
        <f t="shared" si="0"/>
        <v>0</v>
      </c>
      <c r="AF46" s="517">
        <f t="shared" si="1"/>
        <v>0</v>
      </c>
      <c r="AG46" s="517">
        <f t="shared" si="2"/>
        <v>0</v>
      </c>
      <c r="AH46" s="517">
        <f t="shared" si="3"/>
        <v>0</v>
      </c>
      <c r="AI46" s="508"/>
      <c r="AJ46" s="508"/>
      <c r="AK46" s="548"/>
      <c r="AL46" s="549"/>
      <c r="AM46" s="520">
        <f t="shared" ref="AM46" si="182">SUM(AI46:AL46)/30</f>
        <v>0</v>
      </c>
      <c r="AN46" s="508"/>
      <c r="AO46" s="508"/>
      <c r="AP46" s="548"/>
      <c r="AQ46" s="549"/>
      <c r="AR46" s="520">
        <f t="shared" ref="AR46" si="183">SUM(AN46:AQ46)/30</f>
        <v>0</v>
      </c>
      <c r="AS46" s="508"/>
      <c r="AT46" s="508"/>
      <c r="AU46" s="548"/>
      <c r="AV46" s="549"/>
      <c r="AW46" s="520">
        <f t="shared" ref="AW46" si="184">SUM(AS46:AV46)/30</f>
        <v>0</v>
      </c>
      <c r="AX46" s="508"/>
      <c r="AY46" s="508"/>
      <c r="AZ46" s="548"/>
      <c r="BA46" s="549"/>
      <c r="BB46" s="520">
        <f t="shared" ref="BB46" si="185">SUM(AX46:BA46)/30</f>
        <v>0</v>
      </c>
      <c r="BC46" s="508"/>
      <c r="BD46" s="508"/>
      <c r="BE46" s="548"/>
      <c r="BF46" s="549"/>
      <c r="BG46" s="520">
        <f t="shared" ref="BG46" si="186">SUM(BC46:BF46)/30</f>
        <v>0</v>
      </c>
      <c r="BH46" s="508"/>
      <c r="BI46" s="508"/>
      <c r="BJ46" s="548"/>
      <c r="BK46" s="549"/>
      <c r="BL46" s="520">
        <f t="shared" ref="BL46" si="187">SUM(BH46:BK46)/30</f>
        <v>0</v>
      </c>
      <c r="BM46" s="508"/>
      <c r="BN46" s="508"/>
      <c r="BO46" s="548"/>
      <c r="BP46" s="549"/>
      <c r="BQ46" s="520">
        <f t="shared" ref="BQ46" si="188">SUM(BM46:BP46)/30</f>
        <v>0</v>
      </c>
      <c r="BR46" s="508"/>
      <c r="BS46" s="508"/>
      <c r="BT46" s="548"/>
      <c r="BU46" s="549"/>
      <c r="BV46" s="520">
        <f t="shared" ref="BV46" si="189">SUM(BR46:BU46)/30</f>
        <v>0</v>
      </c>
      <c r="BW46" s="508"/>
      <c r="BX46" s="508"/>
      <c r="BY46" s="548"/>
      <c r="BZ46" s="549"/>
      <c r="CA46" s="520">
        <f t="shared" ref="CA46" si="190">SUM(BW46:BZ46)/30</f>
        <v>0</v>
      </c>
      <c r="CB46" s="508"/>
      <c r="CC46" s="508"/>
      <c r="CD46" s="548"/>
      <c r="CE46" s="549"/>
      <c r="CF46" s="520">
        <f t="shared" ref="CF46" si="191">SUM(CB46:CE46)/30</f>
        <v>0</v>
      </c>
      <c r="CG46" s="508"/>
      <c r="CH46" s="508"/>
      <c r="CI46" s="548"/>
      <c r="CJ46" s="549"/>
      <c r="CK46" s="520">
        <f t="shared" ref="CK46" si="192">SUM(CG46:CJ46)/30</f>
        <v>0</v>
      </c>
      <c r="CL46" s="508"/>
      <c r="CM46" s="508"/>
      <c r="CN46" s="548"/>
      <c r="CO46" s="549"/>
      <c r="CP46" s="520">
        <f t="shared" ref="CP46" si="193">SUM(CL46:CO46)/30</f>
        <v>0</v>
      </c>
      <c r="CQ46" s="62"/>
      <c r="CS46" s="543">
        <f t="shared" si="4"/>
        <v>-1</v>
      </c>
      <c r="CT46" s="543"/>
    </row>
    <row r="47" spans="1:98" s="19" customFormat="1" ht="10.199999999999999" x14ac:dyDescent="0.2">
      <c r="A47" s="22" t="str">
        <f>'НП ДЕННА'!A31</f>
        <v>1.1.12</v>
      </c>
      <c r="B47" s="604">
        <f>'НП ДЕННА'!B31</f>
        <v>0</v>
      </c>
      <c r="C47" s="605">
        <f>'НП ДЕННА'!C31</f>
        <v>0</v>
      </c>
      <c r="D47" s="606">
        <f>'НП ДЕННА'!D31</f>
        <v>0</v>
      </c>
      <c r="E47" s="606">
        <f>'НП ДЕННА'!E31</f>
        <v>0</v>
      </c>
      <c r="F47" s="606">
        <f>'НП ДЕННА'!F31</f>
        <v>0</v>
      </c>
      <c r="G47" s="606">
        <f>'НП ДЕННА'!G31</f>
        <v>0</v>
      </c>
      <c r="H47" s="606">
        <f>'НП ДЕННА'!H31</f>
        <v>0</v>
      </c>
      <c r="I47" s="606">
        <f>'НП ДЕННА'!I31</f>
        <v>0</v>
      </c>
      <c r="J47" s="606">
        <f>'НП ДЕННА'!J31</f>
        <v>0</v>
      </c>
      <c r="K47" s="606">
        <f>'НП ДЕННА'!K31</f>
        <v>0</v>
      </c>
      <c r="L47" s="606">
        <f>'НП ДЕННА'!L31</f>
        <v>0</v>
      </c>
      <c r="M47" s="606">
        <f>'НП ДЕННА'!M31</f>
        <v>0</v>
      </c>
      <c r="N47" s="606">
        <f>'НП ДЕННА'!N31</f>
        <v>0</v>
      </c>
      <c r="O47" s="606">
        <f>'НП ДЕННА'!O31</f>
        <v>0</v>
      </c>
      <c r="P47" s="606">
        <f>'НП ДЕННА'!P31</f>
        <v>0</v>
      </c>
      <c r="Q47" s="606">
        <f>'НП ДЕННА'!Q31</f>
        <v>0</v>
      </c>
      <c r="R47" s="606">
        <f>'НП ДЕННА'!R31</f>
        <v>0</v>
      </c>
      <c r="S47" s="606">
        <f>'НП ДЕННА'!S31</f>
        <v>0</v>
      </c>
      <c r="T47" s="607">
        <f>'НП ДЕННА'!T31</f>
        <v>0</v>
      </c>
      <c r="U47" s="607">
        <f>'НП ДЕННА'!U31</f>
        <v>0</v>
      </c>
      <c r="V47" s="608">
        <f>'НП ДЕННА'!V31</f>
        <v>0</v>
      </c>
      <c r="W47" s="608">
        <f>'НП ДЕННА'!W31</f>
        <v>0</v>
      </c>
      <c r="X47" s="608">
        <f>'НП ДЕННА'!X31</f>
        <v>0</v>
      </c>
      <c r="Y47" s="608">
        <f>'НП ДЕННА'!Y31</f>
        <v>0</v>
      </c>
      <c r="Z47" s="608">
        <f>'НП ДЕННА'!Z31</f>
        <v>0</v>
      </c>
      <c r="AA47" s="608">
        <f>'НП ДЕННА'!AA31</f>
        <v>0</v>
      </c>
      <c r="AB47" s="609">
        <f>'НП ДЕННА'!AB31</f>
        <v>0</v>
      </c>
      <c r="AC47" s="275">
        <f t="shared" si="16"/>
        <v>0</v>
      </c>
      <c r="AD47" s="620">
        <f>'НП ДЕННА'!AD31-AD48</f>
        <v>0</v>
      </c>
      <c r="AE47" s="9">
        <f t="shared" ref="AE47:AE78" si="194">AI47+AN47+AS47+AX47+BC47+BH47+BM47+BR47+BW47+CB47+CG47+CL47</f>
        <v>0</v>
      </c>
      <c r="AF47" s="9">
        <f t="shared" ref="AF47:AF78" si="195">AJ47+AO47+AT47+AY47+BD47+BI47+BN47+BS47+BX47+CC47+CH47+CM47</f>
        <v>0</v>
      </c>
      <c r="AG47" s="9">
        <f t="shared" ref="AG47:AG78" si="196">AK47+AP47+AU47+AZ47+BE47+BJ47+BO47+BT47+BY47+CD47+CI47+CN47</f>
        <v>0</v>
      </c>
      <c r="AH47" s="9">
        <f t="shared" ref="AH47:AH78" si="197">AL47+AQ47+AV47+BA47+BF47+BK47+BP47+BU47+BZ47+CE47+CJ47+CO47</f>
        <v>0</v>
      </c>
      <c r="AI47" s="545">
        <f>IF('НП ДЕННА'!AI31&gt;0,IF(ROUND('НП ДЕННА'!AI31*$CR$4,0)&gt;0,ROUND('НП ДЕННА'!AI31*$CR$4,0)*2,2),0)-AI48</f>
        <v>0</v>
      </c>
      <c r="AJ47" s="545">
        <f>IF('НП ДЕННА'!AJ31&gt;0,IF(ROUND('НП ДЕННА'!AJ31*$CR$4,0)&gt;0,ROUND('НП ДЕННА'!AJ31*$CR$4,0)*2,2),0)-AJ48</f>
        <v>0</v>
      </c>
      <c r="AK47" s="546">
        <f>IF('НП ДЕННА'!AK31&gt;0,IF(ROUND('НП ДЕННА'!AK31*$CR$4,0)&gt;0,ROUND('НП ДЕННА'!AK31*$CR$4,0)*2,2),0)-AK48</f>
        <v>0</v>
      </c>
      <c r="AL47" s="547">
        <f>'НП ДЕННА'!AL31*30-SUM(AI47:AK48)-AL48</f>
        <v>0</v>
      </c>
      <c r="AM47" s="518">
        <f>'НП ДЕННА'!AL31-AM48</f>
        <v>0</v>
      </c>
      <c r="AN47" s="545">
        <f>IF('НП ДЕННА'!AM31&gt;0,IF(ROUND('НП ДЕННА'!AM31*$CR$4,0)&gt;0,ROUND('НП ДЕННА'!AM31*$CR$4,0)*2,2),0)-AN48</f>
        <v>0</v>
      </c>
      <c r="AO47" s="545">
        <f>IF('НП ДЕННА'!AN31&gt;0,IF(ROUND('НП ДЕННА'!AN31*$CR$4,0)&gt;0,ROUND('НП ДЕННА'!AN31*$CR$4,0)*2,2),0)-AO48</f>
        <v>0</v>
      </c>
      <c r="AP47" s="546">
        <f>IF('НП ДЕННА'!AO31&gt;0,IF(ROUND('НП ДЕННА'!AO31*$CR$4,0)&gt;0,ROUND('НП ДЕННА'!AO31*$CR$4,0)*2,2),0)-AP48</f>
        <v>0</v>
      </c>
      <c r="AQ47" s="547">
        <f>'НП ДЕННА'!AP31*30-SUM(AN47:AP48)-AQ48</f>
        <v>0</v>
      </c>
      <c r="AR47" s="518">
        <f>'НП ДЕННА'!AP31-AR48</f>
        <v>0</v>
      </c>
      <c r="AS47" s="545">
        <f>IF('НП ДЕННА'!AQ31&gt;0,IF(ROUND('НП ДЕННА'!AQ31*$CR$4,0)&gt;0,ROUND('НП ДЕННА'!AQ31*$CR$4,0)*2,2),0)-AS48</f>
        <v>0</v>
      </c>
      <c r="AT47" s="545">
        <f>IF('НП ДЕННА'!AR31&gt;0,IF(ROUND('НП ДЕННА'!AR31*$CR$4,0)&gt;0,ROUND('НП ДЕННА'!AR31*$CR$4,0)*2,2),0)-AT48</f>
        <v>0</v>
      </c>
      <c r="AU47" s="546">
        <f>IF('НП ДЕННА'!AS31&gt;0,IF(ROUND('НП ДЕННА'!AS31*$CR$4,0)&gt;0,ROUND('НП ДЕННА'!AS31*$CR$4,0)*2,2),0)-AU48</f>
        <v>0</v>
      </c>
      <c r="AV47" s="547">
        <f>'НП ДЕННА'!AT31*30-SUM(AS47:AU48)-AV48</f>
        <v>0</v>
      </c>
      <c r="AW47" s="518">
        <f>'НП ДЕННА'!AT31-AW48</f>
        <v>0</v>
      </c>
      <c r="AX47" s="545">
        <f>IF('НП ДЕННА'!AU31&gt;0,IF(ROUND('НП ДЕННА'!AU31*$CR$4,0)&gt;0,ROUND('НП ДЕННА'!AU31*$CR$4,0)*2,2),0)-AX48</f>
        <v>0</v>
      </c>
      <c r="AY47" s="545">
        <f>IF('НП ДЕННА'!AV31&gt;0,IF(ROUND('НП ДЕННА'!AV31*$CR$4,0)&gt;0,ROUND('НП ДЕННА'!AV31*$CR$4,0)*2,2),0)-AY48</f>
        <v>0</v>
      </c>
      <c r="AZ47" s="546">
        <f>IF('НП ДЕННА'!AW31&gt;0,IF(ROUND('НП ДЕННА'!AW31*$CR$4,0)&gt;0,ROUND('НП ДЕННА'!AW31*$CR$4,0)*2,2),0)-AZ48</f>
        <v>0</v>
      </c>
      <c r="BA47" s="547">
        <f>'НП ДЕННА'!AX31*30-SUM(AX47:AZ48)-BA48</f>
        <v>0</v>
      </c>
      <c r="BB47" s="518">
        <f>'НП ДЕННА'!AX31-BB48</f>
        <v>0</v>
      </c>
      <c r="BC47" s="545">
        <f>IF('НП ДЕННА'!AY31&gt;0,IF(ROUND('НП ДЕННА'!AY31*$CR$4,0)&gt;0,ROUND('НП ДЕННА'!AY31*$CR$4,0)*2,2),0)-BC48</f>
        <v>0</v>
      </c>
      <c r="BD47" s="545">
        <f>IF('НП ДЕННА'!AZ31&gt;0,IF(ROUND('НП ДЕННА'!AZ31*$CR$4,0)&gt;0,ROUND('НП ДЕННА'!AZ31*$CR$4,0)*2,2),0)-BD48</f>
        <v>0</v>
      </c>
      <c r="BE47" s="546">
        <f>IF('НП ДЕННА'!BA31&gt;0,IF(ROUND('НП ДЕННА'!BA31*$CR$4,0)&gt;0,ROUND('НП ДЕННА'!BA31*$CR$4,0)*2,2),0)-BE48</f>
        <v>0</v>
      </c>
      <c r="BF47" s="547">
        <f>'НП ДЕННА'!BB31*30-SUM(BC47:BE48)-BF48</f>
        <v>0</v>
      </c>
      <c r="BG47" s="518">
        <f>'НП ДЕННА'!BB31-BG48</f>
        <v>0</v>
      </c>
      <c r="BH47" s="545">
        <f>IF('НП ДЕННА'!BC31&gt;0,IF(ROUND('НП ДЕННА'!BC31*$CR$4,0)&gt;0,ROUND('НП ДЕННА'!BC31*$CR$4,0)*2,2),0)-BH48</f>
        <v>0</v>
      </c>
      <c r="BI47" s="545">
        <f>IF('НП ДЕННА'!BD31&gt;0,IF(ROUND('НП ДЕННА'!BD31*$CR$4,0)&gt;0,ROUND('НП ДЕННА'!BD31*$CR$4,0)*2,2),0)-BI48</f>
        <v>0</v>
      </c>
      <c r="BJ47" s="546">
        <f>IF('НП ДЕННА'!BE31&gt;0,IF(ROUND('НП ДЕННА'!BE31*$CR$4,0)&gt;0,ROUND('НП ДЕННА'!BE31*$CR$4,0)*2,2),0)-BJ48</f>
        <v>0</v>
      </c>
      <c r="BK47" s="547">
        <f>'НП ДЕННА'!BF31*30-SUM(BH47:BJ48)-BK48</f>
        <v>0</v>
      </c>
      <c r="BL47" s="518">
        <f>'НП ДЕННА'!BF31-BL48</f>
        <v>0</v>
      </c>
      <c r="BM47" s="545">
        <f>IF('НП ДЕННА'!BG31&gt;0,IF(ROUND('НП ДЕННА'!BG31*$CR$4,0)&gt;0,ROUND('НП ДЕННА'!BG31*$CR$4,0)*2,2),0)-BM48</f>
        <v>0</v>
      </c>
      <c r="BN47" s="545">
        <f>IF('НП ДЕННА'!BH31&gt;0,IF(ROUND('НП ДЕННА'!BH31*$CR$4,0)&gt;0,ROUND('НП ДЕННА'!BH31*$CR$4,0)*2,2),0)-BN48</f>
        <v>0</v>
      </c>
      <c r="BO47" s="546">
        <f>IF('НП ДЕННА'!BI31&gt;0,IF(ROUND('НП ДЕННА'!BI31*$CR$4,0)&gt;0,ROUND('НП ДЕННА'!BI31*$CR$4,0)*2,2),0)-BO48</f>
        <v>0</v>
      </c>
      <c r="BP47" s="547">
        <f>'НП ДЕННА'!BJ31*30-SUM(BM47:BO48)-BP48</f>
        <v>0</v>
      </c>
      <c r="BQ47" s="518">
        <f>'НП ДЕННА'!BJ31-BQ48</f>
        <v>0</v>
      </c>
      <c r="BR47" s="545">
        <f>IF('НП ДЕННА'!BK31&gt;0,IF(ROUND('НП ДЕННА'!BK31*$CR$4,0)&gt;0,ROUND('НП ДЕННА'!BK31*$CR$4,0)*2,2),0)-BR48</f>
        <v>0</v>
      </c>
      <c r="BS47" s="545">
        <f>IF('НП ДЕННА'!BL31&gt;0,IF(ROUND('НП ДЕННА'!BL31*$CR$4,0)&gt;0,ROUND('НП ДЕННА'!BL31*$CR$4,0)*2,2),0)-BS48</f>
        <v>0</v>
      </c>
      <c r="BT47" s="546">
        <f>IF('НП ДЕННА'!BM31&gt;0,IF(ROUND('НП ДЕННА'!BM31*$CR$4,0)&gt;0,ROUND('НП ДЕННА'!BM31*$CR$4,0)*2,2),0)-BT48</f>
        <v>0</v>
      </c>
      <c r="BU47" s="547">
        <f>'НП ДЕННА'!BN31*30-SUM(BR47:BT48)-BU48</f>
        <v>0</v>
      </c>
      <c r="BV47" s="518">
        <f>'НП ДЕННА'!BN31-BV48</f>
        <v>0</v>
      </c>
      <c r="BW47" s="545">
        <f>IF('НП ДЕННА'!BO31&gt;0,IF(ROUND('НП ДЕННА'!BO31*$CR$4,0)&gt;0,ROUND('НП ДЕННА'!BO31*$CR$4,0)*2,2),0)-BW48</f>
        <v>0</v>
      </c>
      <c r="BX47" s="545">
        <f>IF('НП ДЕННА'!BP31&gt;0,IF(ROUND('НП ДЕННА'!BP31*$CR$4,0)&gt;0,ROUND('НП ДЕННА'!BP31*$CR$4,0)*2,2),0)-BX48</f>
        <v>0</v>
      </c>
      <c r="BY47" s="546">
        <f>IF('НП ДЕННА'!BQ31&gt;0,IF(ROUND('НП ДЕННА'!BQ31*$CR$4,0)&gt;0,ROUND('НП ДЕННА'!BQ31*$CR$4,0)*2,2),0)-BY48</f>
        <v>0</v>
      </c>
      <c r="BZ47" s="547">
        <f>'НП ДЕННА'!BR31*30-SUM(BW47:BY48)-BZ48</f>
        <v>0</v>
      </c>
      <c r="CA47" s="518">
        <f>'НП ДЕННА'!BR31-CA48</f>
        <v>0</v>
      </c>
      <c r="CB47" s="545">
        <f>IF('НП ДЕННА'!BS31&gt;0,IF(ROUND('НП ДЕННА'!BS31*$CR$4,0)&gt;0,ROUND('НП ДЕННА'!BS31*$CR$4,0)*2,2),0)-CB48</f>
        <v>0</v>
      </c>
      <c r="CC47" s="545">
        <f>IF('НП ДЕННА'!BT31&gt;0,IF(ROUND('НП ДЕННА'!BT31*$CR$4,0)&gt;0,ROUND('НП ДЕННА'!BT31*$CR$4,0)*2,2),0)-CC48</f>
        <v>0</v>
      </c>
      <c r="CD47" s="546">
        <f>IF('НП ДЕННА'!BU31&gt;0,IF(ROUND('НП ДЕННА'!BU31*$CR$4,0)&gt;0,ROUND('НП ДЕННА'!BU31*$CR$4,0)*2,2),0)-CD48</f>
        <v>0</v>
      </c>
      <c r="CE47" s="547">
        <f>'НП ДЕННА'!BV31*30-SUM(CB47:CD48)-CE48</f>
        <v>0</v>
      </c>
      <c r="CF47" s="518">
        <f>'НП ДЕННА'!BV31-CF48</f>
        <v>0</v>
      </c>
      <c r="CG47" s="545">
        <f>IF('НП ДЕННА'!BW31&gt;0,IF(ROUND('НП ДЕННА'!BW31*$CR$4,0)&gt;0,ROUND('НП ДЕННА'!BW31*$CR$4,0)*2,2),0)-CG48</f>
        <v>0</v>
      </c>
      <c r="CH47" s="545">
        <f>IF('НП ДЕННА'!BX31&gt;0,IF(ROUND('НП ДЕННА'!BX31*$CR$4,0)&gt;0,ROUND('НП ДЕННА'!BX31*$CR$4,0)*2,2),0)-CH48</f>
        <v>0</v>
      </c>
      <c r="CI47" s="546">
        <f>IF('НП ДЕННА'!BY31&gt;0,IF(ROUND('НП ДЕННА'!BY31*$CR$4,0)&gt;0,ROUND('НП ДЕННА'!BY31*$CR$4,0)*2,2),0)-CI48</f>
        <v>0</v>
      </c>
      <c r="CJ47" s="547">
        <f>'НП ДЕННА'!BZ31*30-SUM(CG47:CI48)-CJ48</f>
        <v>0</v>
      </c>
      <c r="CK47" s="518">
        <f>'НП ДЕННА'!BZ31-CK48</f>
        <v>0</v>
      </c>
      <c r="CL47" s="545">
        <f>IF('НП ДЕННА'!CA31&gt;0,IF(ROUND('НП ДЕННА'!CA31*$CR$4,0)&gt;0,ROUND('НП ДЕННА'!CA31*$CR$4,0)*2,2),0)-CL48</f>
        <v>0</v>
      </c>
      <c r="CM47" s="545">
        <f>IF('НП ДЕННА'!CB31&gt;0,IF(ROUND('НП ДЕННА'!CB31*$CR$4,0)&gt;0,ROUND('НП ДЕННА'!CB31*$CR$4,0)*2,2),0)-CM48</f>
        <v>0</v>
      </c>
      <c r="CN47" s="546">
        <f>IF('НП ДЕННА'!CC31&gt;0,IF(ROUND('НП ДЕННА'!CC31*$CR$4,0)&gt;0,ROUND('НП ДЕННА'!CC31*$CR$4,0)*2,2),0)-CN48</f>
        <v>0</v>
      </c>
      <c r="CO47" s="547">
        <f>'НП ДЕННА'!CD31*30-SUM(CL47:CN48)-CO48</f>
        <v>0</v>
      </c>
      <c r="CP47" s="518">
        <f>'НП ДЕННА'!CD31-CP48</f>
        <v>0</v>
      </c>
      <c r="CQ47" s="62">
        <f>IF(ISERROR(AH47/AC47),0,(AH47+AH48)/(AC47+AC48))</f>
        <v>0</v>
      </c>
      <c r="CS47" s="543">
        <f t="shared" ref="CS47:CS78" si="198">IF(B47&gt;0,1,-1)</f>
        <v>-1</v>
      </c>
    </row>
    <row r="48" spans="1:98" s="19" customFormat="1" ht="10.199999999999999" x14ac:dyDescent="0.2">
      <c r="A48" s="510"/>
      <c r="B48" s="600"/>
      <c r="C48" s="601" t="s">
        <v>275</v>
      </c>
      <c r="D48" s="602"/>
      <c r="E48" s="602"/>
      <c r="F48" s="602"/>
      <c r="G48" s="602"/>
      <c r="H48" s="602"/>
      <c r="I48" s="602"/>
      <c r="J48" s="602"/>
      <c r="K48" s="602"/>
      <c r="L48" s="602"/>
      <c r="M48" s="602"/>
      <c r="N48" s="602"/>
      <c r="O48" s="602"/>
      <c r="P48" s="602"/>
      <c r="Q48" s="602"/>
      <c r="R48" s="602"/>
      <c r="S48" s="602"/>
      <c r="T48" s="602"/>
      <c r="U48" s="602"/>
      <c r="V48" s="602"/>
      <c r="W48" s="602"/>
      <c r="X48" s="602"/>
      <c r="Y48" s="602"/>
      <c r="Z48" s="602"/>
      <c r="AA48" s="602"/>
      <c r="AB48" s="603"/>
      <c r="AC48" s="516">
        <f t="shared" si="16"/>
        <v>0</v>
      </c>
      <c r="AD48" s="621">
        <f>AM48+AR48+AW48+BB48+BG48+BL48+BQ48+BV48+CA48+CF48+CK48+CP48</f>
        <v>0</v>
      </c>
      <c r="AE48" s="517">
        <f t="shared" si="194"/>
        <v>0</v>
      </c>
      <c r="AF48" s="517">
        <f t="shared" si="195"/>
        <v>0</v>
      </c>
      <c r="AG48" s="517">
        <f t="shared" si="196"/>
        <v>0</v>
      </c>
      <c r="AH48" s="517">
        <f t="shared" si="197"/>
        <v>0</v>
      </c>
      <c r="AI48" s="508"/>
      <c r="AJ48" s="508"/>
      <c r="AK48" s="548"/>
      <c r="AL48" s="549"/>
      <c r="AM48" s="520">
        <f t="shared" ref="AM48" si="199">SUM(AI48:AL48)/30</f>
        <v>0</v>
      </c>
      <c r="AN48" s="508"/>
      <c r="AO48" s="508"/>
      <c r="AP48" s="548"/>
      <c r="AQ48" s="549"/>
      <c r="AR48" s="520">
        <f t="shared" ref="AR48" si="200">SUM(AN48:AQ48)/30</f>
        <v>0</v>
      </c>
      <c r="AS48" s="508"/>
      <c r="AT48" s="508"/>
      <c r="AU48" s="548"/>
      <c r="AV48" s="549"/>
      <c r="AW48" s="520">
        <f t="shared" ref="AW48" si="201">SUM(AS48:AV48)/30</f>
        <v>0</v>
      </c>
      <c r="AX48" s="508"/>
      <c r="AY48" s="508"/>
      <c r="AZ48" s="548"/>
      <c r="BA48" s="549"/>
      <c r="BB48" s="520">
        <f t="shared" ref="BB48" si="202">SUM(AX48:BA48)/30</f>
        <v>0</v>
      </c>
      <c r="BC48" s="508"/>
      <c r="BD48" s="508"/>
      <c r="BE48" s="548"/>
      <c r="BF48" s="549"/>
      <c r="BG48" s="520">
        <f t="shared" ref="BG48" si="203">SUM(BC48:BF48)/30</f>
        <v>0</v>
      </c>
      <c r="BH48" s="508"/>
      <c r="BI48" s="508"/>
      <c r="BJ48" s="548"/>
      <c r="BK48" s="549"/>
      <c r="BL48" s="520">
        <f t="shared" ref="BL48" si="204">SUM(BH48:BK48)/30</f>
        <v>0</v>
      </c>
      <c r="BM48" s="508"/>
      <c r="BN48" s="508"/>
      <c r="BO48" s="548"/>
      <c r="BP48" s="549"/>
      <c r="BQ48" s="520">
        <f t="shared" ref="BQ48" si="205">SUM(BM48:BP48)/30</f>
        <v>0</v>
      </c>
      <c r="BR48" s="508"/>
      <c r="BS48" s="508"/>
      <c r="BT48" s="548"/>
      <c r="BU48" s="549"/>
      <c r="BV48" s="520">
        <f t="shared" ref="BV48" si="206">SUM(BR48:BU48)/30</f>
        <v>0</v>
      </c>
      <c r="BW48" s="508"/>
      <c r="BX48" s="508"/>
      <c r="BY48" s="548"/>
      <c r="BZ48" s="549"/>
      <c r="CA48" s="520">
        <f t="shared" ref="CA48" si="207">SUM(BW48:BZ48)/30</f>
        <v>0</v>
      </c>
      <c r="CB48" s="508"/>
      <c r="CC48" s="508"/>
      <c r="CD48" s="548"/>
      <c r="CE48" s="549"/>
      <c r="CF48" s="520">
        <f t="shared" ref="CF48" si="208">SUM(CB48:CE48)/30</f>
        <v>0</v>
      </c>
      <c r="CG48" s="508"/>
      <c r="CH48" s="508"/>
      <c r="CI48" s="548"/>
      <c r="CJ48" s="549"/>
      <c r="CK48" s="520">
        <f t="shared" ref="CK48" si="209">SUM(CG48:CJ48)/30</f>
        <v>0</v>
      </c>
      <c r="CL48" s="508"/>
      <c r="CM48" s="508"/>
      <c r="CN48" s="548"/>
      <c r="CO48" s="549"/>
      <c r="CP48" s="520">
        <f t="shared" ref="CP48" si="210">SUM(CL48:CO48)/30</f>
        <v>0</v>
      </c>
      <c r="CQ48" s="62"/>
      <c r="CS48" s="543">
        <f t="shared" si="198"/>
        <v>-1</v>
      </c>
      <c r="CT48" s="543"/>
    </row>
    <row r="49" spans="1:98" s="19" customFormat="1" ht="10.199999999999999" x14ac:dyDescent="0.2">
      <c r="A49" s="22" t="str">
        <f>'НП ДЕННА'!A32</f>
        <v>1.1.12</v>
      </c>
      <c r="B49" s="604">
        <f>'НП ДЕННА'!B32</f>
        <v>0</v>
      </c>
      <c r="C49" s="605">
        <f>'НП ДЕННА'!C32</f>
        <v>0</v>
      </c>
      <c r="D49" s="606">
        <f>'НП ДЕННА'!D32</f>
        <v>0</v>
      </c>
      <c r="E49" s="606">
        <f>'НП ДЕННА'!E32</f>
        <v>0</v>
      </c>
      <c r="F49" s="606">
        <f>'НП ДЕННА'!F32</f>
        <v>0</v>
      </c>
      <c r="G49" s="606">
        <f>'НП ДЕННА'!G32</f>
        <v>0</v>
      </c>
      <c r="H49" s="606">
        <f>'НП ДЕННА'!H32</f>
        <v>0</v>
      </c>
      <c r="I49" s="606">
        <f>'НП ДЕННА'!I32</f>
        <v>0</v>
      </c>
      <c r="J49" s="606">
        <f>'НП ДЕННА'!J32</f>
        <v>0</v>
      </c>
      <c r="K49" s="606">
        <f>'НП ДЕННА'!K32</f>
        <v>0</v>
      </c>
      <c r="L49" s="606">
        <f>'НП ДЕННА'!L32</f>
        <v>0</v>
      </c>
      <c r="M49" s="606">
        <f>'НП ДЕННА'!M32</f>
        <v>0</v>
      </c>
      <c r="N49" s="606">
        <f>'НП ДЕННА'!N32</f>
        <v>0</v>
      </c>
      <c r="O49" s="606">
        <f>'НП ДЕННА'!O32</f>
        <v>0</v>
      </c>
      <c r="P49" s="606">
        <f>'НП ДЕННА'!P32</f>
        <v>0</v>
      </c>
      <c r="Q49" s="606">
        <f>'НП ДЕННА'!Q32</f>
        <v>0</v>
      </c>
      <c r="R49" s="606">
        <f>'НП ДЕННА'!R32</f>
        <v>0</v>
      </c>
      <c r="S49" s="606">
        <f>'НП ДЕННА'!S32</f>
        <v>0</v>
      </c>
      <c r="T49" s="607">
        <f>'НП ДЕННА'!T32</f>
        <v>0</v>
      </c>
      <c r="U49" s="607">
        <f>'НП ДЕННА'!U32</f>
        <v>0</v>
      </c>
      <c r="V49" s="608">
        <f>'НП ДЕННА'!V32</f>
        <v>0</v>
      </c>
      <c r="W49" s="608">
        <f>'НП ДЕННА'!W32</f>
        <v>0</v>
      </c>
      <c r="X49" s="608">
        <f>'НП ДЕННА'!X32</f>
        <v>0</v>
      </c>
      <c r="Y49" s="608">
        <f>'НП ДЕННА'!Y32</f>
        <v>0</v>
      </c>
      <c r="Z49" s="608">
        <f>'НП ДЕННА'!Z32</f>
        <v>0</v>
      </c>
      <c r="AA49" s="608">
        <f>'НП ДЕННА'!AA32</f>
        <v>0</v>
      </c>
      <c r="AB49" s="609">
        <f>'НП ДЕННА'!AB32</f>
        <v>0</v>
      </c>
      <c r="AC49" s="275">
        <f t="shared" si="16"/>
        <v>0</v>
      </c>
      <c r="AD49" s="620">
        <f>'НП ДЕННА'!AD32-AD50</f>
        <v>0</v>
      </c>
      <c r="AE49" s="9">
        <f t="shared" si="194"/>
        <v>0</v>
      </c>
      <c r="AF49" s="9">
        <f t="shared" si="195"/>
        <v>0</v>
      </c>
      <c r="AG49" s="9">
        <f t="shared" si="196"/>
        <v>0</v>
      </c>
      <c r="AH49" s="9">
        <f t="shared" si="197"/>
        <v>0</v>
      </c>
      <c r="AI49" s="545">
        <f>IF('НП ДЕННА'!AI32&gt;0,IF(ROUND('НП ДЕННА'!AI32*$CR$4,0)&gt;0,ROUND('НП ДЕННА'!AI32*$CR$4,0)*2,2),0)-AI50</f>
        <v>0</v>
      </c>
      <c r="AJ49" s="545">
        <f>IF('НП ДЕННА'!AJ32&gt;0,IF(ROUND('НП ДЕННА'!AJ32*$CR$4,0)&gt;0,ROUND('НП ДЕННА'!AJ32*$CR$4,0)*2,2),0)-AJ50</f>
        <v>0</v>
      </c>
      <c r="AK49" s="546">
        <f>IF('НП ДЕННА'!AK32&gt;0,IF(ROUND('НП ДЕННА'!AK32*$CR$4,0)&gt;0,ROUND('НП ДЕННА'!AK32*$CR$4,0)*2,2),0)-AK50</f>
        <v>0</v>
      </c>
      <c r="AL49" s="547">
        <f>'НП ДЕННА'!AL32*30-SUM(AI49:AK50)-AL50</f>
        <v>0</v>
      </c>
      <c r="AM49" s="518">
        <f>'НП ДЕННА'!AL32-AM50</f>
        <v>0</v>
      </c>
      <c r="AN49" s="545">
        <f>IF('НП ДЕННА'!AM32&gt;0,IF(ROUND('НП ДЕННА'!AM32*$CR$4,0)&gt;0,ROUND('НП ДЕННА'!AM32*$CR$4,0)*2,2),0)-AN50</f>
        <v>0</v>
      </c>
      <c r="AO49" s="545">
        <f>IF('НП ДЕННА'!AN32&gt;0,IF(ROUND('НП ДЕННА'!AN32*$CR$4,0)&gt;0,ROUND('НП ДЕННА'!AN32*$CR$4,0)*2,2),0)-AO50</f>
        <v>0</v>
      </c>
      <c r="AP49" s="546">
        <f>IF('НП ДЕННА'!AO32&gt;0,IF(ROUND('НП ДЕННА'!AO32*$CR$4,0)&gt;0,ROUND('НП ДЕННА'!AO32*$CR$4,0)*2,2),0)-AP50</f>
        <v>0</v>
      </c>
      <c r="AQ49" s="547">
        <f>'НП ДЕННА'!AP32*30-SUM(AN49:AP50)-AQ50</f>
        <v>0</v>
      </c>
      <c r="AR49" s="518">
        <f>'НП ДЕННА'!AP32-AR50</f>
        <v>0</v>
      </c>
      <c r="AS49" s="545">
        <f>IF('НП ДЕННА'!AQ32&gt;0,IF(ROUND('НП ДЕННА'!AQ32*$CR$4,0)&gt;0,ROUND('НП ДЕННА'!AQ32*$CR$4,0)*2,2),0)-AS50</f>
        <v>0</v>
      </c>
      <c r="AT49" s="545">
        <f>IF('НП ДЕННА'!AR32&gt;0,IF(ROUND('НП ДЕННА'!AR32*$CR$4,0)&gt;0,ROUND('НП ДЕННА'!AR32*$CR$4,0)*2,2),0)-AT50</f>
        <v>0</v>
      </c>
      <c r="AU49" s="546">
        <f>IF('НП ДЕННА'!AS32&gt;0,IF(ROUND('НП ДЕННА'!AS32*$CR$4,0)&gt;0,ROUND('НП ДЕННА'!AS32*$CR$4,0)*2,2),0)-AU50</f>
        <v>0</v>
      </c>
      <c r="AV49" s="547">
        <f>'НП ДЕННА'!AT32*30-SUM(AS49:AU50)-AV50</f>
        <v>0</v>
      </c>
      <c r="AW49" s="518">
        <f>'НП ДЕННА'!AT32-AW50</f>
        <v>0</v>
      </c>
      <c r="AX49" s="545">
        <f>IF('НП ДЕННА'!AU32&gt;0,IF(ROUND('НП ДЕННА'!AU32*$CR$4,0)&gt;0,ROUND('НП ДЕННА'!AU32*$CR$4,0)*2,2),0)-AX50</f>
        <v>0</v>
      </c>
      <c r="AY49" s="545">
        <f>IF('НП ДЕННА'!AV32&gt;0,IF(ROUND('НП ДЕННА'!AV32*$CR$4,0)&gt;0,ROUND('НП ДЕННА'!AV32*$CR$4,0)*2,2),0)-AY50</f>
        <v>0</v>
      </c>
      <c r="AZ49" s="546">
        <f>IF('НП ДЕННА'!AW32&gt;0,IF(ROUND('НП ДЕННА'!AW32*$CR$4,0)&gt;0,ROUND('НП ДЕННА'!AW32*$CR$4,0)*2,2),0)-AZ50</f>
        <v>0</v>
      </c>
      <c r="BA49" s="547">
        <f>'НП ДЕННА'!AX32*30-SUM(AX49:AZ50)-BA50</f>
        <v>0</v>
      </c>
      <c r="BB49" s="518">
        <f>'НП ДЕННА'!AX32-BB50</f>
        <v>0</v>
      </c>
      <c r="BC49" s="545">
        <f>IF('НП ДЕННА'!AY32&gt;0,IF(ROUND('НП ДЕННА'!AY32*$CR$4,0)&gt;0,ROUND('НП ДЕННА'!AY32*$CR$4,0)*2,2),0)-BC50</f>
        <v>0</v>
      </c>
      <c r="BD49" s="545">
        <f>IF('НП ДЕННА'!AZ32&gt;0,IF(ROUND('НП ДЕННА'!AZ32*$CR$4,0)&gt;0,ROUND('НП ДЕННА'!AZ32*$CR$4,0)*2,2),0)-BD50</f>
        <v>0</v>
      </c>
      <c r="BE49" s="546">
        <f>IF('НП ДЕННА'!BA32&gt;0,IF(ROUND('НП ДЕННА'!BA32*$CR$4,0)&gt;0,ROUND('НП ДЕННА'!BA32*$CR$4,0)*2,2),0)-BE50</f>
        <v>0</v>
      </c>
      <c r="BF49" s="547">
        <f>'НП ДЕННА'!BB32*30-SUM(BC49:BE50)-BF50</f>
        <v>0</v>
      </c>
      <c r="BG49" s="518">
        <f>'НП ДЕННА'!BB32-BG50</f>
        <v>0</v>
      </c>
      <c r="BH49" s="545">
        <f>IF('НП ДЕННА'!BC32&gt;0,IF(ROUND('НП ДЕННА'!BC32*$CR$4,0)&gt;0,ROUND('НП ДЕННА'!BC32*$CR$4,0)*2,2),0)-BH50</f>
        <v>0</v>
      </c>
      <c r="BI49" s="545">
        <f>IF('НП ДЕННА'!BD32&gt;0,IF(ROUND('НП ДЕННА'!BD32*$CR$4,0)&gt;0,ROUND('НП ДЕННА'!BD32*$CR$4,0)*2,2),0)-BI50</f>
        <v>0</v>
      </c>
      <c r="BJ49" s="546">
        <f>IF('НП ДЕННА'!BE32&gt;0,IF(ROUND('НП ДЕННА'!BE32*$CR$4,0)&gt;0,ROUND('НП ДЕННА'!BE32*$CR$4,0)*2,2),0)-BJ50</f>
        <v>0</v>
      </c>
      <c r="BK49" s="547">
        <f>'НП ДЕННА'!BF32*30-SUM(BH49:BJ50)-BK50</f>
        <v>0</v>
      </c>
      <c r="BL49" s="518">
        <f>'НП ДЕННА'!BF32-BL50</f>
        <v>0</v>
      </c>
      <c r="BM49" s="545">
        <f>IF('НП ДЕННА'!BG32&gt;0,IF(ROUND('НП ДЕННА'!BG32*$CR$4,0)&gt;0,ROUND('НП ДЕННА'!BG32*$CR$4,0)*2,2),0)-BM50</f>
        <v>0</v>
      </c>
      <c r="BN49" s="545">
        <f>IF('НП ДЕННА'!BH32&gt;0,IF(ROUND('НП ДЕННА'!BH32*$CR$4,0)&gt;0,ROUND('НП ДЕННА'!BH32*$CR$4,0)*2,2),0)-BN50</f>
        <v>0</v>
      </c>
      <c r="BO49" s="546">
        <f>IF('НП ДЕННА'!BI32&gt;0,IF(ROUND('НП ДЕННА'!BI32*$CR$4,0)&gt;0,ROUND('НП ДЕННА'!BI32*$CR$4,0)*2,2),0)-BO50</f>
        <v>0</v>
      </c>
      <c r="BP49" s="547">
        <f>'НП ДЕННА'!BJ32*30-SUM(BM49:BO50)-BP50</f>
        <v>0</v>
      </c>
      <c r="BQ49" s="518">
        <f>'НП ДЕННА'!BJ32-BQ50</f>
        <v>0</v>
      </c>
      <c r="BR49" s="545">
        <f>IF('НП ДЕННА'!BK32&gt;0,IF(ROUND('НП ДЕННА'!BK32*$CR$4,0)&gt;0,ROUND('НП ДЕННА'!BK32*$CR$4,0)*2,2),0)-BR50</f>
        <v>0</v>
      </c>
      <c r="BS49" s="545">
        <f>IF('НП ДЕННА'!BL32&gt;0,IF(ROUND('НП ДЕННА'!BL32*$CR$4,0)&gt;0,ROUND('НП ДЕННА'!BL32*$CR$4,0)*2,2),0)-BS50</f>
        <v>0</v>
      </c>
      <c r="BT49" s="546">
        <f>IF('НП ДЕННА'!BM32&gt;0,IF(ROUND('НП ДЕННА'!BM32*$CR$4,0)&gt;0,ROUND('НП ДЕННА'!BM32*$CR$4,0)*2,2),0)-BT50</f>
        <v>0</v>
      </c>
      <c r="BU49" s="547">
        <f>'НП ДЕННА'!BN32*30-SUM(BR49:BT50)-BU50</f>
        <v>0</v>
      </c>
      <c r="BV49" s="518">
        <f>'НП ДЕННА'!BN32-BV50</f>
        <v>0</v>
      </c>
      <c r="BW49" s="545">
        <f>IF('НП ДЕННА'!BO32&gt;0,IF(ROUND('НП ДЕННА'!BO32*$CR$4,0)&gt;0,ROUND('НП ДЕННА'!BO32*$CR$4,0)*2,2),0)-BW50</f>
        <v>0</v>
      </c>
      <c r="BX49" s="545">
        <f>IF('НП ДЕННА'!BP32&gt;0,IF(ROUND('НП ДЕННА'!BP32*$CR$4,0)&gt;0,ROUND('НП ДЕННА'!BP32*$CR$4,0)*2,2),0)-BX50</f>
        <v>0</v>
      </c>
      <c r="BY49" s="546">
        <f>IF('НП ДЕННА'!BQ32&gt;0,IF(ROUND('НП ДЕННА'!BQ32*$CR$4,0)&gt;0,ROUND('НП ДЕННА'!BQ32*$CR$4,0)*2,2),0)-BY50</f>
        <v>0</v>
      </c>
      <c r="BZ49" s="547">
        <f>'НП ДЕННА'!BR32*30-SUM(BW49:BY50)-BZ50</f>
        <v>0</v>
      </c>
      <c r="CA49" s="518">
        <f>'НП ДЕННА'!BR32-CA50</f>
        <v>0</v>
      </c>
      <c r="CB49" s="545">
        <f>IF('НП ДЕННА'!BS32&gt;0,IF(ROUND('НП ДЕННА'!BS32*$CR$4,0)&gt;0,ROUND('НП ДЕННА'!BS32*$CR$4,0)*2,2),0)-CB50</f>
        <v>0</v>
      </c>
      <c r="CC49" s="545">
        <f>IF('НП ДЕННА'!BT32&gt;0,IF(ROUND('НП ДЕННА'!BT32*$CR$4,0)&gt;0,ROUND('НП ДЕННА'!BT32*$CR$4,0)*2,2),0)-CC50</f>
        <v>0</v>
      </c>
      <c r="CD49" s="546">
        <f>IF('НП ДЕННА'!BU32&gt;0,IF(ROUND('НП ДЕННА'!BU32*$CR$4,0)&gt;0,ROUND('НП ДЕННА'!BU32*$CR$4,0)*2,2),0)-CD50</f>
        <v>0</v>
      </c>
      <c r="CE49" s="547">
        <f>'НП ДЕННА'!BV32*30-SUM(CB49:CD50)-CE50</f>
        <v>0</v>
      </c>
      <c r="CF49" s="518">
        <f>'НП ДЕННА'!BV32-CF50</f>
        <v>0</v>
      </c>
      <c r="CG49" s="545">
        <f>IF('НП ДЕННА'!BW32&gt;0,IF(ROUND('НП ДЕННА'!BW32*$CR$4,0)&gt;0,ROUND('НП ДЕННА'!BW32*$CR$4,0)*2,2),0)-CG50</f>
        <v>0</v>
      </c>
      <c r="CH49" s="545">
        <f>IF('НП ДЕННА'!BX32&gt;0,IF(ROUND('НП ДЕННА'!BX32*$CR$4,0)&gt;0,ROUND('НП ДЕННА'!BX32*$CR$4,0)*2,2),0)-CH50</f>
        <v>0</v>
      </c>
      <c r="CI49" s="546">
        <f>IF('НП ДЕННА'!BY32&gt;0,IF(ROUND('НП ДЕННА'!BY32*$CR$4,0)&gt;0,ROUND('НП ДЕННА'!BY32*$CR$4,0)*2,2),0)-CI50</f>
        <v>0</v>
      </c>
      <c r="CJ49" s="547">
        <f>'НП ДЕННА'!BZ32*30-SUM(CG49:CI50)-CJ50</f>
        <v>0</v>
      </c>
      <c r="CK49" s="518">
        <f>'НП ДЕННА'!BZ32-CK50</f>
        <v>0</v>
      </c>
      <c r="CL49" s="545">
        <f>IF('НП ДЕННА'!CA32&gt;0,IF(ROUND('НП ДЕННА'!CA32*$CR$4,0)&gt;0,ROUND('НП ДЕННА'!CA32*$CR$4,0)*2,2),0)-CL50</f>
        <v>0</v>
      </c>
      <c r="CM49" s="545">
        <f>IF('НП ДЕННА'!CB32&gt;0,IF(ROUND('НП ДЕННА'!CB32*$CR$4,0)&gt;0,ROUND('НП ДЕННА'!CB32*$CR$4,0)*2,2),0)-CM50</f>
        <v>0</v>
      </c>
      <c r="CN49" s="546">
        <f>IF('НП ДЕННА'!CC32&gt;0,IF(ROUND('НП ДЕННА'!CC32*$CR$4,0)&gt;0,ROUND('НП ДЕННА'!CC32*$CR$4,0)*2,2),0)-CN50</f>
        <v>0</v>
      </c>
      <c r="CO49" s="547">
        <f>'НП ДЕННА'!CD32*30-SUM(CL49:CN50)-CO50</f>
        <v>0</v>
      </c>
      <c r="CP49" s="518">
        <f>'НП ДЕННА'!CD32-CP50</f>
        <v>0</v>
      </c>
      <c r="CQ49" s="62">
        <f>IF(ISERROR(AH49/AC49),0,(AH49+AH50)/(AC49+AC50))</f>
        <v>0</v>
      </c>
      <c r="CS49" s="543">
        <f t="shared" si="198"/>
        <v>-1</v>
      </c>
    </row>
    <row r="50" spans="1:98" s="19" customFormat="1" ht="10.199999999999999" x14ac:dyDescent="0.2">
      <c r="A50" s="510"/>
      <c r="B50" s="600"/>
      <c r="C50" s="601" t="s">
        <v>275</v>
      </c>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3"/>
      <c r="AC50" s="516">
        <f t="shared" si="16"/>
        <v>0</v>
      </c>
      <c r="AD50" s="621">
        <f>AM50+AR50+AW50+BB50+BG50+BL50+BQ50+BV50+CA50+CF50+CK50+CP50</f>
        <v>0</v>
      </c>
      <c r="AE50" s="517">
        <f t="shared" si="194"/>
        <v>0</v>
      </c>
      <c r="AF50" s="517">
        <f t="shared" si="195"/>
        <v>0</v>
      </c>
      <c r="AG50" s="517">
        <f t="shared" si="196"/>
        <v>0</v>
      </c>
      <c r="AH50" s="517">
        <f t="shared" si="197"/>
        <v>0</v>
      </c>
      <c r="AI50" s="508"/>
      <c r="AJ50" s="508"/>
      <c r="AK50" s="548"/>
      <c r="AL50" s="549"/>
      <c r="AM50" s="520">
        <f t="shared" ref="AM50" si="211">SUM(AI50:AL50)/30</f>
        <v>0</v>
      </c>
      <c r="AN50" s="508"/>
      <c r="AO50" s="508"/>
      <c r="AP50" s="548"/>
      <c r="AQ50" s="549"/>
      <c r="AR50" s="520">
        <f t="shared" ref="AR50" si="212">SUM(AN50:AQ50)/30</f>
        <v>0</v>
      </c>
      <c r="AS50" s="508"/>
      <c r="AT50" s="508"/>
      <c r="AU50" s="548"/>
      <c r="AV50" s="549"/>
      <c r="AW50" s="520">
        <f t="shared" ref="AW50" si="213">SUM(AS50:AV50)/30</f>
        <v>0</v>
      </c>
      <c r="AX50" s="508"/>
      <c r="AY50" s="508"/>
      <c r="AZ50" s="548"/>
      <c r="BA50" s="549"/>
      <c r="BB50" s="520">
        <f t="shared" ref="BB50" si="214">SUM(AX50:BA50)/30</f>
        <v>0</v>
      </c>
      <c r="BC50" s="508"/>
      <c r="BD50" s="508"/>
      <c r="BE50" s="548"/>
      <c r="BF50" s="549"/>
      <c r="BG50" s="520">
        <f t="shared" ref="BG50" si="215">SUM(BC50:BF50)/30</f>
        <v>0</v>
      </c>
      <c r="BH50" s="508"/>
      <c r="BI50" s="508"/>
      <c r="BJ50" s="548"/>
      <c r="BK50" s="549"/>
      <c r="BL50" s="520">
        <f t="shared" ref="BL50" si="216">SUM(BH50:BK50)/30</f>
        <v>0</v>
      </c>
      <c r="BM50" s="508"/>
      <c r="BN50" s="508"/>
      <c r="BO50" s="548"/>
      <c r="BP50" s="549"/>
      <c r="BQ50" s="520">
        <f t="shared" ref="BQ50" si="217">SUM(BM50:BP50)/30</f>
        <v>0</v>
      </c>
      <c r="BR50" s="508"/>
      <c r="BS50" s="508"/>
      <c r="BT50" s="548"/>
      <c r="BU50" s="549"/>
      <c r="BV50" s="520">
        <f t="shared" ref="BV50" si="218">SUM(BR50:BU50)/30</f>
        <v>0</v>
      </c>
      <c r="BW50" s="508"/>
      <c r="BX50" s="508"/>
      <c r="BY50" s="548"/>
      <c r="BZ50" s="549"/>
      <c r="CA50" s="520">
        <f t="shared" ref="CA50" si="219">SUM(BW50:BZ50)/30</f>
        <v>0</v>
      </c>
      <c r="CB50" s="508"/>
      <c r="CC50" s="508"/>
      <c r="CD50" s="548"/>
      <c r="CE50" s="549"/>
      <c r="CF50" s="520">
        <f t="shared" ref="CF50" si="220">SUM(CB50:CE50)/30</f>
        <v>0</v>
      </c>
      <c r="CG50" s="508"/>
      <c r="CH50" s="508"/>
      <c r="CI50" s="548"/>
      <c r="CJ50" s="549"/>
      <c r="CK50" s="520">
        <f t="shared" ref="CK50" si="221">SUM(CG50:CJ50)/30</f>
        <v>0</v>
      </c>
      <c r="CL50" s="508"/>
      <c r="CM50" s="508"/>
      <c r="CN50" s="548"/>
      <c r="CO50" s="549"/>
      <c r="CP50" s="520">
        <f t="shared" ref="CP50" si="222">SUM(CL50:CO50)/30</f>
        <v>0</v>
      </c>
      <c r="CQ50" s="62"/>
      <c r="CS50" s="543">
        <f t="shared" si="198"/>
        <v>-1</v>
      </c>
      <c r="CT50" s="543"/>
    </row>
    <row r="51" spans="1:98" s="19" customFormat="1" ht="10.199999999999999" x14ac:dyDescent="0.2">
      <c r="A51" s="22" t="str">
        <f>'НП ДЕННА'!A33</f>
        <v>1.1.12</v>
      </c>
      <c r="B51" s="604">
        <f>'НП ДЕННА'!B33</f>
        <v>0</v>
      </c>
      <c r="C51" s="605">
        <f>'НП ДЕННА'!C33</f>
        <v>0</v>
      </c>
      <c r="D51" s="606">
        <f>'НП ДЕННА'!D33</f>
        <v>0</v>
      </c>
      <c r="E51" s="606">
        <f>'НП ДЕННА'!E33</f>
        <v>0</v>
      </c>
      <c r="F51" s="606">
        <f>'НП ДЕННА'!F33</f>
        <v>0</v>
      </c>
      <c r="G51" s="606">
        <f>'НП ДЕННА'!G33</f>
        <v>0</v>
      </c>
      <c r="H51" s="606">
        <f>'НП ДЕННА'!H33</f>
        <v>0</v>
      </c>
      <c r="I51" s="606">
        <f>'НП ДЕННА'!I33</f>
        <v>0</v>
      </c>
      <c r="J51" s="606">
        <f>'НП ДЕННА'!J33</f>
        <v>0</v>
      </c>
      <c r="K51" s="606">
        <f>'НП ДЕННА'!K33</f>
        <v>0</v>
      </c>
      <c r="L51" s="606">
        <f>'НП ДЕННА'!L33</f>
        <v>0</v>
      </c>
      <c r="M51" s="606">
        <f>'НП ДЕННА'!M33</f>
        <v>0</v>
      </c>
      <c r="N51" s="606">
        <f>'НП ДЕННА'!N33</f>
        <v>0</v>
      </c>
      <c r="O51" s="606">
        <f>'НП ДЕННА'!O33</f>
        <v>0</v>
      </c>
      <c r="P51" s="606">
        <f>'НП ДЕННА'!P33</f>
        <v>0</v>
      </c>
      <c r="Q51" s="606">
        <f>'НП ДЕННА'!Q33</f>
        <v>0</v>
      </c>
      <c r="R51" s="606">
        <f>'НП ДЕННА'!R33</f>
        <v>0</v>
      </c>
      <c r="S51" s="606">
        <f>'НП ДЕННА'!S33</f>
        <v>0</v>
      </c>
      <c r="T51" s="607">
        <f>'НП ДЕННА'!T33</f>
        <v>0</v>
      </c>
      <c r="U51" s="607">
        <f>'НП ДЕННА'!U33</f>
        <v>0</v>
      </c>
      <c r="V51" s="608">
        <f>'НП ДЕННА'!V33</f>
        <v>0</v>
      </c>
      <c r="W51" s="608">
        <f>'НП ДЕННА'!W33</f>
        <v>0</v>
      </c>
      <c r="X51" s="608">
        <f>'НП ДЕННА'!X33</f>
        <v>0</v>
      </c>
      <c r="Y51" s="608">
        <f>'НП ДЕННА'!Y33</f>
        <v>0</v>
      </c>
      <c r="Z51" s="608">
        <f>'НП ДЕННА'!Z33</f>
        <v>0</v>
      </c>
      <c r="AA51" s="608">
        <f>'НП ДЕННА'!AA33</f>
        <v>0</v>
      </c>
      <c r="AB51" s="609">
        <f>'НП ДЕННА'!AB33</f>
        <v>0</v>
      </c>
      <c r="AC51" s="275">
        <f t="shared" si="16"/>
        <v>0</v>
      </c>
      <c r="AD51" s="620">
        <f>'НП ДЕННА'!AD33-AD52</f>
        <v>0</v>
      </c>
      <c r="AE51" s="9">
        <f t="shared" si="194"/>
        <v>0</v>
      </c>
      <c r="AF51" s="9">
        <f t="shared" si="195"/>
        <v>0</v>
      </c>
      <c r="AG51" s="9">
        <f t="shared" si="196"/>
        <v>0</v>
      </c>
      <c r="AH51" s="9">
        <f t="shared" si="197"/>
        <v>0</v>
      </c>
      <c r="AI51" s="545">
        <f>IF('НП ДЕННА'!AI33&gt;0,IF(ROUND('НП ДЕННА'!AI33*$CR$4,0)&gt;0,ROUND('НП ДЕННА'!AI33*$CR$4,0)*2,2),0)-AI52</f>
        <v>0</v>
      </c>
      <c r="AJ51" s="545">
        <f>IF('НП ДЕННА'!AJ33&gt;0,IF(ROUND('НП ДЕННА'!AJ33*$CR$4,0)&gt;0,ROUND('НП ДЕННА'!AJ33*$CR$4,0)*2,2),0)-AJ52</f>
        <v>0</v>
      </c>
      <c r="AK51" s="546">
        <f>IF('НП ДЕННА'!AK33&gt;0,IF(ROUND('НП ДЕННА'!AK33*$CR$4,0)&gt;0,ROUND('НП ДЕННА'!AK33*$CR$4,0)*2,2),0)-AK52</f>
        <v>0</v>
      </c>
      <c r="AL51" s="547">
        <f>'НП ДЕННА'!AL33*30-SUM(AI51:AK52)-AL52</f>
        <v>0</v>
      </c>
      <c r="AM51" s="518">
        <f>'НП ДЕННА'!AL33-AM52</f>
        <v>0</v>
      </c>
      <c r="AN51" s="545">
        <f>IF('НП ДЕННА'!AM33&gt;0,IF(ROUND('НП ДЕННА'!AM33*$CR$4,0)&gt;0,ROUND('НП ДЕННА'!AM33*$CR$4,0)*2,2),0)-AN52</f>
        <v>0</v>
      </c>
      <c r="AO51" s="545">
        <f>IF('НП ДЕННА'!AN33&gt;0,IF(ROUND('НП ДЕННА'!AN33*$CR$4,0)&gt;0,ROUND('НП ДЕННА'!AN33*$CR$4,0)*2,2),0)-AO52</f>
        <v>0</v>
      </c>
      <c r="AP51" s="546">
        <f>IF('НП ДЕННА'!AO33&gt;0,IF(ROUND('НП ДЕННА'!AO33*$CR$4,0)&gt;0,ROUND('НП ДЕННА'!AO33*$CR$4,0)*2,2),0)-AP52</f>
        <v>0</v>
      </c>
      <c r="AQ51" s="547">
        <f>'НП ДЕННА'!AP33*30-SUM(AN51:AP52)-AQ52</f>
        <v>0</v>
      </c>
      <c r="AR51" s="518">
        <f>'НП ДЕННА'!AP33-AR52</f>
        <v>0</v>
      </c>
      <c r="AS51" s="545">
        <f>IF('НП ДЕННА'!AQ33&gt;0,IF(ROUND('НП ДЕННА'!AQ33*$CR$4,0)&gt;0,ROUND('НП ДЕННА'!AQ33*$CR$4,0)*2,2),0)-AS52</f>
        <v>0</v>
      </c>
      <c r="AT51" s="545">
        <f>IF('НП ДЕННА'!AR33&gt;0,IF(ROUND('НП ДЕННА'!AR33*$CR$4,0)&gt;0,ROUND('НП ДЕННА'!AR33*$CR$4,0)*2,2),0)-AT52</f>
        <v>0</v>
      </c>
      <c r="AU51" s="546">
        <f>IF('НП ДЕННА'!AS33&gt;0,IF(ROUND('НП ДЕННА'!AS33*$CR$4,0)&gt;0,ROUND('НП ДЕННА'!AS33*$CR$4,0)*2,2),0)-AU52</f>
        <v>0</v>
      </c>
      <c r="AV51" s="547">
        <f>'НП ДЕННА'!AT33*30-SUM(AS51:AU52)-AV52</f>
        <v>0</v>
      </c>
      <c r="AW51" s="518">
        <f>'НП ДЕННА'!AT33-AW52</f>
        <v>0</v>
      </c>
      <c r="AX51" s="545">
        <f>IF('НП ДЕННА'!AU33&gt;0,IF(ROUND('НП ДЕННА'!AU33*$CR$4,0)&gt;0,ROUND('НП ДЕННА'!AU33*$CR$4,0)*2,2),0)-AX52</f>
        <v>0</v>
      </c>
      <c r="AY51" s="545">
        <f>IF('НП ДЕННА'!AV33&gt;0,IF(ROUND('НП ДЕННА'!AV33*$CR$4,0)&gt;0,ROUND('НП ДЕННА'!AV33*$CR$4,0)*2,2),0)-AY52</f>
        <v>0</v>
      </c>
      <c r="AZ51" s="546">
        <f>IF('НП ДЕННА'!AW33&gt;0,IF(ROUND('НП ДЕННА'!AW33*$CR$4,0)&gt;0,ROUND('НП ДЕННА'!AW33*$CR$4,0)*2,2),0)-AZ52</f>
        <v>0</v>
      </c>
      <c r="BA51" s="547">
        <f>'НП ДЕННА'!AX33*30-SUM(AX51:AZ52)-BA52</f>
        <v>0</v>
      </c>
      <c r="BB51" s="518">
        <f>'НП ДЕННА'!AX33-BB52</f>
        <v>0</v>
      </c>
      <c r="BC51" s="545">
        <f>IF('НП ДЕННА'!AY33&gt;0,IF(ROUND('НП ДЕННА'!AY33*$CR$4,0)&gt;0,ROUND('НП ДЕННА'!AY33*$CR$4,0)*2,2),0)-BC52</f>
        <v>0</v>
      </c>
      <c r="BD51" s="545">
        <f>IF('НП ДЕННА'!AZ33&gt;0,IF(ROUND('НП ДЕННА'!AZ33*$CR$4,0)&gt;0,ROUND('НП ДЕННА'!AZ33*$CR$4,0)*2,2),0)-BD52</f>
        <v>0</v>
      </c>
      <c r="BE51" s="546">
        <f>IF('НП ДЕННА'!BA33&gt;0,IF(ROUND('НП ДЕННА'!BA33*$CR$4,0)&gt;0,ROUND('НП ДЕННА'!BA33*$CR$4,0)*2,2),0)-BE52</f>
        <v>0</v>
      </c>
      <c r="BF51" s="547">
        <f>'НП ДЕННА'!BB33*30-SUM(BC51:BE52)-BF52</f>
        <v>0</v>
      </c>
      <c r="BG51" s="518">
        <f>'НП ДЕННА'!BB33-BG52</f>
        <v>0</v>
      </c>
      <c r="BH51" s="545">
        <f>IF('НП ДЕННА'!BC33&gt;0,IF(ROUND('НП ДЕННА'!BC33*$CR$4,0)&gt;0,ROUND('НП ДЕННА'!BC33*$CR$4,0)*2,2),0)-BH52</f>
        <v>0</v>
      </c>
      <c r="BI51" s="545">
        <f>IF('НП ДЕННА'!BD33&gt;0,IF(ROUND('НП ДЕННА'!BD33*$CR$4,0)&gt;0,ROUND('НП ДЕННА'!BD33*$CR$4,0)*2,2),0)-BI52</f>
        <v>0</v>
      </c>
      <c r="BJ51" s="546">
        <f>IF('НП ДЕННА'!BE33&gt;0,IF(ROUND('НП ДЕННА'!BE33*$CR$4,0)&gt;0,ROUND('НП ДЕННА'!BE33*$CR$4,0)*2,2),0)-BJ52</f>
        <v>0</v>
      </c>
      <c r="BK51" s="547">
        <f>'НП ДЕННА'!BF33*30-SUM(BH51:BJ52)-BK52</f>
        <v>0</v>
      </c>
      <c r="BL51" s="518">
        <f>'НП ДЕННА'!BF33-BL52</f>
        <v>0</v>
      </c>
      <c r="BM51" s="545">
        <f>IF('НП ДЕННА'!BG33&gt;0,IF(ROUND('НП ДЕННА'!BG33*$CR$4,0)&gt;0,ROUND('НП ДЕННА'!BG33*$CR$4,0)*2,2),0)-BM52</f>
        <v>0</v>
      </c>
      <c r="BN51" s="545">
        <f>IF('НП ДЕННА'!BH33&gt;0,IF(ROUND('НП ДЕННА'!BH33*$CR$4,0)&gt;0,ROUND('НП ДЕННА'!BH33*$CR$4,0)*2,2),0)-BN52</f>
        <v>0</v>
      </c>
      <c r="BO51" s="546">
        <f>IF('НП ДЕННА'!BI33&gt;0,IF(ROUND('НП ДЕННА'!BI33*$CR$4,0)&gt;0,ROUND('НП ДЕННА'!BI33*$CR$4,0)*2,2),0)-BO52</f>
        <v>0</v>
      </c>
      <c r="BP51" s="547">
        <f>'НП ДЕННА'!BJ33*30-SUM(BM51:BO52)-BP52</f>
        <v>0</v>
      </c>
      <c r="BQ51" s="518">
        <f>'НП ДЕННА'!BJ33-BQ52</f>
        <v>0</v>
      </c>
      <c r="BR51" s="545">
        <f>IF('НП ДЕННА'!BK33&gt;0,IF(ROUND('НП ДЕННА'!BK33*$CR$4,0)&gt;0,ROUND('НП ДЕННА'!BK33*$CR$4,0)*2,2),0)-BR52</f>
        <v>0</v>
      </c>
      <c r="BS51" s="545">
        <f>IF('НП ДЕННА'!BL33&gt;0,IF(ROUND('НП ДЕННА'!BL33*$CR$4,0)&gt;0,ROUND('НП ДЕННА'!BL33*$CR$4,0)*2,2),0)-BS52</f>
        <v>0</v>
      </c>
      <c r="BT51" s="546">
        <f>IF('НП ДЕННА'!BM33&gt;0,IF(ROUND('НП ДЕННА'!BM33*$CR$4,0)&gt;0,ROUND('НП ДЕННА'!BM33*$CR$4,0)*2,2),0)-BT52</f>
        <v>0</v>
      </c>
      <c r="BU51" s="547">
        <f>'НП ДЕННА'!BN33*30-SUM(BR51:BT52)-BU52</f>
        <v>0</v>
      </c>
      <c r="BV51" s="518">
        <f>'НП ДЕННА'!BN33-BV52</f>
        <v>0</v>
      </c>
      <c r="BW51" s="545">
        <f>IF('НП ДЕННА'!BO33&gt;0,IF(ROUND('НП ДЕННА'!BO33*$CR$4,0)&gt;0,ROUND('НП ДЕННА'!BO33*$CR$4,0)*2,2),0)-BW52</f>
        <v>0</v>
      </c>
      <c r="BX51" s="545">
        <f>IF('НП ДЕННА'!BP33&gt;0,IF(ROUND('НП ДЕННА'!BP33*$CR$4,0)&gt;0,ROUND('НП ДЕННА'!BP33*$CR$4,0)*2,2),0)-BX52</f>
        <v>0</v>
      </c>
      <c r="BY51" s="546">
        <f>IF('НП ДЕННА'!BQ33&gt;0,IF(ROUND('НП ДЕННА'!BQ33*$CR$4,0)&gt;0,ROUND('НП ДЕННА'!BQ33*$CR$4,0)*2,2),0)-BY52</f>
        <v>0</v>
      </c>
      <c r="BZ51" s="547">
        <f>'НП ДЕННА'!BR33*30-SUM(BW51:BY52)-BZ52</f>
        <v>0</v>
      </c>
      <c r="CA51" s="518">
        <f>'НП ДЕННА'!BR33-CA52</f>
        <v>0</v>
      </c>
      <c r="CB51" s="545">
        <f>IF('НП ДЕННА'!BS33&gt;0,IF(ROUND('НП ДЕННА'!BS33*$CR$4,0)&gt;0,ROUND('НП ДЕННА'!BS33*$CR$4,0)*2,2),0)-CB52</f>
        <v>0</v>
      </c>
      <c r="CC51" s="545">
        <f>IF('НП ДЕННА'!BT33&gt;0,IF(ROUND('НП ДЕННА'!BT33*$CR$4,0)&gt;0,ROUND('НП ДЕННА'!BT33*$CR$4,0)*2,2),0)-CC52</f>
        <v>0</v>
      </c>
      <c r="CD51" s="546">
        <f>IF('НП ДЕННА'!BU33&gt;0,IF(ROUND('НП ДЕННА'!BU33*$CR$4,0)&gt;0,ROUND('НП ДЕННА'!BU33*$CR$4,0)*2,2),0)-CD52</f>
        <v>0</v>
      </c>
      <c r="CE51" s="547">
        <f>'НП ДЕННА'!BV33*30-SUM(CB51:CD52)-CE52</f>
        <v>0</v>
      </c>
      <c r="CF51" s="518">
        <f>'НП ДЕННА'!BV33-CF52</f>
        <v>0</v>
      </c>
      <c r="CG51" s="545">
        <f>IF('НП ДЕННА'!BW33&gt;0,IF(ROUND('НП ДЕННА'!BW33*$CR$4,0)&gt;0,ROUND('НП ДЕННА'!BW33*$CR$4,0)*2,2),0)-CG52</f>
        <v>0</v>
      </c>
      <c r="CH51" s="545">
        <f>IF('НП ДЕННА'!BX33&gt;0,IF(ROUND('НП ДЕННА'!BX33*$CR$4,0)&gt;0,ROUND('НП ДЕННА'!BX33*$CR$4,0)*2,2),0)-CH52</f>
        <v>0</v>
      </c>
      <c r="CI51" s="546">
        <f>IF('НП ДЕННА'!BY33&gt;0,IF(ROUND('НП ДЕННА'!BY33*$CR$4,0)&gt;0,ROUND('НП ДЕННА'!BY33*$CR$4,0)*2,2),0)-CI52</f>
        <v>0</v>
      </c>
      <c r="CJ51" s="547">
        <f>'НП ДЕННА'!BZ33*30-SUM(CG51:CI52)-CJ52</f>
        <v>0</v>
      </c>
      <c r="CK51" s="518">
        <f>'НП ДЕННА'!BZ33-CK52</f>
        <v>0</v>
      </c>
      <c r="CL51" s="545">
        <f>IF('НП ДЕННА'!CA33&gt;0,IF(ROUND('НП ДЕННА'!CA33*$CR$4,0)&gt;0,ROUND('НП ДЕННА'!CA33*$CR$4,0)*2,2),0)-CL52</f>
        <v>0</v>
      </c>
      <c r="CM51" s="545">
        <f>IF('НП ДЕННА'!CB33&gt;0,IF(ROUND('НП ДЕННА'!CB33*$CR$4,0)&gt;0,ROUND('НП ДЕННА'!CB33*$CR$4,0)*2,2),0)-CM52</f>
        <v>0</v>
      </c>
      <c r="CN51" s="546">
        <f>IF('НП ДЕННА'!CC33&gt;0,IF(ROUND('НП ДЕННА'!CC33*$CR$4,0)&gt;0,ROUND('НП ДЕННА'!CC33*$CR$4,0)*2,2),0)-CN52</f>
        <v>0</v>
      </c>
      <c r="CO51" s="547">
        <f>'НП ДЕННА'!CD33*30-SUM(CL51:CN52)-CO52</f>
        <v>0</v>
      </c>
      <c r="CP51" s="518">
        <f>'НП ДЕННА'!CD33-CP52</f>
        <v>0</v>
      </c>
      <c r="CQ51" s="62">
        <f>IF(ISERROR(AH51/AC51),0,(AH51+AH52)/(AC51+AC52))</f>
        <v>0</v>
      </c>
      <c r="CS51" s="543">
        <f t="shared" si="198"/>
        <v>-1</v>
      </c>
    </row>
    <row r="52" spans="1:98" s="19" customFormat="1" ht="10.199999999999999" x14ac:dyDescent="0.2">
      <c r="A52" s="510"/>
      <c r="B52" s="600"/>
      <c r="C52" s="601" t="s">
        <v>275</v>
      </c>
      <c r="D52" s="602"/>
      <c r="E52" s="602"/>
      <c r="F52" s="602"/>
      <c r="G52" s="602"/>
      <c r="H52" s="602"/>
      <c r="I52" s="602"/>
      <c r="J52" s="602"/>
      <c r="K52" s="602"/>
      <c r="L52" s="602"/>
      <c r="M52" s="602"/>
      <c r="N52" s="602"/>
      <c r="O52" s="602"/>
      <c r="P52" s="602"/>
      <c r="Q52" s="602"/>
      <c r="R52" s="602"/>
      <c r="S52" s="602"/>
      <c r="T52" s="602"/>
      <c r="U52" s="602"/>
      <c r="V52" s="602"/>
      <c r="W52" s="602"/>
      <c r="X52" s="602"/>
      <c r="Y52" s="602"/>
      <c r="Z52" s="602"/>
      <c r="AA52" s="602"/>
      <c r="AB52" s="603"/>
      <c r="AC52" s="516">
        <f t="shared" si="16"/>
        <v>0</v>
      </c>
      <c r="AD52" s="621">
        <f>AM52+AR52+AW52+BB52+BG52+BL52+BQ52+BV52+CA52+CF52+CK52+CP52</f>
        <v>0</v>
      </c>
      <c r="AE52" s="517">
        <f t="shared" si="194"/>
        <v>0</v>
      </c>
      <c r="AF52" s="517">
        <f t="shared" si="195"/>
        <v>0</v>
      </c>
      <c r="AG52" s="517">
        <f t="shared" si="196"/>
        <v>0</v>
      </c>
      <c r="AH52" s="517">
        <f t="shared" si="197"/>
        <v>0</v>
      </c>
      <c r="AI52" s="508"/>
      <c r="AJ52" s="508"/>
      <c r="AK52" s="548"/>
      <c r="AL52" s="549"/>
      <c r="AM52" s="520">
        <f t="shared" ref="AM52" si="223">SUM(AI52:AL52)/30</f>
        <v>0</v>
      </c>
      <c r="AN52" s="508"/>
      <c r="AO52" s="508"/>
      <c r="AP52" s="548"/>
      <c r="AQ52" s="549"/>
      <c r="AR52" s="520">
        <f t="shared" ref="AR52" si="224">SUM(AN52:AQ52)/30</f>
        <v>0</v>
      </c>
      <c r="AS52" s="508"/>
      <c r="AT52" s="508"/>
      <c r="AU52" s="548"/>
      <c r="AV52" s="549"/>
      <c r="AW52" s="520">
        <f t="shared" ref="AW52" si="225">SUM(AS52:AV52)/30</f>
        <v>0</v>
      </c>
      <c r="AX52" s="508"/>
      <c r="AY52" s="508"/>
      <c r="AZ52" s="548"/>
      <c r="BA52" s="549"/>
      <c r="BB52" s="520">
        <f t="shared" ref="BB52" si="226">SUM(AX52:BA52)/30</f>
        <v>0</v>
      </c>
      <c r="BC52" s="508"/>
      <c r="BD52" s="508"/>
      <c r="BE52" s="548"/>
      <c r="BF52" s="549"/>
      <c r="BG52" s="520">
        <f t="shared" ref="BG52" si="227">SUM(BC52:BF52)/30</f>
        <v>0</v>
      </c>
      <c r="BH52" s="508"/>
      <c r="BI52" s="508"/>
      <c r="BJ52" s="548"/>
      <c r="BK52" s="549"/>
      <c r="BL52" s="520">
        <f t="shared" ref="BL52" si="228">SUM(BH52:BK52)/30</f>
        <v>0</v>
      </c>
      <c r="BM52" s="508"/>
      <c r="BN52" s="508"/>
      <c r="BO52" s="548"/>
      <c r="BP52" s="549"/>
      <c r="BQ52" s="520">
        <f t="shared" ref="BQ52" si="229">SUM(BM52:BP52)/30</f>
        <v>0</v>
      </c>
      <c r="BR52" s="508"/>
      <c r="BS52" s="508"/>
      <c r="BT52" s="548"/>
      <c r="BU52" s="549"/>
      <c r="BV52" s="520">
        <f t="shared" ref="BV52" si="230">SUM(BR52:BU52)/30</f>
        <v>0</v>
      </c>
      <c r="BW52" s="508"/>
      <c r="BX52" s="508"/>
      <c r="BY52" s="548"/>
      <c r="BZ52" s="549"/>
      <c r="CA52" s="520">
        <f t="shared" ref="CA52" si="231">SUM(BW52:BZ52)/30</f>
        <v>0</v>
      </c>
      <c r="CB52" s="508"/>
      <c r="CC52" s="508"/>
      <c r="CD52" s="548"/>
      <c r="CE52" s="549"/>
      <c r="CF52" s="520">
        <f t="shared" ref="CF52" si="232">SUM(CB52:CE52)/30</f>
        <v>0</v>
      </c>
      <c r="CG52" s="508"/>
      <c r="CH52" s="508"/>
      <c r="CI52" s="548"/>
      <c r="CJ52" s="549"/>
      <c r="CK52" s="520">
        <f t="shared" ref="CK52" si="233">SUM(CG52:CJ52)/30</f>
        <v>0</v>
      </c>
      <c r="CL52" s="508"/>
      <c r="CM52" s="508"/>
      <c r="CN52" s="548"/>
      <c r="CO52" s="549"/>
      <c r="CP52" s="520">
        <f t="shared" ref="CP52" si="234">SUM(CL52:CO52)/30</f>
        <v>0</v>
      </c>
      <c r="CQ52" s="62"/>
      <c r="CS52" s="543">
        <f t="shared" si="198"/>
        <v>-1</v>
      </c>
      <c r="CT52" s="543"/>
    </row>
    <row r="53" spans="1:98" s="19" customFormat="1" ht="10.199999999999999" x14ac:dyDescent="0.2">
      <c r="A53" s="22" t="str">
        <f>'НП ДЕННА'!A34</f>
        <v>1.1.12</v>
      </c>
      <c r="B53" s="604">
        <f>'НП ДЕННА'!B34</f>
        <v>0</v>
      </c>
      <c r="C53" s="605">
        <f>'НП ДЕННА'!C34</f>
        <v>0</v>
      </c>
      <c r="D53" s="606">
        <f>'НП ДЕННА'!D34</f>
        <v>0</v>
      </c>
      <c r="E53" s="606">
        <f>'НП ДЕННА'!E34</f>
        <v>0</v>
      </c>
      <c r="F53" s="606">
        <f>'НП ДЕННА'!F34</f>
        <v>0</v>
      </c>
      <c r="G53" s="606">
        <f>'НП ДЕННА'!G34</f>
        <v>0</v>
      </c>
      <c r="H53" s="606">
        <f>'НП ДЕННА'!H34</f>
        <v>0</v>
      </c>
      <c r="I53" s="606">
        <f>'НП ДЕННА'!I34</f>
        <v>0</v>
      </c>
      <c r="J53" s="606">
        <f>'НП ДЕННА'!J34</f>
        <v>0</v>
      </c>
      <c r="K53" s="606">
        <f>'НП ДЕННА'!K34</f>
        <v>0</v>
      </c>
      <c r="L53" s="606">
        <f>'НП ДЕННА'!L34</f>
        <v>0</v>
      </c>
      <c r="M53" s="606">
        <f>'НП ДЕННА'!M34</f>
        <v>0</v>
      </c>
      <c r="N53" s="606">
        <f>'НП ДЕННА'!N34</f>
        <v>0</v>
      </c>
      <c r="O53" s="606">
        <f>'НП ДЕННА'!O34</f>
        <v>0</v>
      </c>
      <c r="P53" s="606">
        <f>'НП ДЕННА'!P34</f>
        <v>0</v>
      </c>
      <c r="Q53" s="606">
        <f>'НП ДЕННА'!Q34</f>
        <v>0</v>
      </c>
      <c r="R53" s="606">
        <f>'НП ДЕННА'!R34</f>
        <v>0</v>
      </c>
      <c r="S53" s="606">
        <f>'НП ДЕННА'!S34</f>
        <v>0</v>
      </c>
      <c r="T53" s="607">
        <f>'НП ДЕННА'!T34</f>
        <v>0</v>
      </c>
      <c r="U53" s="607">
        <f>'НП ДЕННА'!U34</f>
        <v>0</v>
      </c>
      <c r="V53" s="608">
        <f>'НП ДЕННА'!V34</f>
        <v>0</v>
      </c>
      <c r="W53" s="608">
        <f>'НП ДЕННА'!W34</f>
        <v>0</v>
      </c>
      <c r="X53" s="608">
        <f>'НП ДЕННА'!X34</f>
        <v>0</v>
      </c>
      <c r="Y53" s="608">
        <f>'НП ДЕННА'!Y34</f>
        <v>0</v>
      </c>
      <c r="Z53" s="608">
        <f>'НП ДЕННА'!Z34</f>
        <v>0</v>
      </c>
      <c r="AA53" s="608">
        <f>'НП ДЕННА'!AA34</f>
        <v>0</v>
      </c>
      <c r="AB53" s="609">
        <f>'НП ДЕННА'!AB34</f>
        <v>0</v>
      </c>
      <c r="AC53" s="275">
        <f t="shared" si="16"/>
        <v>0</v>
      </c>
      <c r="AD53" s="620">
        <f>'НП ДЕННА'!AD34-AD54</f>
        <v>0</v>
      </c>
      <c r="AE53" s="9">
        <f t="shared" si="194"/>
        <v>0</v>
      </c>
      <c r="AF53" s="9">
        <f t="shared" si="195"/>
        <v>0</v>
      </c>
      <c r="AG53" s="9">
        <f t="shared" si="196"/>
        <v>0</v>
      </c>
      <c r="AH53" s="9">
        <f t="shared" si="197"/>
        <v>0</v>
      </c>
      <c r="AI53" s="545">
        <f>IF('НП ДЕННА'!AI34&gt;0,IF(ROUND('НП ДЕННА'!AI34*$CR$4,0)&gt;0,ROUND('НП ДЕННА'!AI34*$CR$4,0)*2,2),0)-AI54</f>
        <v>0</v>
      </c>
      <c r="AJ53" s="545">
        <f>IF('НП ДЕННА'!AJ34&gt;0,IF(ROUND('НП ДЕННА'!AJ34*$CR$4,0)&gt;0,ROUND('НП ДЕННА'!AJ34*$CR$4,0)*2,2),0)-AJ54</f>
        <v>0</v>
      </c>
      <c r="AK53" s="546">
        <f>IF('НП ДЕННА'!AK34&gt;0,IF(ROUND('НП ДЕННА'!AK34*$CR$4,0)&gt;0,ROUND('НП ДЕННА'!AK34*$CR$4,0)*2,2),0)-AK54</f>
        <v>0</v>
      </c>
      <c r="AL53" s="547">
        <f>'НП ДЕННА'!AL34*30-SUM(AI53:AK54)-AL54</f>
        <v>0</v>
      </c>
      <c r="AM53" s="518">
        <f>'НП ДЕННА'!AL34-AM54</f>
        <v>0</v>
      </c>
      <c r="AN53" s="545">
        <f>IF('НП ДЕННА'!AM34&gt;0,IF(ROUND('НП ДЕННА'!AM34*$CR$4,0)&gt;0,ROUND('НП ДЕННА'!AM34*$CR$4,0)*2,2),0)-AN54</f>
        <v>0</v>
      </c>
      <c r="AO53" s="545">
        <f>IF('НП ДЕННА'!AN34&gt;0,IF(ROUND('НП ДЕННА'!AN34*$CR$4,0)&gt;0,ROUND('НП ДЕННА'!AN34*$CR$4,0)*2,2),0)-AO54</f>
        <v>0</v>
      </c>
      <c r="AP53" s="546">
        <f>IF('НП ДЕННА'!AO34&gt;0,IF(ROUND('НП ДЕННА'!AO34*$CR$4,0)&gt;0,ROUND('НП ДЕННА'!AO34*$CR$4,0)*2,2),0)-AP54</f>
        <v>0</v>
      </c>
      <c r="AQ53" s="547">
        <f>'НП ДЕННА'!AP34*30-SUM(AN53:AP54)-AQ54</f>
        <v>0</v>
      </c>
      <c r="AR53" s="518">
        <f>'НП ДЕННА'!AP34-AR54</f>
        <v>0</v>
      </c>
      <c r="AS53" s="545">
        <f>IF('НП ДЕННА'!AQ34&gt;0,IF(ROUND('НП ДЕННА'!AQ34*$CR$4,0)&gt;0,ROUND('НП ДЕННА'!AQ34*$CR$4,0)*2,2),0)-AS54</f>
        <v>0</v>
      </c>
      <c r="AT53" s="545">
        <f>IF('НП ДЕННА'!AR34&gt;0,IF(ROUND('НП ДЕННА'!AR34*$CR$4,0)&gt;0,ROUND('НП ДЕННА'!AR34*$CR$4,0)*2,2),0)-AT54</f>
        <v>0</v>
      </c>
      <c r="AU53" s="546">
        <f>IF('НП ДЕННА'!AS34&gt;0,IF(ROUND('НП ДЕННА'!AS34*$CR$4,0)&gt;0,ROUND('НП ДЕННА'!AS34*$CR$4,0)*2,2),0)-AU54</f>
        <v>0</v>
      </c>
      <c r="AV53" s="547">
        <f>'НП ДЕННА'!AT34*30-SUM(AS53:AU54)-AV54</f>
        <v>0</v>
      </c>
      <c r="AW53" s="518">
        <f>'НП ДЕННА'!AT34-AW54</f>
        <v>0</v>
      </c>
      <c r="AX53" s="545">
        <f>IF('НП ДЕННА'!AU34&gt;0,IF(ROUND('НП ДЕННА'!AU34*$CR$4,0)&gt;0,ROUND('НП ДЕННА'!AU34*$CR$4,0)*2,2),0)-AX54</f>
        <v>0</v>
      </c>
      <c r="AY53" s="545">
        <f>IF('НП ДЕННА'!AV34&gt;0,IF(ROUND('НП ДЕННА'!AV34*$CR$4,0)&gt;0,ROUND('НП ДЕННА'!AV34*$CR$4,0)*2,2),0)-AY54</f>
        <v>0</v>
      </c>
      <c r="AZ53" s="546">
        <f>IF('НП ДЕННА'!AW34&gt;0,IF(ROUND('НП ДЕННА'!AW34*$CR$4,0)&gt;0,ROUND('НП ДЕННА'!AW34*$CR$4,0)*2,2),0)-AZ54</f>
        <v>0</v>
      </c>
      <c r="BA53" s="547">
        <f>'НП ДЕННА'!AX34*30-SUM(AX53:AZ54)-BA54</f>
        <v>0</v>
      </c>
      <c r="BB53" s="518">
        <f>'НП ДЕННА'!AX34-BB54</f>
        <v>0</v>
      </c>
      <c r="BC53" s="545">
        <f>IF('НП ДЕННА'!AY34&gt;0,IF(ROUND('НП ДЕННА'!AY34*$CR$4,0)&gt;0,ROUND('НП ДЕННА'!AY34*$CR$4,0)*2,2),0)-BC54</f>
        <v>0</v>
      </c>
      <c r="BD53" s="545">
        <f>IF('НП ДЕННА'!AZ34&gt;0,IF(ROUND('НП ДЕННА'!AZ34*$CR$4,0)&gt;0,ROUND('НП ДЕННА'!AZ34*$CR$4,0)*2,2),0)-BD54</f>
        <v>0</v>
      </c>
      <c r="BE53" s="546">
        <f>IF('НП ДЕННА'!BA34&gt;0,IF(ROUND('НП ДЕННА'!BA34*$CR$4,0)&gt;0,ROUND('НП ДЕННА'!BA34*$CR$4,0)*2,2),0)-BE54</f>
        <v>0</v>
      </c>
      <c r="BF53" s="547">
        <f>'НП ДЕННА'!BB34*30-SUM(BC53:BE54)-BF54</f>
        <v>0</v>
      </c>
      <c r="BG53" s="518">
        <f>'НП ДЕННА'!BB34-BG54</f>
        <v>0</v>
      </c>
      <c r="BH53" s="545">
        <f>IF('НП ДЕННА'!BC34&gt;0,IF(ROUND('НП ДЕННА'!BC34*$CR$4,0)&gt;0,ROUND('НП ДЕННА'!BC34*$CR$4,0)*2,2),0)-BH54</f>
        <v>0</v>
      </c>
      <c r="BI53" s="545">
        <f>IF('НП ДЕННА'!BD34&gt;0,IF(ROUND('НП ДЕННА'!BD34*$CR$4,0)&gt;0,ROUND('НП ДЕННА'!BD34*$CR$4,0)*2,2),0)-BI54</f>
        <v>0</v>
      </c>
      <c r="BJ53" s="546">
        <f>IF('НП ДЕННА'!BE34&gt;0,IF(ROUND('НП ДЕННА'!BE34*$CR$4,0)&gt;0,ROUND('НП ДЕННА'!BE34*$CR$4,0)*2,2),0)-BJ54</f>
        <v>0</v>
      </c>
      <c r="BK53" s="547">
        <f>'НП ДЕННА'!BF34*30-SUM(BH53:BJ54)-BK54</f>
        <v>0</v>
      </c>
      <c r="BL53" s="518">
        <f>'НП ДЕННА'!BF34-BL54</f>
        <v>0</v>
      </c>
      <c r="BM53" s="545">
        <f>IF('НП ДЕННА'!BG34&gt;0,IF(ROUND('НП ДЕННА'!BG34*$CR$4,0)&gt;0,ROUND('НП ДЕННА'!BG34*$CR$4,0)*2,2),0)-BM54</f>
        <v>0</v>
      </c>
      <c r="BN53" s="545">
        <f>IF('НП ДЕННА'!BH34&gt;0,IF(ROUND('НП ДЕННА'!BH34*$CR$4,0)&gt;0,ROUND('НП ДЕННА'!BH34*$CR$4,0)*2,2),0)-BN54</f>
        <v>0</v>
      </c>
      <c r="BO53" s="546">
        <f>IF('НП ДЕННА'!BI34&gt;0,IF(ROUND('НП ДЕННА'!BI34*$CR$4,0)&gt;0,ROUND('НП ДЕННА'!BI34*$CR$4,0)*2,2),0)-BO54</f>
        <v>0</v>
      </c>
      <c r="BP53" s="547">
        <f>'НП ДЕННА'!BJ34*30-SUM(BM53:BO54)-BP54</f>
        <v>0</v>
      </c>
      <c r="BQ53" s="518">
        <f>'НП ДЕННА'!BJ34-BQ54</f>
        <v>0</v>
      </c>
      <c r="BR53" s="545">
        <f>IF('НП ДЕННА'!BK34&gt;0,IF(ROUND('НП ДЕННА'!BK34*$CR$4,0)&gt;0,ROUND('НП ДЕННА'!BK34*$CR$4,0)*2,2),0)-BR54</f>
        <v>0</v>
      </c>
      <c r="BS53" s="545">
        <f>IF('НП ДЕННА'!BL34&gt;0,IF(ROUND('НП ДЕННА'!BL34*$CR$4,0)&gt;0,ROUND('НП ДЕННА'!BL34*$CR$4,0)*2,2),0)-BS54</f>
        <v>0</v>
      </c>
      <c r="BT53" s="546">
        <f>IF('НП ДЕННА'!BM34&gt;0,IF(ROUND('НП ДЕННА'!BM34*$CR$4,0)&gt;0,ROUND('НП ДЕННА'!BM34*$CR$4,0)*2,2),0)-BT54</f>
        <v>0</v>
      </c>
      <c r="BU53" s="547">
        <f>'НП ДЕННА'!BN34*30-SUM(BR53:BT54)-BU54</f>
        <v>0</v>
      </c>
      <c r="BV53" s="518">
        <f>'НП ДЕННА'!BN34-BV54</f>
        <v>0</v>
      </c>
      <c r="BW53" s="545">
        <f>IF('НП ДЕННА'!BO34&gt;0,IF(ROUND('НП ДЕННА'!BO34*$CR$4,0)&gt;0,ROUND('НП ДЕННА'!BO34*$CR$4,0)*2,2),0)-BW54</f>
        <v>0</v>
      </c>
      <c r="BX53" s="545">
        <f>IF('НП ДЕННА'!BP34&gt;0,IF(ROUND('НП ДЕННА'!BP34*$CR$4,0)&gt;0,ROUND('НП ДЕННА'!BP34*$CR$4,0)*2,2),0)-BX54</f>
        <v>0</v>
      </c>
      <c r="BY53" s="546">
        <f>IF('НП ДЕННА'!BQ34&gt;0,IF(ROUND('НП ДЕННА'!BQ34*$CR$4,0)&gt;0,ROUND('НП ДЕННА'!BQ34*$CR$4,0)*2,2),0)-BY54</f>
        <v>0</v>
      </c>
      <c r="BZ53" s="547">
        <f>'НП ДЕННА'!BR34*30-SUM(BW53:BY54)-BZ54</f>
        <v>0</v>
      </c>
      <c r="CA53" s="518">
        <f>'НП ДЕННА'!BR34-CA54</f>
        <v>0</v>
      </c>
      <c r="CB53" s="545">
        <f>IF('НП ДЕННА'!BS34&gt;0,IF(ROUND('НП ДЕННА'!BS34*$CR$4,0)&gt;0,ROUND('НП ДЕННА'!BS34*$CR$4,0)*2,2),0)-CB54</f>
        <v>0</v>
      </c>
      <c r="CC53" s="545">
        <f>IF('НП ДЕННА'!BT34&gt;0,IF(ROUND('НП ДЕННА'!BT34*$CR$4,0)&gt;0,ROUND('НП ДЕННА'!BT34*$CR$4,0)*2,2),0)-CC54</f>
        <v>0</v>
      </c>
      <c r="CD53" s="546">
        <f>IF('НП ДЕННА'!BU34&gt;0,IF(ROUND('НП ДЕННА'!BU34*$CR$4,0)&gt;0,ROUND('НП ДЕННА'!BU34*$CR$4,0)*2,2),0)-CD54</f>
        <v>0</v>
      </c>
      <c r="CE53" s="547">
        <f>'НП ДЕННА'!BV34*30-SUM(CB53:CD54)-CE54</f>
        <v>0</v>
      </c>
      <c r="CF53" s="518">
        <f>'НП ДЕННА'!BV34-CF54</f>
        <v>0</v>
      </c>
      <c r="CG53" s="545">
        <f>IF('НП ДЕННА'!BW34&gt;0,IF(ROUND('НП ДЕННА'!BW34*$CR$4,0)&gt;0,ROUND('НП ДЕННА'!BW34*$CR$4,0)*2,2),0)-CG54</f>
        <v>0</v>
      </c>
      <c r="CH53" s="545">
        <f>IF('НП ДЕННА'!BX34&gt;0,IF(ROUND('НП ДЕННА'!BX34*$CR$4,0)&gt;0,ROUND('НП ДЕННА'!BX34*$CR$4,0)*2,2),0)-CH54</f>
        <v>0</v>
      </c>
      <c r="CI53" s="546">
        <f>IF('НП ДЕННА'!BY34&gt;0,IF(ROUND('НП ДЕННА'!BY34*$CR$4,0)&gt;0,ROUND('НП ДЕННА'!BY34*$CR$4,0)*2,2),0)-CI54</f>
        <v>0</v>
      </c>
      <c r="CJ53" s="547">
        <f>'НП ДЕННА'!BZ34*30-SUM(CG53:CI54)-CJ54</f>
        <v>0</v>
      </c>
      <c r="CK53" s="518">
        <f>'НП ДЕННА'!BZ34-CK54</f>
        <v>0</v>
      </c>
      <c r="CL53" s="545">
        <f>IF('НП ДЕННА'!CA34&gt;0,IF(ROUND('НП ДЕННА'!CA34*$CR$4,0)&gt;0,ROUND('НП ДЕННА'!CA34*$CR$4,0)*2,2),0)-CL54</f>
        <v>0</v>
      </c>
      <c r="CM53" s="545">
        <f>IF('НП ДЕННА'!CB34&gt;0,IF(ROUND('НП ДЕННА'!CB34*$CR$4,0)&gt;0,ROUND('НП ДЕННА'!CB34*$CR$4,0)*2,2),0)-CM54</f>
        <v>0</v>
      </c>
      <c r="CN53" s="546">
        <f>IF('НП ДЕННА'!CC34&gt;0,IF(ROUND('НП ДЕННА'!CC34*$CR$4,0)&gt;0,ROUND('НП ДЕННА'!CC34*$CR$4,0)*2,2),0)-CN54</f>
        <v>0</v>
      </c>
      <c r="CO53" s="547">
        <f>'НП ДЕННА'!CD34*30-SUM(CL53:CN54)-CO54</f>
        <v>0</v>
      </c>
      <c r="CP53" s="518">
        <f>'НП ДЕННА'!CD34-CP54</f>
        <v>0</v>
      </c>
      <c r="CQ53" s="62">
        <f>IF(ISERROR(AH53/AC53),0,(AH53+AH54)/(AC53+AC54))</f>
        <v>0</v>
      </c>
      <c r="CS53" s="543">
        <f t="shared" si="198"/>
        <v>-1</v>
      </c>
    </row>
    <row r="54" spans="1:98" s="19" customFormat="1" ht="10.199999999999999" x14ac:dyDescent="0.2">
      <c r="A54" s="510"/>
      <c r="B54" s="600"/>
      <c r="C54" s="601" t="s">
        <v>275</v>
      </c>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3"/>
      <c r="AC54" s="516">
        <f t="shared" si="16"/>
        <v>0</v>
      </c>
      <c r="AD54" s="621">
        <f>AM54+AR54+AW54+BB54+BG54+BL54+BQ54+BV54+CA54+CF54+CK54+CP54</f>
        <v>0</v>
      </c>
      <c r="AE54" s="517">
        <f t="shared" si="194"/>
        <v>0</v>
      </c>
      <c r="AF54" s="517">
        <f t="shared" si="195"/>
        <v>0</v>
      </c>
      <c r="AG54" s="517">
        <f t="shared" si="196"/>
        <v>0</v>
      </c>
      <c r="AH54" s="517">
        <f t="shared" si="197"/>
        <v>0</v>
      </c>
      <c r="AI54" s="508"/>
      <c r="AJ54" s="508"/>
      <c r="AK54" s="548"/>
      <c r="AL54" s="549"/>
      <c r="AM54" s="520">
        <f t="shared" ref="AM54" si="235">SUM(AI54:AL54)/30</f>
        <v>0</v>
      </c>
      <c r="AN54" s="508"/>
      <c r="AO54" s="508"/>
      <c r="AP54" s="548"/>
      <c r="AQ54" s="549"/>
      <c r="AR54" s="520">
        <f t="shared" ref="AR54" si="236">SUM(AN54:AQ54)/30</f>
        <v>0</v>
      </c>
      <c r="AS54" s="508"/>
      <c r="AT54" s="508"/>
      <c r="AU54" s="548"/>
      <c r="AV54" s="549"/>
      <c r="AW54" s="520">
        <f t="shared" ref="AW54" si="237">SUM(AS54:AV54)/30</f>
        <v>0</v>
      </c>
      <c r="AX54" s="508"/>
      <c r="AY54" s="508"/>
      <c r="AZ54" s="548"/>
      <c r="BA54" s="549"/>
      <c r="BB54" s="520">
        <f t="shared" ref="BB54" si="238">SUM(AX54:BA54)/30</f>
        <v>0</v>
      </c>
      <c r="BC54" s="508"/>
      <c r="BD54" s="508"/>
      <c r="BE54" s="548"/>
      <c r="BF54" s="549"/>
      <c r="BG54" s="520">
        <f t="shared" ref="BG54" si="239">SUM(BC54:BF54)/30</f>
        <v>0</v>
      </c>
      <c r="BH54" s="508"/>
      <c r="BI54" s="508"/>
      <c r="BJ54" s="548"/>
      <c r="BK54" s="549"/>
      <c r="BL54" s="520">
        <f t="shared" ref="BL54" si="240">SUM(BH54:BK54)/30</f>
        <v>0</v>
      </c>
      <c r="BM54" s="508"/>
      <c r="BN54" s="508"/>
      <c r="BO54" s="548"/>
      <c r="BP54" s="549"/>
      <c r="BQ54" s="520">
        <f t="shared" ref="BQ54" si="241">SUM(BM54:BP54)/30</f>
        <v>0</v>
      </c>
      <c r="BR54" s="508"/>
      <c r="BS54" s="508"/>
      <c r="BT54" s="548"/>
      <c r="BU54" s="549"/>
      <c r="BV54" s="520">
        <f t="shared" ref="BV54" si="242">SUM(BR54:BU54)/30</f>
        <v>0</v>
      </c>
      <c r="BW54" s="508"/>
      <c r="BX54" s="508"/>
      <c r="BY54" s="548"/>
      <c r="BZ54" s="549"/>
      <c r="CA54" s="520">
        <f t="shared" ref="CA54" si="243">SUM(BW54:BZ54)/30</f>
        <v>0</v>
      </c>
      <c r="CB54" s="508"/>
      <c r="CC54" s="508"/>
      <c r="CD54" s="548"/>
      <c r="CE54" s="549"/>
      <c r="CF54" s="520">
        <f t="shared" ref="CF54" si="244">SUM(CB54:CE54)/30</f>
        <v>0</v>
      </c>
      <c r="CG54" s="508"/>
      <c r="CH54" s="508"/>
      <c r="CI54" s="548"/>
      <c r="CJ54" s="549"/>
      <c r="CK54" s="520">
        <f t="shared" ref="CK54" si="245">SUM(CG54:CJ54)/30</f>
        <v>0</v>
      </c>
      <c r="CL54" s="508"/>
      <c r="CM54" s="508"/>
      <c r="CN54" s="548"/>
      <c r="CO54" s="549"/>
      <c r="CP54" s="520">
        <f t="shared" ref="CP54" si="246">SUM(CL54:CO54)/30</f>
        <v>0</v>
      </c>
      <c r="CQ54" s="62"/>
      <c r="CS54" s="543">
        <f t="shared" si="198"/>
        <v>-1</v>
      </c>
      <c r="CT54" s="543"/>
    </row>
    <row r="55" spans="1:98" s="19" customFormat="1" ht="10.199999999999999" x14ac:dyDescent="0.2">
      <c r="A55" s="22" t="str">
        <f>'НП ДЕННА'!A35</f>
        <v>1.1.12</v>
      </c>
      <c r="B55" s="604">
        <f>'НП ДЕННА'!B35</f>
        <v>0</v>
      </c>
      <c r="C55" s="605">
        <f>'НП ДЕННА'!C35</f>
        <v>0</v>
      </c>
      <c r="D55" s="606">
        <f>'НП ДЕННА'!D35</f>
        <v>0</v>
      </c>
      <c r="E55" s="606">
        <f>'НП ДЕННА'!E35</f>
        <v>0</v>
      </c>
      <c r="F55" s="606">
        <f>'НП ДЕННА'!F35</f>
        <v>0</v>
      </c>
      <c r="G55" s="606">
        <f>'НП ДЕННА'!G35</f>
        <v>0</v>
      </c>
      <c r="H55" s="606">
        <f>'НП ДЕННА'!H35</f>
        <v>0</v>
      </c>
      <c r="I55" s="606">
        <f>'НП ДЕННА'!I35</f>
        <v>0</v>
      </c>
      <c r="J55" s="606">
        <f>'НП ДЕННА'!J35</f>
        <v>0</v>
      </c>
      <c r="K55" s="606">
        <f>'НП ДЕННА'!K35</f>
        <v>0</v>
      </c>
      <c r="L55" s="606">
        <f>'НП ДЕННА'!L35</f>
        <v>0</v>
      </c>
      <c r="M55" s="606">
        <f>'НП ДЕННА'!M35</f>
        <v>0</v>
      </c>
      <c r="N55" s="606">
        <f>'НП ДЕННА'!N35</f>
        <v>0</v>
      </c>
      <c r="O55" s="606">
        <f>'НП ДЕННА'!O35</f>
        <v>0</v>
      </c>
      <c r="P55" s="606">
        <f>'НП ДЕННА'!P35</f>
        <v>0</v>
      </c>
      <c r="Q55" s="606">
        <f>'НП ДЕННА'!Q35</f>
        <v>0</v>
      </c>
      <c r="R55" s="606">
        <f>'НП ДЕННА'!R35</f>
        <v>0</v>
      </c>
      <c r="S55" s="606">
        <f>'НП ДЕННА'!S35</f>
        <v>0</v>
      </c>
      <c r="T55" s="607">
        <f>'НП ДЕННА'!T35</f>
        <v>0</v>
      </c>
      <c r="U55" s="607">
        <f>'НП ДЕННА'!U35</f>
        <v>0</v>
      </c>
      <c r="V55" s="608">
        <f>'НП ДЕННА'!V35</f>
        <v>0</v>
      </c>
      <c r="W55" s="608">
        <f>'НП ДЕННА'!W35</f>
        <v>0</v>
      </c>
      <c r="X55" s="608">
        <f>'НП ДЕННА'!X35</f>
        <v>0</v>
      </c>
      <c r="Y55" s="608">
        <f>'НП ДЕННА'!Y35</f>
        <v>0</v>
      </c>
      <c r="Z55" s="608">
        <f>'НП ДЕННА'!Z35</f>
        <v>0</v>
      </c>
      <c r="AA55" s="608">
        <f>'НП ДЕННА'!AA35</f>
        <v>0</v>
      </c>
      <c r="AB55" s="609">
        <f>'НП ДЕННА'!AB35</f>
        <v>0</v>
      </c>
      <c r="AC55" s="275">
        <f t="shared" si="16"/>
        <v>0</v>
      </c>
      <c r="AD55" s="620">
        <f>'НП ДЕННА'!AD35-AD56</f>
        <v>0</v>
      </c>
      <c r="AE55" s="9">
        <f t="shared" si="194"/>
        <v>0</v>
      </c>
      <c r="AF55" s="9">
        <f t="shared" si="195"/>
        <v>0</v>
      </c>
      <c r="AG55" s="9">
        <f t="shared" si="196"/>
        <v>0</v>
      </c>
      <c r="AH55" s="9">
        <f t="shared" si="197"/>
        <v>0</v>
      </c>
      <c r="AI55" s="545">
        <f>IF('НП ДЕННА'!AI35&gt;0,IF(ROUND('НП ДЕННА'!AI35*$CR$4,0)&gt;0,ROUND('НП ДЕННА'!AI35*$CR$4,0)*2,2),0)-AI56</f>
        <v>0</v>
      </c>
      <c r="AJ55" s="545">
        <f>IF('НП ДЕННА'!AJ35&gt;0,IF(ROUND('НП ДЕННА'!AJ35*$CR$4,0)&gt;0,ROUND('НП ДЕННА'!AJ35*$CR$4,0)*2,2),0)-AJ56</f>
        <v>0</v>
      </c>
      <c r="AK55" s="546">
        <f>IF('НП ДЕННА'!AK35&gt;0,IF(ROUND('НП ДЕННА'!AK35*$CR$4,0)&gt;0,ROUND('НП ДЕННА'!AK35*$CR$4,0)*2,2),0)-AK56</f>
        <v>0</v>
      </c>
      <c r="AL55" s="547">
        <f>'НП ДЕННА'!AL35*30-SUM(AI55:AK56)-AL56</f>
        <v>0</v>
      </c>
      <c r="AM55" s="518">
        <f>'НП ДЕННА'!AL35-AM56</f>
        <v>0</v>
      </c>
      <c r="AN55" s="545">
        <f>IF('НП ДЕННА'!AM35&gt;0,IF(ROUND('НП ДЕННА'!AM35*$CR$4,0)&gt;0,ROUND('НП ДЕННА'!AM35*$CR$4,0)*2,2),0)-AN56</f>
        <v>0</v>
      </c>
      <c r="AO55" s="545">
        <f>IF('НП ДЕННА'!AN35&gt;0,IF(ROUND('НП ДЕННА'!AN35*$CR$4,0)&gt;0,ROUND('НП ДЕННА'!AN35*$CR$4,0)*2,2),0)-AO56</f>
        <v>0</v>
      </c>
      <c r="AP55" s="546">
        <f>IF('НП ДЕННА'!AO35&gt;0,IF(ROUND('НП ДЕННА'!AO35*$CR$4,0)&gt;0,ROUND('НП ДЕННА'!AO35*$CR$4,0)*2,2),0)-AP56</f>
        <v>0</v>
      </c>
      <c r="AQ55" s="547">
        <f>'НП ДЕННА'!AP35*30-SUM(AN55:AP56)-AQ56</f>
        <v>0</v>
      </c>
      <c r="AR55" s="518">
        <f>'НП ДЕННА'!AP35-AR56</f>
        <v>0</v>
      </c>
      <c r="AS55" s="545">
        <f>IF('НП ДЕННА'!AQ35&gt;0,IF(ROUND('НП ДЕННА'!AQ35*$CR$4,0)&gt;0,ROUND('НП ДЕННА'!AQ35*$CR$4,0)*2,2),0)-AS56</f>
        <v>0</v>
      </c>
      <c r="AT55" s="545">
        <f>IF('НП ДЕННА'!AR35&gt;0,IF(ROUND('НП ДЕННА'!AR35*$CR$4,0)&gt;0,ROUND('НП ДЕННА'!AR35*$CR$4,0)*2,2),0)-AT56</f>
        <v>0</v>
      </c>
      <c r="AU55" s="546">
        <f>IF('НП ДЕННА'!AS35&gt;0,IF(ROUND('НП ДЕННА'!AS35*$CR$4,0)&gt;0,ROUND('НП ДЕННА'!AS35*$CR$4,0)*2,2),0)-AU56</f>
        <v>0</v>
      </c>
      <c r="AV55" s="547">
        <f>'НП ДЕННА'!AT35*30-SUM(AS55:AU56)-AV56</f>
        <v>0</v>
      </c>
      <c r="AW55" s="518">
        <f>'НП ДЕННА'!AT35-AW56</f>
        <v>0</v>
      </c>
      <c r="AX55" s="545">
        <f>IF('НП ДЕННА'!AU35&gt;0,IF(ROUND('НП ДЕННА'!AU35*$CR$4,0)&gt;0,ROUND('НП ДЕННА'!AU35*$CR$4,0)*2,2),0)-AX56</f>
        <v>0</v>
      </c>
      <c r="AY55" s="545">
        <f>IF('НП ДЕННА'!AV35&gt;0,IF(ROUND('НП ДЕННА'!AV35*$CR$4,0)&gt;0,ROUND('НП ДЕННА'!AV35*$CR$4,0)*2,2),0)-AY56</f>
        <v>0</v>
      </c>
      <c r="AZ55" s="546">
        <f>IF('НП ДЕННА'!AW35&gt;0,IF(ROUND('НП ДЕННА'!AW35*$CR$4,0)&gt;0,ROUND('НП ДЕННА'!AW35*$CR$4,0)*2,2),0)-AZ56</f>
        <v>0</v>
      </c>
      <c r="BA55" s="547">
        <f>'НП ДЕННА'!AX35*30-SUM(AX55:AZ56)-BA56</f>
        <v>0</v>
      </c>
      <c r="BB55" s="518">
        <f>'НП ДЕННА'!AX35-BB56</f>
        <v>0</v>
      </c>
      <c r="BC55" s="545">
        <f>IF('НП ДЕННА'!AY35&gt;0,IF(ROUND('НП ДЕННА'!AY35*$CR$4,0)&gt;0,ROUND('НП ДЕННА'!AY35*$CR$4,0)*2,2),0)-BC56</f>
        <v>0</v>
      </c>
      <c r="BD55" s="545">
        <f>IF('НП ДЕННА'!AZ35&gt;0,IF(ROUND('НП ДЕННА'!AZ35*$CR$4,0)&gt;0,ROUND('НП ДЕННА'!AZ35*$CR$4,0)*2,2),0)-BD56</f>
        <v>0</v>
      </c>
      <c r="BE55" s="546">
        <f>IF('НП ДЕННА'!BA35&gt;0,IF(ROUND('НП ДЕННА'!BA35*$CR$4,0)&gt;0,ROUND('НП ДЕННА'!BA35*$CR$4,0)*2,2),0)-BE56</f>
        <v>0</v>
      </c>
      <c r="BF55" s="547">
        <f>'НП ДЕННА'!BB35*30-SUM(BC55:BE56)-BF56</f>
        <v>0</v>
      </c>
      <c r="BG55" s="518">
        <f>'НП ДЕННА'!BB35-BG56</f>
        <v>0</v>
      </c>
      <c r="BH55" s="545">
        <f>IF('НП ДЕННА'!BC35&gt;0,IF(ROUND('НП ДЕННА'!BC35*$CR$4,0)&gt;0,ROUND('НП ДЕННА'!BC35*$CR$4,0)*2,2),0)-BH56</f>
        <v>0</v>
      </c>
      <c r="BI55" s="545">
        <f>IF('НП ДЕННА'!BD35&gt;0,IF(ROUND('НП ДЕННА'!BD35*$CR$4,0)&gt;0,ROUND('НП ДЕННА'!BD35*$CR$4,0)*2,2),0)-BI56</f>
        <v>0</v>
      </c>
      <c r="BJ55" s="546">
        <f>IF('НП ДЕННА'!BE35&gt;0,IF(ROUND('НП ДЕННА'!BE35*$CR$4,0)&gt;0,ROUND('НП ДЕННА'!BE35*$CR$4,0)*2,2),0)-BJ56</f>
        <v>0</v>
      </c>
      <c r="BK55" s="547">
        <f>'НП ДЕННА'!BF35*30-SUM(BH55:BJ56)-BK56</f>
        <v>0</v>
      </c>
      <c r="BL55" s="518">
        <f>'НП ДЕННА'!BF35-BL56</f>
        <v>0</v>
      </c>
      <c r="BM55" s="545">
        <f>IF('НП ДЕННА'!BG35&gt;0,IF(ROUND('НП ДЕННА'!BG35*$CR$4,0)&gt;0,ROUND('НП ДЕННА'!BG35*$CR$4,0)*2,2),0)-BM56</f>
        <v>0</v>
      </c>
      <c r="BN55" s="545">
        <f>IF('НП ДЕННА'!BH35&gt;0,IF(ROUND('НП ДЕННА'!BH35*$CR$4,0)&gt;0,ROUND('НП ДЕННА'!BH35*$CR$4,0)*2,2),0)-BN56</f>
        <v>0</v>
      </c>
      <c r="BO55" s="546">
        <f>IF('НП ДЕННА'!BI35&gt;0,IF(ROUND('НП ДЕННА'!BI35*$CR$4,0)&gt;0,ROUND('НП ДЕННА'!BI35*$CR$4,0)*2,2),0)-BO56</f>
        <v>0</v>
      </c>
      <c r="BP55" s="547">
        <f>'НП ДЕННА'!BJ35*30-SUM(BM55:BO56)-BP56</f>
        <v>0</v>
      </c>
      <c r="BQ55" s="518">
        <f>'НП ДЕННА'!BJ35-BQ56</f>
        <v>0</v>
      </c>
      <c r="BR55" s="545">
        <f>IF('НП ДЕННА'!BK35&gt;0,IF(ROUND('НП ДЕННА'!BK35*$CR$4,0)&gt;0,ROUND('НП ДЕННА'!BK35*$CR$4,0)*2,2),0)-BR56</f>
        <v>0</v>
      </c>
      <c r="BS55" s="545">
        <f>IF('НП ДЕННА'!BL35&gt;0,IF(ROUND('НП ДЕННА'!BL35*$CR$4,0)&gt;0,ROUND('НП ДЕННА'!BL35*$CR$4,0)*2,2),0)-BS56</f>
        <v>0</v>
      </c>
      <c r="BT55" s="546">
        <f>IF('НП ДЕННА'!BM35&gt;0,IF(ROUND('НП ДЕННА'!BM35*$CR$4,0)&gt;0,ROUND('НП ДЕННА'!BM35*$CR$4,0)*2,2),0)-BT56</f>
        <v>0</v>
      </c>
      <c r="BU55" s="547">
        <f>'НП ДЕННА'!BN35*30-SUM(BR55:BT56)-BU56</f>
        <v>0</v>
      </c>
      <c r="BV55" s="518">
        <f>'НП ДЕННА'!BN35-BV56</f>
        <v>0</v>
      </c>
      <c r="BW55" s="545">
        <f>IF('НП ДЕННА'!BO35&gt;0,IF(ROUND('НП ДЕННА'!BO35*$CR$4,0)&gt;0,ROUND('НП ДЕННА'!BO35*$CR$4,0)*2,2),0)-BW56</f>
        <v>0</v>
      </c>
      <c r="BX55" s="545">
        <f>IF('НП ДЕННА'!BP35&gt;0,IF(ROUND('НП ДЕННА'!BP35*$CR$4,0)&gt;0,ROUND('НП ДЕННА'!BP35*$CR$4,0)*2,2),0)-BX56</f>
        <v>0</v>
      </c>
      <c r="BY55" s="546">
        <f>IF('НП ДЕННА'!BQ35&gt;0,IF(ROUND('НП ДЕННА'!BQ35*$CR$4,0)&gt;0,ROUND('НП ДЕННА'!BQ35*$CR$4,0)*2,2),0)-BY56</f>
        <v>0</v>
      </c>
      <c r="BZ55" s="547">
        <f>'НП ДЕННА'!BR35*30-SUM(BW55:BY56)-BZ56</f>
        <v>0</v>
      </c>
      <c r="CA55" s="518">
        <f>'НП ДЕННА'!BR35-CA56</f>
        <v>0</v>
      </c>
      <c r="CB55" s="545">
        <f>IF('НП ДЕННА'!BS35&gt;0,IF(ROUND('НП ДЕННА'!BS35*$CR$4,0)&gt;0,ROUND('НП ДЕННА'!BS35*$CR$4,0)*2,2),0)-CB56</f>
        <v>0</v>
      </c>
      <c r="CC55" s="545">
        <f>IF('НП ДЕННА'!BT35&gt;0,IF(ROUND('НП ДЕННА'!BT35*$CR$4,0)&gt;0,ROUND('НП ДЕННА'!BT35*$CR$4,0)*2,2),0)-CC56</f>
        <v>0</v>
      </c>
      <c r="CD55" s="546">
        <f>IF('НП ДЕННА'!BU35&gt;0,IF(ROUND('НП ДЕННА'!BU35*$CR$4,0)&gt;0,ROUND('НП ДЕННА'!BU35*$CR$4,0)*2,2),0)-CD56</f>
        <v>0</v>
      </c>
      <c r="CE55" s="547">
        <f>'НП ДЕННА'!BV35*30-SUM(CB55:CD56)-CE56</f>
        <v>0</v>
      </c>
      <c r="CF55" s="518">
        <f>'НП ДЕННА'!BV35-CF56</f>
        <v>0</v>
      </c>
      <c r="CG55" s="545">
        <f>IF('НП ДЕННА'!BW35&gt;0,IF(ROUND('НП ДЕННА'!BW35*$CR$4,0)&gt;0,ROUND('НП ДЕННА'!BW35*$CR$4,0)*2,2),0)-CG56</f>
        <v>0</v>
      </c>
      <c r="CH55" s="545">
        <f>IF('НП ДЕННА'!BX35&gt;0,IF(ROUND('НП ДЕННА'!BX35*$CR$4,0)&gt;0,ROUND('НП ДЕННА'!BX35*$CR$4,0)*2,2),0)-CH56</f>
        <v>0</v>
      </c>
      <c r="CI55" s="546">
        <f>IF('НП ДЕННА'!BY35&gt;0,IF(ROUND('НП ДЕННА'!BY35*$CR$4,0)&gt;0,ROUND('НП ДЕННА'!BY35*$CR$4,0)*2,2),0)-CI56</f>
        <v>0</v>
      </c>
      <c r="CJ55" s="547">
        <f>'НП ДЕННА'!BZ35*30-SUM(CG55:CI56)-CJ56</f>
        <v>0</v>
      </c>
      <c r="CK55" s="518">
        <f>'НП ДЕННА'!BZ35-CK56</f>
        <v>0</v>
      </c>
      <c r="CL55" s="545">
        <f>IF('НП ДЕННА'!CA35&gt;0,IF(ROUND('НП ДЕННА'!CA35*$CR$4,0)&gt;0,ROUND('НП ДЕННА'!CA35*$CR$4,0)*2,2),0)-CL56</f>
        <v>0</v>
      </c>
      <c r="CM55" s="545">
        <f>IF('НП ДЕННА'!CB35&gt;0,IF(ROUND('НП ДЕННА'!CB35*$CR$4,0)&gt;0,ROUND('НП ДЕННА'!CB35*$CR$4,0)*2,2),0)-CM56</f>
        <v>0</v>
      </c>
      <c r="CN55" s="546">
        <f>IF('НП ДЕННА'!CC35&gt;0,IF(ROUND('НП ДЕННА'!CC35*$CR$4,0)&gt;0,ROUND('НП ДЕННА'!CC35*$CR$4,0)*2,2),0)-CN56</f>
        <v>0</v>
      </c>
      <c r="CO55" s="547">
        <f>'НП ДЕННА'!CD35*30-SUM(CL55:CN56)-CO56</f>
        <v>0</v>
      </c>
      <c r="CP55" s="518">
        <f>'НП ДЕННА'!CD35-CP56</f>
        <v>0</v>
      </c>
      <c r="CQ55" s="62">
        <f>IF(ISERROR(AH55/AC55),0,(AH55+AH56)/(AC55+AC56))</f>
        <v>0</v>
      </c>
      <c r="CS55" s="543">
        <f t="shared" si="198"/>
        <v>-1</v>
      </c>
    </row>
    <row r="56" spans="1:98" s="19" customFormat="1" ht="10.199999999999999" x14ac:dyDescent="0.2">
      <c r="A56" s="510"/>
      <c r="B56" s="600"/>
      <c r="C56" s="601" t="s">
        <v>275</v>
      </c>
      <c r="D56" s="602"/>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3"/>
      <c r="AC56" s="516">
        <f t="shared" si="16"/>
        <v>0</v>
      </c>
      <c r="AD56" s="621">
        <f>AM56+AR56+AW56+BB56+BG56+BL56+BQ56+BV56+CA56+CF56+CK56+CP56</f>
        <v>0</v>
      </c>
      <c r="AE56" s="517">
        <f t="shared" si="194"/>
        <v>0</v>
      </c>
      <c r="AF56" s="517">
        <f t="shared" si="195"/>
        <v>0</v>
      </c>
      <c r="AG56" s="517">
        <f t="shared" si="196"/>
        <v>0</v>
      </c>
      <c r="AH56" s="517">
        <f t="shared" si="197"/>
        <v>0</v>
      </c>
      <c r="AI56" s="508"/>
      <c r="AJ56" s="508"/>
      <c r="AK56" s="548"/>
      <c r="AL56" s="549"/>
      <c r="AM56" s="520">
        <f t="shared" ref="AM56" si="247">SUM(AI56:AL56)/30</f>
        <v>0</v>
      </c>
      <c r="AN56" s="508"/>
      <c r="AO56" s="508"/>
      <c r="AP56" s="548"/>
      <c r="AQ56" s="549"/>
      <c r="AR56" s="520">
        <f t="shared" ref="AR56" si="248">SUM(AN56:AQ56)/30</f>
        <v>0</v>
      </c>
      <c r="AS56" s="508"/>
      <c r="AT56" s="508"/>
      <c r="AU56" s="548"/>
      <c r="AV56" s="549"/>
      <c r="AW56" s="520">
        <f t="shared" ref="AW56" si="249">SUM(AS56:AV56)/30</f>
        <v>0</v>
      </c>
      <c r="AX56" s="508"/>
      <c r="AY56" s="508"/>
      <c r="AZ56" s="548"/>
      <c r="BA56" s="549"/>
      <c r="BB56" s="520">
        <f t="shared" ref="BB56" si="250">SUM(AX56:BA56)/30</f>
        <v>0</v>
      </c>
      <c r="BC56" s="508"/>
      <c r="BD56" s="508"/>
      <c r="BE56" s="548"/>
      <c r="BF56" s="549"/>
      <c r="BG56" s="520">
        <f t="shared" ref="BG56" si="251">SUM(BC56:BF56)/30</f>
        <v>0</v>
      </c>
      <c r="BH56" s="508"/>
      <c r="BI56" s="508"/>
      <c r="BJ56" s="548"/>
      <c r="BK56" s="549"/>
      <c r="BL56" s="520">
        <f t="shared" ref="BL56" si="252">SUM(BH56:BK56)/30</f>
        <v>0</v>
      </c>
      <c r="BM56" s="508"/>
      <c r="BN56" s="508"/>
      <c r="BO56" s="548"/>
      <c r="BP56" s="549"/>
      <c r="BQ56" s="520">
        <f t="shared" ref="BQ56" si="253">SUM(BM56:BP56)/30</f>
        <v>0</v>
      </c>
      <c r="BR56" s="508"/>
      <c r="BS56" s="508"/>
      <c r="BT56" s="548"/>
      <c r="BU56" s="549"/>
      <c r="BV56" s="520">
        <f t="shared" ref="BV56" si="254">SUM(BR56:BU56)/30</f>
        <v>0</v>
      </c>
      <c r="BW56" s="508"/>
      <c r="BX56" s="508"/>
      <c r="BY56" s="548"/>
      <c r="BZ56" s="549"/>
      <c r="CA56" s="520">
        <f t="shared" ref="CA56" si="255">SUM(BW56:BZ56)/30</f>
        <v>0</v>
      </c>
      <c r="CB56" s="508"/>
      <c r="CC56" s="508"/>
      <c r="CD56" s="548"/>
      <c r="CE56" s="549"/>
      <c r="CF56" s="520">
        <f t="shared" ref="CF56" si="256">SUM(CB56:CE56)/30</f>
        <v>0</v>
      </c>
      <c r="CG56" s="508"/>
      <c r="CH56" s="508"/>
      <c r="CI56" s="548"/>
      <c r="CJ56" s="549"/>
      <c r="CK56" s="520">
        <f t="shared" ref="CK56" si="257">SUM(CG56:CJ56)/30</f>
        <v>0</v>
      </c>
      <c r="CL56" s="508"/>
      <c r="CM56" s="508"/>
      <c r="CN56" s="548"/>
      <c r="CO56" s="549"/>
      <c r="CP56" s="520">
        <f t="shared" ref="CP56" si="258">SUM(CL56:CO56)/30</f>
        <v>0</v>
      </c>
      <c r="CQ56" s="62"/>
      <c r="CS56" s="543">
        <f t="shared" si="198"/>
        <v>-1</v>
      </c>
      <c r="CT56" s="543"/>
    </row>
    <row r="57" spans="1:98" s="19" customFormat="1" ht="10.199999999999999" x14ac:dyDescent="0.2">
      <c r="A57" s="22" t="str">
        <f>'НП ДЕННА'!A36</f>
        <v>1.1.12</v>
      </c>
      <c r="B57" s="604">
        <f>'НП ДЕННА'!B36</f>
        <v>0</v>
      </c>
      <c r="C57" s="605">
        <f>'НП ДЕННА'!C36</f>
        <v>0</v>
      </c>
      <c r="D57" s="606">
        <f>'НП ДЕННА'!D36</f>
        <v>0</v>
      </c>
      <c r="E57" s="606">
        <f>'НП ДЕННА'!E36</f>
        <v>0</v>
      </c>
      <c r="F57" s="606">
        <f>'НП ДЕННА'!F36</f>
        <v>0</v>
      </c>
      <c r="G57" s="606">
        <f>'НП ДЕННА'!G36</f>
        <v>0</v>
      </c>
      <c r="H57" s="606">
        <f>'НП ДЕННА'!H36</f>
        <v>0</v>
      </c>
      <c r="I57" s="606">
        <f>'НП ДЕННА'!I36</f>
        <v>0</v>
      </c>
      <c r="J57" s="606">
        <f>'НП ДЕННА'!J36</f>
        <v>0</v>
      </c>
      <c r="K57" s="606">
        <f>'НП ДЕННА'!K36</f>
        <v>0</v>
      </c>
      <c r="L57" s="606">
        <f>'НП ДЕННА'!L36</f>
        <v>0</v>
      </c>
      <c r="M57" s="606">
        <f>'НП ДЕННА'!M36</f>
        <v>0</v>
      </c>
      <c r="N57" s="606">
        <f>'НП ДЕННА'!N36</f>
        <v>0</v>
      </c>
      <c r="O57" s="606">
        <f>'НП ДЕННА'!O36</f>
        <v>0</v>
      </c>
      <c r="P57" s="606">
        <f>'НП ДЕННА'!P36</f>
        <v>0</v>
      </c>
      <c r="Q57" s="606">
        <f>'НП ДЕННА'!Q36</f>
        <v>0</v>
      </c>
      <c r="R57" s="606">
        <f>'НП ДЕННА'!R36</f>
        <v>0</v>
      </c>
      <c r="S57" s="606">
        <f>'НП ДЕННА'!S36</f>
        <v>0</v>
      </c>
      <c r="T57" s="607">
        <f>'НП ДЕННА'!T36</f>
        <v>0</v>
      </c>
      <c r="U57" s="607">
        <f>'НП ДЕННА'!U36</f>
        <v>0</v>
      </c>
      <c r="V57" s="608">
        <f>'НП ДЕННА'!V36</f>
        <v>0</v>
      </c>
      <c r="W57" s="608">
        <f>'НП ДЕННА'!W36</f>
        <v>0</v>
      </c>
      <c r="X57" s="608">
        <f>'НП ДЕННА'!X36</f>
        <v>0</v>
      </c>
      <c r="Y57" s="608">
        <f>'НП ДЕННА'!Y36</f>
        <v>0</v>
      </c>
      <c r="Z57" s="608">
        <f>'НП ДЕННА'!Z36</f>
        <v>0</v>
      </c>
      <c r="AA57" s="608">
        <f>'НП ДЕННА'!AA36</f>
        <v>0</v>
      </c>
      <c r="AB57" s="609">
        <f>'НП ДЕННА'!AB36</f>
        <v>0</v>
      </c>
      <c r="AC57" s="275">
        <f t="shared" si="16"/>
        <v>0</v>
      </c>
      <c r="AD57" s="620">
        <f>'НП ДЕННА'!AD36-AD58</f>
        <v>0</v>
      </c>
      <c r="AE57" s="9">
        <f t="shared" si="194"/>
        <v>0</v>
      </c>
      <c r="AF57" s="9">
        <f t="shared" si="195"/>
        <v>0</v>
      </c>
      <c r="AG57" s="9">
        <f t="shared" si="196"/>
        <v>0</v>
      </c>
      <c r="AH57" s="9">
        <f t="shared" si="197"/>
        <v>0</v>
      </c>
      <c r="AI57" s="545">
        <f>IF('НП ДЕННА'!AI36&gt;0,IF(ROUND('НП ДЕННА'!AI36*$CR$4,0)&gt;0,ROUND('НП ДЕННА'!AI36*$CR$4,0)*2,2),0)-AI58</f>
        <v>0</v>
      </c>
      <c r="AJ57" s="545">
        <f>IF('НП ДЕННА'!AJ36&gt;0,IF(ROUND('НП ДЕННА'!AJ36*$CR$4,0)&gt;0,ROUND('НП ДЕННА'!AJ36*$CR$4,0)*2,2),0)-AJ58</f>
        <v>0</v>
      </c>
      <c r="AK57" s="546">
        <f>IF('НП ДЕННА'!AK36&gt;0,IF(ROUND('НП ДЕННА'!AK36*$CR$4,0)&gt;0,ROUND('НП ДЕННА'!AK36*$CR$4,0)*2,2),0)-AK58</f>
        <v>0</v>
      </c>
      <c r="AL57" s="547">
        <f>'НП ДЕННА'!AL36*30-SUM(AI57:AK58)-AL58</f>
        <v>0</v>
      </c>
      <c r="AM57" s="518">
        <f>'НП ДЕННА'!AL36-AM58</f>
        <v>0</v>
      </c>
      <c r="AN57" s="545">
        <f>IF('НП ДЕННА'!AM36&gt;0,IF(ROUND('НП ДЕННА'!AM36*$CR$4,0)&gt;0,ROUND('НП ДЕННА'!AM36*$CR$4,0)*2,2),0)-AN58</f>
        <v>0</v>
      </c>
      <c r="AO57" s="545">
        <f>IF('НП ДЕННА'!AN36&gt;0,IF(ROUND('НП ДЕННА'!AN36*$CR$4,0)&gt;0,ROUND('НП ДЕННА'!AN36*$CR$4,0)*2,2),0)-AO58</f>
        <v>0</v>
      </c>
      <c r="AP57" s="546">
        <f>IF('НП ДЕННА'!AO36&gt;0,IF(ROUND('НП ДЕННА'!AO36*$CR$4,0)&gt;0,ROUND('НП ДЕННА'!AO36*$CR$4,0)*2,2),0)-AP58</f>
        <v>0</v>
      </c>
      <c r="AQ57" s="547">
        <f>'НП ДЕННА'!AP36*30-SUM(AN57:AP58)-AQ58</f>
        <v>0</v>
      </c>
      <c r="AR57" s="518">
        <f>'НП ДЕННА'!AP36-AR58</f>
        <v>0</v>
      </c>
      <c r="AS57" s="545">
        <f>IF('НП ДЕННА'!AQ36&gt;0,IF(ROUND('НП ДЕННА'!AQ36*$CR$4,0)&gt;0,ROUND('НП ДЕННА'!AQ36*$CR$4,0)*2,2),0)-AS58</f>
        <v>0</v>
      </c>
      <c r="AT57" s="545">
        <f>IF('НП ДЕННА'!AR36&gt;0,IF(ROUND('НП ДЕННА'!AR36*$CR$4,0)&gt;0,ROUND('НП ДЕННА'!AR36*$CR$4,0)*2,2),0)-AT58</f>
        <v>0</v>
      </c>
      <c r="AU57" s="546">
        <f>IF('НП ДЕННА'!AS36&gt;0,IF(ROUND('НП ДЕННА'!AS36*$CR$4,0)&gt;0,ROUND('НП ДЕННА'!AS36*$CR$4,0)*2,2),0)-AU58</f>
        <v>0</v>
      </c>
      <c r="AV57" s="547">
        <f>'НП ДЕННА'!AT36*30-SUM(AS57:AU58)-AV58</f>
        <v>0</v>
      </c>
      <c r="AW57" s="518">
        <f>'НП ДЕННА'!AT36-AW58</f>
        <v>0</v>
      </c>
      <c r="AX57" s="545">
        <f>IF('НП ДЕННА'!AU36&gt;0,IF(ROUND('НП ДЕННА'!AU36*$CR$4,0)&gt;0,ROUND('НП ДЕННА'!AU36*$CR$4,0)*2,2),0)-AX58</f>
        <v>0</v>
      </c>
      <c r="AY57" s="545">
        <f>IF('НП ДЕННА'!AV36&gt;0,IF(ROUND('НП ДЕННА'!AV36*$CR$4,0)&gt;0,ROUND('НП ДЕННА'!AV36*$CR$4,0)*2,2),0)-AY58</f>
        <v>0</v>
      </c>
      <c r="AZ57" s="546">
        <f>IF('НП ДЕННА'!AW36&gt;0,IF(ROUND('НП ДЕННА'!AW36*$CR$4,0)&gt;0,ROUND('НП ДЕННА'!AW36*$CR$4,0)*2,2),0)-AZ58</f>
        <v>0</v>
      </c>
      <c r="BA57" s="547">
        <f>'НП ДЕННА'!AX36*30-SUM(AX57:AZ58)-BA58</f>
        <v>0</v>
      </c>
      <c r="BB57" s="518">
        <f>'НП ДЕННА'!AX36-BB58</f>
        <v>0</v>
      </c>
      <c r="BC57" s="545">
        <f>IF('НП ДЕННА'!AY36&gt;0,IF(ROUND('НП ДЕННА'!AY36*$CR$4,0)&gt;0,ROUND('НП ДЕННА'!AY36*$CR$4,0)*2,2),0)-BC58</f>
        <v>0</v>
      </c>
      <c r="BD57" s="545">
        <f>IF('НП ДЕННА'!AZ36&gt;0,IF(ROUND('НП ДЕННА'!AZ36*$CR$4,0)&gt;0,ROUND('НП ДЕННА'!AZ36*$CR$4,0)*2,2),0)-BD58</f>
        <v>0</v>
      </c>
      <c r="BE57" s="546">
        <f>IF('НП ДЕННА'!BA36&gt;0,IF(ROUND('НП ДЕННА'!BA36*$CR$4,0)&gt;0,ROUND('НП ДЕННА'!BA36*$CR$4,0)*2,2),0)-BE58</f>
        <v>0</v>
      </c>
      <c r="BF57" s="547">
        <f>'НП ДЕННА'!BB36*30-SUM(BC57:BE58)-BF58</f>
        <v>0</v>
      </c>
      <c r="BG57" s="518">
        <f>'НП ДЕННА'!BB36-BG58</f>
        <v>0</v>
      </c>
      <c r="BH57" s="545">
        <f>IF('НП ДЕННА'!BC36&gt;0,IF(ROUND('НП ДЕННА'!BC36*$CR$4,0)&gt;0,ROUND('НП ДЕННА'!BC36*$CR$4,0)*2,2),0)-BH58</f>
        <v>0</v>
      </c>
      <c r="BI57" s="545">
        <f>IF('НП ДЕННА'!BD36&gt;0,IF(ROUND('НП ДЕННА'!BD36*$CR$4,0)&gt;0,ROUND('НП ДЕННА'!BD36*$CR$4,0)*2,2),0)-BI58</f>
        <v>0</v>
      </c>
      <c r="BJ57" s="546">
        <f>IF('НП ДЕННА'!BE36&gt;0,IF(ROUND('НП ДЕННА'!BE36*$CR$4,0)&gt;0,ROUND('НП ДЕННА'!BE36*$CR$4,0)*2,2),0)-BJ58</f>
        <v>0</v>
      </c>
      <c r="BK57" s="547">
        <f>'НП ДЕННА'!BF36*30-SUM(BH57:BJ58)-BK58</f>
        <v>0</v>
      </c>
      <c r="BL57" s="518">
        <f>'НП ДЕННА'!BF36-BL58</f>
        <v>0</v>
      </c>
      <c r="BM57" s="545">
        <f>IF('НП ДЕННА'!BG36&gt;0,IF(ROUND('НП ДЕННА'!BG36*$CR$4,0)&gt;0,ROUND('НП ДЕННА'!BG36*$CR$4,0)*2,2),0)-BM58</f>
        <v>0</v>
      </c>
      <c r="BN57" s="545">
        <f>IF('НП ДЕННА'!BH36&gt;0,IF(ROUND('НП ДЕННА'!BH36*$CR$4,0)&gt;0,ROUND('НП ДЕННА'!BH36*$CR$4,0)*2,2),0)-BN58</f>
        <v>0</v>
      </c>
      <c r="BO57" s="546">
        <f>IF('НП ДЕННА'!BI36&gt;0,IF(ROUND('НП ДЕННА'!BI36*$CR$4,0)&gt;0,ROUND('НП ДЕННА'!BI36*$CR$4,0)*2,2),0)-BO58</f>
        <v>0</v>
      </c>
      <c r="BP57" s="547">
        <f>'НП ДЕННА'!BJ36*30-SUM(BM57:BO58)-BP58</f>
        <v>0</v>
      </c>
      <c r="BQ57" s="518">
        <f>'НП ДЕННА'!BJ36-BQ58</f>
        <v>0</v>
      </c>
      <c r="BR57" s="545">
        <f>IF('НП ДЕННА'!BK36&gt;0,IF(ROUND('НП ДЕННА'!BK36*$CR$4,0)&gt;0,ROUND('НП ДЕННА'!BK36*$CR$4,0)*2,2),0)-BR58</f>
        <v>0</v>
      </c>
      <c r="BS57" s="545">
        <f>IF('НП ДЕННА'!BL36&gt;0,IF(ROUND('НП ДЕННА'!BL36*$CR$4,0)&gt;0,ROUND('НП ДЕННА'!BL36*$CR$4,0)*2,2),0)-BS58</f>
        <v>0</v>
      </c>
      <c r="BT57" s="546">
        <f>IF('НП ДЕННА'!BM36&gt;0,IF(ROUND('НП ДЕННА'!BM36*$CR$4,0)&gt;0,ROUND('НП ДЕННА'!BM36*$CR$4,0)*2,2),0)-BT58</f>
        <v>0</v>
      </c>
      <c r="BU57" s="547">
        <f>'НП ДЕННА'!BN36*30-SUM(BR57:BT58)-BU58</f>
        <v>0</v>
      </c>
      <c r="BV57" s="518">
        <f>'НП ДЕННА'!BN36-BV58</f>
        <v>0</v>
      </c>
      <c r="BW57" s="545">
        <f>IF('НП ДЕННА'!BO36&gt;0,IF(ROUND('НП ДЕННА'!BO36*$CR$4,0)&gt;0,ROUND('НП ДЕННА'!BO36*$CR$4,0)*2,2),0)-BW58</f>
        <v>0</v>
      </c>
      <c r="BX57" s="545">
        <f>IF('НП ДЕННА'!BP36&gt;0,IF(ROUND('НП ДЕННА'!BP36*$CR$4,0)&gt;0,ROUND('НП ДЕННА'!BP36*$CR$4,0)*2,2),0)-BX58</f>
        <v>0</v>
      </c>
      <c r="BY57" s="546">
        <f>IF('НП ДЕННА'!BQ36&gt;0,IF(ROUND('НП ДЕННА'!BQ36*$CR$4,0)&gt;0,ROUND('НП ДЕННА'!BQ36*$CR$4,0)*2,2),0)-BY58</f>
        <v>0</v>
      </c>
      <c r="BZ57" s="547">
        <f>'НП ДЕННА'!BR36*30-SUM(BW57:BY58)-BZ58</f>
        <v>0</v>
      </c>
      <c r="CA57" s="518">
        <f>'НП ДЕННА'!BR36-CA58</f>
        <v>0</v>
      </c>
      <c r="CB57" s="545">
        <f>IF('НП ДЕННА'!BS36&gt;0,IF(ROUND('НП ДЕННА'!BS36*$CR$4,0)&gt;0,ROUND('НП ДЕННА'!BS36*$CR$4,0)*2,2),0)-CB58</f>
        <v>0</v>
      </c>
      <c r="CC57" s="545">
        <f>IF('НП ДЕННА'!BT36&gt;0,IF(ROUND('НП ДЕННА'!BT36*$CR$4,0)&gt;0,ROUND('НП ДЕННА'!BT36*$CR$4,0)*2,2),0)-CC58</f>
        <v>0</v>
      </c>
      <c r="CD57" s="546">
        <f>IF('НП ДЕННА'!BU36&gt;0,IF(ROUND('НП ДЕННА'!BU36*$CR$4,0)&gt;0,ROUND('НП ДЕННА'!BU36*$CR$4,0)*2,2),0)-CD58</f>
        <v>0</v>
      </c>
      <c r="CE57" s="547">
        <f>'НП ДЕННА'!BV36*30-SUM(CB57:CD58)-CE58</f>
        <v>0</v>
      </c>
      <c r="CF57" s="518">
        <f>'НП ДЕННА'!BV36-CF58</f>
        <v>0</v>
      </c>
      <c r="CG57" s="545">
        <f>IF('НП ДЕННА'!BW36&gt;0,IF(ROUND('НП ДЕННА'!BW36*$CR$4,0)&gt;0,ROUND('НП ДЕННА'!BW36*$CR$4,0)*2,2),0)-CG58</f>
        <v>0</v>
      </c>
      <c r="CH57" s="545">
        <f>IF('НП ДЕННА'!BX36&gt;0,IF(ROUND('НП ДЕННА'!BX36*$CR$4,0)&gt;0,ROUND('НП ДЕННА'!BX36*$CR$4,0)*2,2),0)-CH58</f>
        <v>0</v>
      </c>
      <c r="CI57" s="546">
        <f>IF('НП ДЕННА'!BY36&gt;0,IF(ROUND('НП ДЕННА'!BY36*$CR$4,0)&gt;0,ROUND('НП ДЕННА'!BY36*$CR$4,0)*2,2),0)-CI58</f>
        <v>0</v>
      </c>
      <c r="CJ57" s="547">
        <f>'НП ДЕННА'!BZ36*30-SUM(CG57:CI58)-CJ58</f>
        <v>0</v>
      </c>
      <c r="CK57" s="518">
        <f>'НП ДЕННА'!BZ36-CK58</f>
        <v>0</v>
      </c>
      <c r="CL57" s="545">
        <f>IF('НП ДЕННА'!CA36&gt;0,IF(ROUND('НП ДЕННА'!CA36*$CR$4,0)&gt;0,ROUND('НП ДЕННА'!CA36*$CR$4,0)*2,2),0)-CL58</f>
        <v>0</v>
      </c>
      <c r="CM57" s="545">
        <f>IF('НП ДЕННА'!CB36&gt;0,IF(ROUND('НП ДЕННА'!CB36*$CR$4,0)&gt;0,ROUND('НП ДЕННА'!CB36*$CR$4,0)*2,2),0)-CM58</f>
        <v>0</v>
      </c>
      <c r="CN57" s="546">
        <f>IF('НП ДЕННА'!CC36&gt;0,IF(ROUND('НП ДЕННА'!CC36*$CR$4,0)&gt;0,ROUND('НП ДЕННА'!CC36*$CR$4,0)*2,2),0)-CN58</f>
        <v>0</v>
      </c>
      <c r="CO57" s="547">
        <f>'НП ДЕННА'!CD36*30-SUM(CL57:CN58)-CO58</f>
        <v>0</v>
      </c>
      <c r="CP57" s="518">
        <f>'НП ДЕННА'!CD36-CP58</f>
        <v>0</v>
      </c>
      <c r="CQ57" s="62">
        <f>IF(ISERROR(AH57/AC57),0,(AH57+AH58)/(AC57+AC58))</f>
        <v>0</v>
      </c>
      <c r="CS57" s="543">
        <f t="shared" si="198"/>
        <v>-1</v>
      </c>
    </row>
    <row r="58" spans="1:98" s="19" customFormat="1" ht="10.199999999999999" x14ac:dyDescent="0.2">
      <c r="A58" s="510"/>
      <c r="B58" s="600"/>
      <c r="C58" s="601" t="s">
        <v>275</v>
      </c>
      <c r="D58" s="602"/>
      <c r="E58" s="602"/>
      <c r="F58" s="602"/>
      <c r="G58" s="602"/>
      <c r="H58" s="602"/>
      <c r="I58" s="602"/>
      <c r="J58" s="602"/>
      <c r="K58" s="602"/>
      <c r="L58" s="602"/>
      <c r="M58" s="602"/>
      <c r="N58" s="602"/>
      <c r="O58" s="602"/>
      <c r="P58" s="602"/>
      <c r="Q58" s="602"/>
      <c r="R58" s="602"/>
      <c r="S58" s="602"/>
      <c r="T58" s="602"/>
      <c r="U58" s="602"/>
      <c r="V58" s="602"/>
      <c r="W58" s="602"/>
      <c r="X58" s="602"/>
      <c r="Y58" s="602"/>
      <c r="Z58" s="602"/>
      <c r="AA58" s="602"/>
      <c r="AB58" s="603"/>
      <c r="AC58" s="516">
        <f t="shared" si="16"/>
        <v>0</v>
      </c>
      <c r="AD58" s="621">
        <f>AM58+AR58+AW58+BB58+BG58+BL58+BQ58+BV58+CA58+CF58+CK58+CP58</f>
        <v>0</v>
      </c>
      <c r="AE58" s="517">
        <f t="shared" si="194"/>
        <v>0</v>
      </c>
      <c r="AF58" s="517">
        <f t="shared" si="195"/>
        <v>0</v>
      </c>
      <c r="AG58" s="517">
        <f t="shared" si="196"/>
        <v>0</v>
      </c>
      <c r="AH58" s="517">
        <f t="shared" si="197"/>
        <v>0</v>
      </c>
      <c r="AI58" s="508"/>
      <c r="AJ58" s="508"/>
      <c r="AK58" s="548"/>
      <c r="AL58" s="549"/>
      <c r="AM58" s="520">
        <f t="shared" ref="AM58" si="259">SUM(AI58:AL58)/30</f>
        <v>0</v>
      </c>
      <c r="AN58" s="508"/>
      <c r="AO58" s="508"/>
      <c r="AP58" s="548"/>
      <c r="AQ58" s="549"/>
      <c r="AR58" s="520">
        <f t="shared" ref="AR58" si="260">SUM(AN58:AQ58)/30</f>
        <v>0</v>
      </c>
      <c r="AS58" s="508"/>
      <c r="AT58" s="508"/>
      <c r="AU58" s="548"/>
      <c r="AV58" s="549"/>
      <c r="AW58" s="520">
        <f t="shared" ref="AW58" si="261">SUM(AS58:AV58)/30</f>
        <v>0</v>
      </c>
      <c r="AX58" s="508"/>
      <c r="AY58" s="508"/>
      <c r="AZ58" s="548"/>
      <c r="BA58" s="549"/>
      <c r="BB58" s="520">
        <f t="shared" ref="BB58" si="262">SUM(AX58:BA58)/30</f>
        <v>0</v>
      </c>
      <c r="BC58" s="508"/>
      <c r="BD58" s="508"/>
      <c r="BE58" s="548"/>
      <c r="BF58" s="549"/>
      <c r="BG58" s="520">
        <f t="shared" ref="BG58" si="263">SUM(BC58:BF58)/30</f>
        <v>0</v>
      </c>
      <c r="BH58" s="508"/>
      <c r="BI58" s="508"/>
      <c r="BJ58" s="548"/>
      <c r="BK58" s="549"/>
      <c r="BL58" s="520">
        <f t="shared" ref="BL58" si="264">SUM(BH58:BK58)/30</f>
        <v>0</v>
      </c>
      <c r="BM58" s="508"/>
      <c r="BN58" s="508"/>
      <c r="BO58" s="548"/>
      <c r="BP58" s="549"/>
      <c r="BQ58" s="520">
        <f t="shared" ref="BQ58" si="265">SUM(BM58:BP58)/30</f>
        <v>0</v>
      </c>
      <c r="BR58" s="508"/>
      <c r="BS58" s="508"/>
      <c r="BT58" s="548"/>
      <c r="BU58" s="549"/>
      <c r="BV58" s="520">
        <f t="shared" ref="BV58" si="266">SUM(BR58:BU58)/30</f>
        <v>0</v>
      </c>
      <c r="BW58" s="508"/>
      <c r="BX58" s="508"/>
      <c r="BY58" s="548"/>
      <c r="BZ58" s="549"/>
      <c r="CA58" s="520">
        <f t="shared" ref="CA58" si="267">SUM(BW58:BZ58)/30</f>
        <v>0</v>
      </c>
      <c r="CB58" s="508"/>
      <c r="CC58" s="508"/>
      <c r="CD58" s="548"/>
      <c r="CE58" s="549"/>
      <c r="CF58" s="520">
        <f t="shared" ref="CF58" si="268">SUM(CB58:CE58)/30</f>
        <v>0</v>
      </c>
      <c r="CG58" s="508"/>
      <c r="CH58" s="508"/>
      <c r="CI58" s="548"/>
      <c r="CJ58" s="549"/>
      <c r="CK58" s="520">
        <f t="shared" ref="CK58" si="269">SUM(CG58:CJ58)/30</f>
        <v>0</v>
      </c>
      <c r="CL58" s="508"/>
      <c r="CM58" s="508"/>
      <c r="CN58" s="548"/>
      <c r="CO58" s="549"/>
      <c r="CP58" s="520">
        <f t="shared" ref="CP58" si="270">SUM(CL58:CO58)/30</f>
        <v>0</v>
      </c>
      <c r="CQ58" s="62"/>
      <c r="CS58" s="543">
        <f t="shared" si="198"/>
        <v>-1</v>
      </c>
      <c r="CT58" s="543"/>
    </row>
    <row r="59" spans="1:98" s="19" customFormat="1" ht="10.199999999999999" x14ac:dyDescent="0.2">
      <c r="A59" s="22" t="str">
        <f>'НП ДЕННА'!A37</f>
        <v>1.1.12</v>
      </c>
      <c r="B59" s="604">
        <f>'НП ДЕННА'!B37</f>
        <v>0</v>
      </c>
      <c r="C59" s="605">
        <f>'НП ДЕННА'!C37</f>
        <v>0</v>
      </c>
      <c r="D59" s="606">
        <f>'НП ДЕННА'!D37</f>
        <v>0</v>
      </c>
      <c r="E59" s="606">
        <f>'НП ДЕННА'!E37</f>
        <v>0</v>
      </c>
      <c r="F59" s="606">
        <f>'НП ДЕННА'!F37</f>
        <v>0</v>
      </c>
      <c r="G59" s="606">
        <f>'НП ДЕННА'!G37</f>
        <v>0</v>
      </c>
      <c r="H59" s="606">
        <f>'НП ДЕННА'!H37</f>
        <v>0</v>
      </c>
      <c r="I59" s="606">
        <f>'НП ДЕННА'!I37</f>
        <v>0</v>
      </c>
      <c r="J59" s="606">
        <f>'НП ДЕННА'!J37</f>
        <v>0</v>
      </c>
      <c r="K59" s="606">
        <f>'НП ДЕННА'!K37</f>
        <v>0</v>
      </c>
      <c r="L59" s="606">
        <f>'НП ДЕННА'!L37</f>
        <v>0</v>
      </c>
      <c r="M59" s="606">
        <f>'НП ДЕННА'!M37</f>
        <v>0</v>
      </c>
      <c r="N59" s="606">
        <f>'НП ДЕННА'!N37</f>
        <v>0</v>
      </c>
      <c r="O59" s="606">
        <f>'НП ДЕННА'!O37</f>
        <v>0</v>
      </c>
      <c r="P59" s="606">
        <f>'НП ДЕННА'!P37</f>
        <v>0</v>
      </c>
      <c r="Q59" s="606">
        <f>'НП ДЕННА'!Q37</f>
        <v>0</v>
      </c>
      <c r="R59" s="606">
        <f>'НП ДЕННА'!R37</f>
        <v>0</v>
      </c>
      <c r="S59" s="606">
        <f>'НП ДЕННА'!S37</f>
        <v>0</v>
      </c>
      <c r="T59" s="607">
        <f>'НП ДЕННА'!T37</f>
        <v>0</v>
      </c>
      <c r="U59" s="607">
        <f>'НП ДЕННА'!U37</f>
        <v>0</v>
      </c>
      <c r="V59" s="608">
        <f>'НП ДЕННА'!V37</f>
        <v>0</v>
      </c>
      <c r="W59" s="608">
        <f>'НП ДЕННА'!W37</f>
        <v>0</v>
      </c>
      <c r="X59" s="608">
        <f>'НП ДЕННА'!X37</f>
        <v>0</v>
      </c>
      <c r="Y59" s="608">
        <f>'НП ДЕННА'!Y37</f>
        <v>0</v>
      </c>
      <c r="Z59" s="608">
        <f>'НП ДЕННА'!Z37</f>
        <v>0</v>
      </c>
      <c r="AA59" s="608">
        <f>'НП ДЕННА'!AA37</f>
        <v>0</v>
      </c>
      <c r="AB59" s="609">
        <f>'НП ДЕННА'!AB37</f>
        <v>0</v>
      </c>
      <c r="AC59" s="275">
        <f t="shared" si="16"/>
        <v>0</v>
      </c>
      <c r="AD59" s="620">
        <f>'НП ДЕННА'!AD37-AD60</f>
        <v>0</v>
      </c>
      <c r="AE59" s="9">
        <f t="shared" si="194"/>
        <v>0</v>
      </c>
      <c r="AF59" s="9">
        <f t="shared" si="195"/>
        <v>0</v>
      </c>
      <c r="AG59" s="9">
        <f t="shared" si="196"/>
        <v>0</v>
      </c>
      <c r="AH59" s="9">
        <f t="shared" si="197"/>
        <v>0</v>
      </c>
      <c r="AI59" s="545">
        <f>IF('НП ДЕННА'!AI37&gt;0,IF(ROUND('НП ДЕННА'!AI37*$CR$4,0)&gt;0,ROUND('НП ДЕННА'!AI37*$CR$4,0)*2,2),0)-AI60</f>
        <v>0</v>
      </c>
      <c r="AJ59" s="545">
        <f>IF('НП ДЕННА'!AJ37&gt;0,IF(ROUND('НП ДЕННА'!AJ37*$CR$4,0)&gt;0,ROUND('НП ДЕННА'!AJ37*$CR$4,0)*2,2),0)-AJ60</f>
        <v>0</v>
      </c>
      <c r="AK59" s="546">
        <f>IF('НП ДЕННА'!AK37&gt;0,IF(ROUND('НП ДЕННА'!AK37*$CR$4,0)&gt;0,ROUND('НП ДЕННА'!AK37*$CR$4,0)*2,2),0)-AK60</f>
        <v>0</v>
      </c>
      <c r="AL59" s="547">
        <f>'НП ДЕННА'!AL37*30-SUM(AI59:AK60)-AL60</f>
        <v>0</v>
      </c>
      <c r="AM59" s="518">
        <f>'НП ДЕННА'!AL37-AM60</f>
        <v>0</v>
      </c>
      <c r="AN59" s="545">
        <f>IF('НП ДЕННА'!AM37&gt;0,IF(ROUND('НП ДЕННА'!AM37*$CR$4,0)&gt;0,ROUND('НП ДЕННА'!AM37*$CR$4,0)*2,2),0)-AN60</f>
        <v>0</v>
      </c>
      <c r="AO59" s="545">
        <f>IF('НП ДЕННА'!AN37&gt;0,IF(ROUND('НП ДЕННА'!AN37*$CR$4,0)&gt;0,ROUND('НП ДЕННА'!AN37*$CR$4,0)*2,2),0)-AO60</f>
        <v>0</v>
      </c>
      <c r="AP59" s="546">
        <f>IF('НП ДЕННА'!AO37&gt;0,IF(ROUND('НП ДЕННА'!AO37*$CR$4,0)&gt;0,ROUND('НП ДЕННА'!AO37*$CR$4,0)*2,2),0)-AP60</f>
        <v>0</v>
      </c>
      <c r="AQ59" s="547">
        <f>'НП ДЕННА'!AP37*30-SUM(AN59:AP60)-AQ60</f>
        <v>0</v>
      </c>
      <c r="AR59" s="518">
        <f>'НП ДЕННА'!AP37-AR60</f>
        <v>0</v>
      </c>
      <c r="AS59" s="545">
        <f>IF('НП ДЕННА'!AQ37&gt;0,IF(ROUND('НП ДЕННА'!AQ37*$CR$4,0)&gt;0,ROUND('НП ДЕННА'!AQ37*$CR$4,0)*2,2),0)-AS60</f>
        <v>0</v>
      </c>
      <c r="AT59" s="545">
        <f>IF('НП ДЕННА'!AR37&gt;0,IF(ROUND('НП ДЕННА'!AR37*$CR$4,0)&gt;0,ROUND('НП ДЕННА'!AR37*$CR$4,0)*2,2),0)-AT60</f>
        <v>0</v>
      </c>
      <c r="AU59" s="546">
        <f>IF('НП ДЕННА'!AS37&gt;0,IF(ROUND('НП ДЕННА'!AS37*$CR$4,0)&gt;0,ROUND('НП ДЕННА'!AS37*$CR$4,0)*2,2),0)-AU60</f>
        <v>0</v>
      </c>
      <c r="AV59" s="547">
        <f>'НП ДЕННА'!AT37*30-SUM(AS59:AU60)-AV60</f>
        <v>0</v>
      </c>
      <c r="AW59" s="518">
        <f>'НП ДЕННА'!AT37-AW60</f>
        <v>0</v>
      </c>
      <c r="AX59" s="545">
        <f>IF('НП ДЕННА'!AU37&gt;0,IF(ROUND('НП ДЕННА'!AU37*$CR$4,0)&gt;0,ROUND('НП ДЕННА'!AU37*$CR$4,0)*2,2),0)-AX60</f>
        <v>0</v>
      </c>
      <c r="AY59" s="545">
        <f>IF('НП ДЕННА'!AV37&gt;0,IF(ROUND('НП ДЕННА'!AV37*$CR$4,0)&gt;0,ROUND('НП ДЕННА'!AV37*$CR$4,0)*2,2),0)-AY60</f>
        <v>0</v>
      </c>
      <c r="AZ59" s="546">
        <f>IF('НП ДЕННА'!AW37&gt;0,IF(ROUND('НП ДЕННА'!AW37*$CR$4,0)&gt;0,ROUND('НП ДЕННА'!AW37*$CR$4,0)*2,2),0)-AZ60</f>
        <v>0</v>
      </c>
      <c r="BA59" s="547">
        <f>'НП ДЕННА'!AX37*30-SUM(AX59:AZ60)-BA60</f>
        <v>0</v>
      </c>
      <c r="BB59" s="518">
        <f>'НП ДЕННА'!AX37-BB60</f>
        <v>0</v>
      </c>
      <c r="BC59" s="545">
        <f>IF('НП ДЕННА'!AY37&gt;0,IF(ROUND('НП ДЕННА'!AY37*$CR$4,0)&gt;0,ROUND('НП ДЕННА'!AY37*$CR$4,0)*2,2),0)-BC60</f>
        <v>0</v>
      </c>
      <c r="BD59" s="545">
        <f>IF('НП ДЕННА'!AZ37&gt;0,IF(ROUND('НП ДЕННА'!AZ37*$CR$4,0)&gt;0,ROUND('НП ДЕННА'!AZ37*$CR$4,0)*2,2),0)-BD60</f>
        <v>0</v>
      </c>
      <c r="BE59" s="546">
        <f>IF('НП ДЕННА'!BA37&gt;0,IF(ROUND('НП ДЕННА'!BA37*$CR$4,0)&gt;0,ROUND('НП ДЕННА'!BA37*$CR$4,0)*2,2),0)-BE60</f>
        <v>0</v>
      </c>
      <c r="BF59" s="547">
        <f>'НП ДЕННА'!BB37*30-SUM(BC59:BE60)-BF60</f>
        <v>0</v>
      </c>
      <c r="BG59" s="518">
        <f>'НП ДЕННА'!BB37-BG60</f>
        <v>0</v>
      </c>
      <c r="BH59" s="545">
        <f>IF('НП ДЕННА'!BC37&gt;0,IF(ROUND('НП ДЕННА'!BC37*$CR$4,0)&gt;0,ROUND('НП ДЕННА'!BC37*$CR$4,0)*2,2),0)-BH60</f>
        <v>0</v>
      </c>
      <c r="BI59" s="545">
        <f>IF('НП ДЕННА'!BD37&gt;0,IF(ROUND('НП ДЕННА'!BD37*$CR$4,0)&gt;0,ROUND('НП ДЕННА'!BD37*$CR$4,0)*2,2),0)-BI60</f>
        <v>0</v>
      </c>
      <c r="BJ59" s="546">
        <f>IF('НП ДЕННА'!BE37&gt;0,IF(ROUND('НП ДЕННА'!BE37*$CR$4,0)&gt;0,ROUND('НП ДЕННА'!BE37*$CR$4,0)*2,2),0)-BJ60</f>
        <v>0</v>
      </c>
      <c r="BK59" s="547">
        <f>'НП ДЕННА'!BF37*30-SUM(BH59:BJ60)-BK60</f>
        <v>0</v>
      </c>
      <c r="BL59" s="518">
        <f>'НП ДЕННА'!BF37-BL60</f>
        <v>0</v>
      </c>
      <c r="BM59" s="545">
        <f>IF('НП ДЕННА'!BG37&gt;0,IF(ROUND('НП ДЕННА'!BG37*$CR$4,0)&gt;0,ROUND('НП ДЕННА'!BG37*$CR$4,0)*2,2),0)-BM60</f>
        <v>0</v>
      </c>
      <c r="BN59" s="545">
        <f>IF('НП ДЕННА'!BH37&gt;0,IF(ROUND('НП ДЕННА'!BH37*$CR$4,0)&gt;0,ROUND('НП ДЕННА'!BH37*$CR$4,0)*2,2),0)-BN60</f>
        <v>0</v>
      </c>
      <c r="BO59" s="546">
        <f>IF('НП ДЕННА'!BI37&gt;0,IF(ROUND('НП ДЕННА'!BI37*$CR$4,0)&gt;0,ROUND('НП ДЕННА'!BI37*$CR$4,0)*2,2),0)-BO60</f>
        <v>0</v>
      </c>
      <c r="BP59" s="547">
        <f>'НП ДЕННА'!BJ37*30-SUM(BM59:BO60)-BP60</f>
        <v>0</v>
      </c>
      <c r="BQ59" s="518">
        <f>'НП ДЕННА'!BJ37-BQ60</f>
        <v>0</v>
      </c>
      <c r="BR59" s="545">
        <f>IF('НП ДЕННА'!BK37&gt;0,IF(ROUND('НП ДЕННА'!BK37*$CR$4,0)&gt;0,ROUND('НП ДЕННА'!BK37*$CR$4,0)*2,2),0)-BR60</f>
        <v>0</v>
      </c>
      <c r="BS59" s="545">
        <f>IF('НП ДЕННА'!BL37&gt;0,IF(ROUND('НП ДЕННА'!BL37*$CR$4,0)&gt;0,ROUND('НП ДЕННА'!BL37*$CR$4,0)*2,2),0)-BS60</f>
        <v>0</v>
      </c>
      <c r="BT59" s="546">
        <f>IF('НП ДЕННА'!BM37&gt;0,IF(ROUND('НП ДЕННА'!BM37*$CR$4,0)&gt;0,ROUND('НП ДЕННА'!BM37*$CR$4,0)*2,2),0)-BT60</f>
        <v>0</v>
      </c>
      <c r="BU59" s="547">
        <f>'НП ДЕННА'!BN37*30-SUM(BR59:BT60)-BU60</f>
        <v>0</v>
      </c>
      <c r="BV59" s="518">
        <f>'НП ДЕННА'!BN37-BV60</f>
        <v>0</v>
      </c>
      <c r="BW59" s="545">
        <f>IF('НП ДЕННА'!BO37&gt;0,IF(ROUND('НП ДЕННА'!BO37*$CR$4,0)&gt;0,ROUND('НП ДЕННА'!BO37*$CR$4,0)*2,2),0)-BW60</f>
        <v>0</v>
      </c>
      <c r="BX59" s="545">
        <f>IF('НП ДЕННА'!BP37&gt;0,IF(ROUND('НП ДЕННА'!BP37*$CR$4,0)&gt;0,ROUND('НП ДЕННА'!BP37*$CR$4,0)*2,2),0)-BX60</f>
        <v>0</v>
      </c>
      <c r="BY59" s="546">
        <f>IF('НП ДЕННА'!BQ37&gt;0,IF(ROUND('НП ДЕННА'!BQ37*$CR$4,0)&gt;0,ROUND('НП ДЕННА'!BQ37*$CR$4,0)*2,2),0)-BY60</f>
        <v>0</v>
      </c>
      <c r="BZ59" s="547">
        <f>'НП ДЕННА'!BR37*30-SUM(BW59:BY60)-BZ60</f>
        <v>0</v>
      </c>
      <c r="CA59" s="518">
        <f>'НП ДЕННА'!BR37-CA60</f>
        <v>0</v>
      </c>
      <c r="CB59" s="545">
        <f>IF('НП ДЕННА'!BS37&gt;0,IF(ROUND('НП ДЕННА'!BS37*$CR$4,0)&gt;0,ROUND('НП ДЕННА'!BS37*$CR$4,0)*2,2),0)-CB60</f>
        <v>0</v>
      </c>
      <c r="CC59" s="545">
        <f>IF('НП ДЕННА'!BT37&gt;0,IF(ROUND('НП ДЕННА'!BT37*$CR$4,0)&gt;0,ROUND('НП ДЕННА'!BT37*$CR$4,0)*2,2),0)-CC60</f>
        <v>0</v>
      </c>
      <c r="CD59" s="546">
        <f>IF('НП ДЕННА'!BU37&gt;0,IF(ROUND('НП ДЕННА'!BU37*$CR$4,0)&gt;0,ROUND('НП ДЕННА'!BU37*$CR$4,0)*2,2),0)-CD60</f>
        <v>0</v>
      </c>
      <c r="CE59" s="547">
        <f>'НП ДЕННА'!BV37*30-SUM(CB59:CD60)-CE60</f>
        <v>0</v>
      </c>
      <c r="CF59" s="518">
        <f>'НП ДЕННА'!BV37-CF60</f>
        <v>0</v>
      </c>
      <c r="CG59" s="545">
        <f>IF('НП ДЕННА'!BW37&gt;0,IF(ROUND('НП ДЕННА'!BW37*$CR$4,0)&gt;0,ROUND('НП ДЕННА'!BW37*$CR$4,0)*2,2),0)-CG60</f>
        <v>0</v>
      </c>
      <c r="CH59" s="545">
        <f>IF('НП ДЕННА'!BX37&gt;0,IF(ROUND('НП ДЕННА'!BX37*$CR$4,0)&gt;0,ROUND('НП ДЕННА'!BX37*$CR$4,0)*2,2),0)-CH60</f>
        <v>0</v>
      </c>
      <c r="CI59" s="546">
        <f>IF('НП ДЕННА'!BY37&gt;0,IF(ROUND('НП ДЕННА'!BY37*$CR$4,0)&gt;0,ROUND('НП ДЕННА'!BY37*$CR$4,0)*2,2),0)-CI60</f>
        <v>0</v>
      </c>
      <c r="CJ59" s="547">
        <f>'НП ДЕННА'!BZ37*30-SUM(CG59:CI60)-CJ60</f>
        <v>0</v>
      </c>
      <c r="CK59" s="518">
        <f>'НП ДЕННА'!BZ37-CK60</f>
        <v>0</v>
      </c>
      <c r="CL59" s="545">
        <f>IF('НП ДЕННА'!CA37&gt;0,IF(ROUND('НП ДЕННА'!CA37*$CR$4,0)&gt;0,ROUND('НП ДЕННА'!CA37*$CR$4,0)*2,2),0)-CL60</f>
        <v>0</v>
      </c>
      <c r="CM59" s="545">
        <f>IF('НП ДЕННА'!CB37&gt;0,IF(ROUND('НП ДЕННА'!CB37*$CR$4,0)&gt;0,ROUND('НП ДЕННА'!CB37*$CR$4,0)*2,2),0)-CM60</f>
        <v>0</v>
      </c>
      <c r="CN59" s="546">
        <f>IF('НП ДЕННА'!CC37&gt;0,IF(ROUND('НП ДЕННА'!CC37*$CR$4,0)&gt;0,ROUND('НП ДЕННА'!CC37*$CR$4,0)*2,2),0)-CN60</f>
        <v>0</v>
      </c>
      <c r="CO59" s="547">
        <f>'НП ДЕННА'!CD37*30-SUM(CL59:CN60)-CO60</f>
        <v>0</v>
      </c>
      <c r="CP59" s="518">
        <f>'НП ДЕННА'!CD37-CP60</f>
        <v>0</v>
      </c>
      <c r="CQ59" s="62">
        <f>IF(ISERROR(AH59/AC59),0,(AH59+AH60)/(AC59+AC60))</f>
        <v>0</v>
      </c>
      <c r="CS59" s="543">
        <f t="shared" si="198"/>
        <v>-1</v>
      </c>
    </row>
    <row r="60" spans="1:98" s="19" customFormat="1" ht="10.199999999999999" x14ac:dyDescent="0.2">
      <c r="A60" s="510"/>
      <c r="B60" s="600"/>
      <c r="C60" s="601" t="s">
        <v>275</v>
      </c>
      <c r="D60" s="602"/>
      <c r="E60" s="602"/>
      <c r="F60" s="602"/>
      <c r="G60" s="602"/>
      <c r="H60" s="602"/>
      <c r="I60" s="602"/>
      <c r="J60" s="602"/>
      <c r="K60" s="602"/>
      <c r="L60" s="602"/>
      <c r="M60" s="602"/>
      <c r="N60" s="602"/>
      <c r="O60" s="602"/>
      <c r="P60" s="602"/>
      <c r="Q60" s="602"/>
      <c r="R60" s="602"/>
      <c r="S60" s="602"/>
      <c r="T60" s="602"/>
      <c r="U60" s="602"/>
      <c r="V60" s="602"/>
      <c r="W60" s="602"/>
      <c r="X60" s="602"/>
      <c r="Y60" s="602"/>
      <c r="Z60" s="602"/>
      <c r="AA60" s="602"/>
      <c r="AB60" s="603"/>
      <c r="AC60" s="516">
        <f t="shared" si="16"/>
        <v>0</v>
      </c>
      <c r="AD60" s="621">
        <f>AM60+AR60+AW60+BB60+BG60+BL60+BQ60+BV60+CA60+CF60+CK60+CP60</f>
        <v>0</v>
      </c>
      <c r="AE60" s="517">
        <f t="shared" si="194"/>
        <v>0</v>
      </c>
      <c r="AF60" s="517">
        <f t="shared" si="195"/>
        <v>0</v>
      </c>
      <c r="AG60" s="517">
        <f t="shared" si="196"/>
        <v>0</v>
      </c>
      <c r="AH60" s="517">
        <f t="shared" si="197"/>
        <v>0</v>
      </c>
      <c r="AI60" s="508"/>
      <c r="AJ60" s="508"/>
      <c r="AK60" s="548"/>
      <c r="AL60" s="549"/>
      <c r="AM60" s="520">
        <f t="shared" ref="AM60" si="271">SUM(AI60:AL60)/30</f>
        <v>0</v>
      </c>
      <c r="AN60" s="508"/>
      <c r="AO60" s="508"/>
      <c r="AP60" s="548"/>
      <c r="AQ60" s="549"/>
      <c r="AR60" s="520">
        <f t="shared" ref="AR60" si="272">SUM(AN60:AQ60)/30</f>
        <v>0</v>
      </c>
      <c r="AS60" s="508"/>
      <c r="AT60" s="508"/>
      <c r="AU60" s="548"/>
      <c r="AV60" s="549"/>
      <c r="AW60" s="520">
        <f t="shared" ref="AW60" si="273">SUM(AS60:AV60)/30</f>
        <v>0</v>
      </c>
      <c r="AX60" s="508"/>
      <c r="AY60" s="508"/>
      <c r="AZ60" s="548"/>
      <c r="BA60" s="549"/>
      <c r="BB60" s="520">
        <f t="shared" ref="BB60" si="274">SUM(AX60:BA60)/30</f>
        <v>0</v>
      </c>
      <c r="BC60" s="508"/>
      <c r="BD60" s="508"/>
      <c r="BE60" s="548"/>
      <c r="BF60" s="549"/>
      <c r="BG60" s="520">
        <f t="shared" ref="BG60" si="275">SUM(BC60:BF60)/30</f>
        <v>0</v>
      </c>
      <c r="BH60" s="508"/>
      <c r="BI60" s="508"/>
      <c r="BJ60" s="548"/>
      <c r="BK60" s="549"/>
      <c r="BL60" s="520">
        <f t="shared" ref="BL60" si="276">SUM(BH60:BK60)/30</f>
        <v>0</v>
      </c>
      <c r="BM60" s="508"/>
      <c r="BN60" s="508"/>
      <c r="BO60" s="548"/>
      <c r="BP60" s="549"/>
      <c r="BQ60" s="520">
        <f t="shared" ref="BQ60" si="277">SUM(BM60:BP60)/30</f>
        <v>0</v>
      </c>
      <c r="BR60" s="508"/>
      <c r="BS60" s="508"/>
      <c r="BT60" s="548"/>
      <c r="BU60" s="549"/>
      <c r="BV60" s="520">
        <f t="shared" ref="BV60" si="278">SUM(BR60:BU60)/30</f>
        <v>0</v>
      </c>
      <c r="BW60" s="508"/>
      <c r="BX60" s="508"/>
      <c r="BY60" s="548"/>
      <c r="BZ60" s="549"/>
      <c r="CA60" s="520">
        <f t="shared" ref="CA60" si="279">SUM(BW60:BZ60)/30</f>
        <v>0</v>
      </c>
      <c r="CB60" s="508"/>
      <c r="CC60" s="508"/>
      <c r="CD60" s="548"/>
      <c r="CE60" s="549"/>
      <c r="CF60" s="520">
        <f t="shared" ref="CF60" si="280">SUM(CB60:CE60)/30</f>
        <v>0</v>
      </c>
      <c r="CG60" s="508"/>
      <c r="CH60" s="508"/>
      <c r="CI60" s="548"/>
      <c r="CJ60" s="549"/>
      <c r="CK60" s="520">
        <f t="shared" ref="CK60" si="281">SUM(CG60:CJ60)/30</f>
        <v>0</v>
      </c>
      <c r="CL60" s="508"/>
      <c r="CM60" s="508"/>
      <c r="CN60" s="548"/>
      <c r="CO60" s="549"/>
      <c r="CP60" s="520">
        <f t="shared" ref="CP60" si="282">SUM(CL60:CO60)/30</f>
        <v>0</v>
      </c>
      <c r="CQ60" s="62"/>
      <c r="CS60" s="543">
        <f t="shared" si="198"/>
        <v>-1</v>
      </c>
      <c r="CT60" s="543"/>
    </row>
    <row r="61" spans="1:98" s="19" customFormat="1" ht="10.199999999999999" x14ac:dyDescent="0.2">
      <c r="A61" s="22" t="str">
        <f>'НП ДЕННА'!A38</f>
        <v>1.1.12</v>
      </c>
      <c r="B61" s="604">
        <f>'НП ДЕННА'!B38</f>
        <v>0</v>
      </c>
      <c r="C61" s="605">
        <f>'НП ДЕННА'!C38</f>
        <v>0</v>
      </c>
      <c r="D61" s="606">
        <f>'НП ДЕННА'!D38</f>
        <v>0</v>
      </c>
      <c r="E61" s="606">
        <f>'НП ДЕННА'!E38</f>
        <v>0</v>
      </c>
      <c r="F61" s="606">
        <f>'НП ДЕННА'!F38</f>
        <v>0</v>
      </c>
      <c r="G61" s="606">
        <f>'НП ДЕННА'!G38</f>
        <v>0</v>
      </c>
      <c r="H61" s="606">
        <f>'НП ДЕННА'!H38</f>
        <v>0</v>
      </c>
      <c r="I61" s="606">
        <f>'НП ДЕННА'!I38</f>
        <v>0</v>
      </c>
      <c r="J61" s="606">
        <f>'НП ДЕННА'!J38</f>
        <v>0</v>
      </c>
      <c r="K61" s="606">
        <f>'НП ДЕННА'!K38</f>
        <v>0</v>
      </c>
      <c r="L61" s="606">
        <f>'НП ДЕННА'!L38</f>
        <v>0</v>
      </c>
      <c r="M61" s="606">
        <f>'НП ДЕННА'!M38</f>
        <v>0</v>
      </c>
      <c r="N61" s="606">
        <f>'НП ДЕННА'!N38</f>
        <v>0</v>
      </c>
      <c r="O61" s="606">
        <f>'НП ДЕННА'!O38</f>
        <v>0</v>
      </c>
      <c r="P61" s="606">
        <f>'НП ДЕННА'!P38</f>
        <v>0</v>
      </c>
      <c r="Q61" s="606">
        <f>'НП ДЕННА'!Q38</f>
        <v>0</v>
      </c>
      <c r="R61" s="606">
        <f>'НП ДЕННА'!R38</f>
        <v>0</v>
      </c>
      <c r="S61" s="606">
        <f>'НП ДЕННА'!S38</f>
        <v>0</v>
      </c>
      <c r="T61" s="607">
        <f>'НП ДЕННА'!T38</f>
        <v>0</v>
      </c>
      <c r="U61" s="607">
        <f>'НП ДЕННА'!U38</f>
        <v>0</v>
      </c>
      <c r="V61" s="608">
        <f>'НП ДЕННА'!V38</f>
        <v>0</v>
      </c>
      <c r="W61" s="608">
        <f>'НП ДЕННА'!W38</f>
        <v>0</v>
      </c>
      <c r="X61" s="608">
        <f>'НП ДЕННА'!X38</f>
        <v>0</v>
      </c>
      <c r="Y61" s="608">
        <f>'НП ДЕННА'!Y38</f>
        <v>0</v>
      </c>
      <c r="Z61" s="608">
        <f>'НП ДЕННА'!Z38</f>
        <v>0</v>
      </c>
      <c r="AA61" s="608">
        <f>'НП ДЕННА'!AA38</f>
        <v>0</v>
      </c>
      <c r="AB61" s="609">
        <f>'НП ДЕННА'!AB38</f>
        <v>0</v>
      </c>
      <c r="AC61" s="275">
        <f t="shared" si="16"/>
        <v>0</v>
      </c>
      <c r="AD61" s="620">
        <f>'НП ДЕННА'!AD38-AD62</f>
        <v>0</v>
      </c>
      <c r="AE61" s="9">
        <f t="shared" si="194"/>
        <v>0</v>
      </c>
      <c r="AF61" s="9">
        <f t="shared" si="195"/>
        <v>0</v>
      </c>
      <c r="AG61" s="9">
        <f t="shared" si="196"/>
        <v>0</v>
      </c>
      <c r="AH61" s="9">
        <f t="shared" si="197"/>
        <v>0</v>
      </c>
      <c r="AI61" s="545">
        <f>IF('НП ДЕННА'!AI38&gt;0,IF(ROUND('НП ДЕННА'!AI38*$CR$4,0)&gt;0,ROUND('НП ДЕННА'!AI38*$CR$4,0)*2,2),0)-AI62</f>
        <v>0</v>
      </c>
      <c r="AJ61" s="545">
        <f>IF('НП ДЕННА'!AJ38&gt;0,IF(ROUND('НП ДЕННА'!AJ38*$CR$4,0)&gt;0,ROUND('НП ДЕННА'!AJ38*$CR$4,0)*2,2),0)-AJ62</f>
        <v>0</v>
      </c>
      <c r="AK61" s="546">
        <f>IF('НП ДЕННА'!AK38&gt;0,IF(ROUND('НП ДЕННА'!AK38*$CR$4,0)&gt;0,ROUND('НП ДЕННА'!AK38*$CR$4,0)*2,2),0)-AK62</f>
        <v>0</v>
      </c>
      <c r="AL61" s="547">
        <f>'НП ДЕННА'!AL38*30-SUM(AI61:AK62)-AL62</f>
        <v>0</v>
      </c>
      <c r="AM61" s="518">
        <f>'НП ДЕННА'!AL38-AM62</f>
        <v>0</v>
      </c>
      <c r="AN61" s="545">
        <f>IF('НП ДЕННА'!AM38&gt;0,IF(ROUND('НП ДЕННА'!AM38*$CR$4,0)&gt;0,ROUND('НП ДЕННА'!AM38*$CR$4,0)*2,2),0)-AN62</f>
        <v>0</v>
      </c>
      <c r="AO61" s="545">
        <f>IF('НП ДЕННА'!AN38&gt;0,IF(ROUND('НП ДЕННА'!AN38*$CR$4,0)&gt;0,ROUND('НП ДЕННА'!AN38*$CR$4,0)*2,2),0)-AO62</f>
        <v>0</v>
      </c>
      <c r="AP61" s="546">
        <f>IF('НП ДЕННА'!AO38&gt;0,IF(ROUND('НП ДЕННА'!AO38*$CR$4,0)&gt;0,ROUND('НП ДЕННА'!AO38*$CR$4,0)*2,2),0)-AP62</f>
        <v>0</v>
      </c>
      <c r="AQ61" s="547">
        <f>'НП ДЕННА'!AP38*30-SUM(AN61:AP62)-AQ62</f>
        <v>0</v>
      </c>
      <c r="AR61" s="518">
        <f>'НП ДЕННА'!AP38-AR62</f>
        <v>0</v>
      </c>
      <c r="AS61" s="545">
        <f>IF('НП ДЕННА'!AQ38&gt;0,IF(ROUND('НП ДЕННА'!AQ38*$CR$4,0)&gt;0,ROUND('НП ДЕННА'!AQ38*$CR$4,0)*2,2),0)-AS62</f>
        <v>0</v>
      </c>
      <c r="AT61" s="545">
        <f>IF('НП ДЕННА'!AR38&gt;0,IF(ROUND('НП ДЕННА'!AR38*$CR$4,0)&gt;0,ROUND('НП ДЕННА'!AR38*$CR$4,0)*2,2),0)-AT62</f>
        <v>0</v>
      </c>
      <c r="AU61" s="546">
        <f>IF('НП ДЕННА'!AS38&gt;0,IF(ROUND('НП ДЕННА'!AS38*$CR$4,0)&gt;0,ROUND('НП ДЕННА'!AS38*$CR$4,0)*2,2),0)-AU62</f>
        <v>0</v>
      </c>
      <c r="AV61" s="547">
        <f>'НП ДЕННА'!AT38*30-SUM(AS61:AU62)-AV62</f>
        <v>0</v>
      </c>
      <c r="AW61" s="518">
        <f>'НП ДЕННА'!AT38-AW62</f>
        <v>0</v>
      </c>
      <c r="AX61" s="545">
        <f>IF('НП ДЕННА'!AU38&gt;0,IF(ROUND('НП ДЕННА'!AU38*$CR$4,0)&gt;0,ROUND('НП ДЕННА'!AU38*$CR$4,0)*2,2),0)-AX62</f>
        <v>0</v>
      </c>
      <c r="AY61" s="545">
        <f>IF('НП ДЕННА'!AV38&gt;0,IF(ROUND('НП ДЕННА'!AV38*$CR$4,0)&gt;0,ROUND('НП ДЕННА'!AV38*$CR$4,0)*2,2),0)-AY62</f>
        <v>0</v>
      </c>
      <c r="AZ61" s="546">
        <f>IF('НП ДЕННА'!AW38&gt;0,IF(ROUND('НП ДЕННА'!AW38*$CR$4,0)&gt;0,ROUND('НП ДЕННА'!AW38*$CR$4,0)*2,2),0)-AZ62</f>
        <v>0</v>
      </c>
      <c r="BA61" s="547">
        <f>'НП ДЕННА'!AX38*30-SUM(AX61:AZ62)-BA62</f>
        <v>0</v>
      </c>
      <c r="BB61" s="518">
        <f>'НП ДЕННА'!AX38-BB62</f>
        <v>0</v>
      </c>
      <c r="BC61" s="545">
        <f>IF('НП ДЕННА'!AY38&gt;0,IF(ROUND('НП ДЕННА'!AY38*$CR$4,0)&gt;0,ROUND('НП ДЕННА'!AY38*$CR$4,0)*2,2),0)-BC62</f>
        <v>0</v>
      </c>
      <c r="BD61" s="545">
        <f>IF('НП ДЕННА'!AZ38&gt;0,IF(ROUND('НП ДЕННА'!AZ38*$CR$4,0)&gt;0,ROUND('НП ДЕННА'!AZ38*$CR$4,0)*2,2),0)-BD62</f>
        <v>0</v>
      </c>
      <c r="BE61" s="546">
        <f>IF('НП ДЕННА'!BA38&gt;0,IF(ROUND('НП ДЕННА'!BA38*$CR$4,0)&gt;0,ROUND('НП ДЕННА'!BA38*$CR$4,0)*2,2),0)-BE62</f>
        <v>0</v>
      </c>
      <c r="BF61" s="547">
        <f>'НП ДЕННА'!BB38*30-SUM(BC61:BE62)-BF62</f>
        <v>0</v>
      </c>
      <c r="BG61" s="518">
        <f>'НП ДЕННА'!BB38-BG62</f>
        <v>0</v>
      </c>
      <c r="BH61" s="545">
        <f>IF('НП ДЕННА'!BC38&gt;0,IF(ROUND('НП ДЕННА'!BC38*$CR$4,0)&gt;0,ROUND('НП ДЕННА'!BC38*$CR$4,0)*2,2),0)-BH62</f>
        <v>0</v>
      </c>
      <c r="BI61" s="545">
        <f>IF('НП ДЕННА'!BD38&gt;0,IF(ROUND('НП ДЕННА'!BD38*$CR$4,0)&gt;0,ROUND('НП ДЕННА'!BD38*$CR$4,0)*2,2),0)-BI62</f>
        <v>0</v>
      </c>
      <c r="BJ61" s="546">
        <f>IF('НП ДЕННА'!BE38&gt;0,IF(ROUND('НП ДЕННА'!BE38*$CR$4,0)&gt;0,ROUND('НП ДЕННА'!BE38*$CR$4,0)*2,2),0)-BJ62</f>
        <v>0</v>
      </c>
      <c r="BK61" s="547">
        <f>'НП ДЕННА'!BF38*30-SUM(BH61:BJ62)-BK62</f>
        <v>0</v>
      </c>
      <c r="BL61" s="518">
        <f>'НП ДЕННА'!BF38-BL62</f>
        <v>0</v>
      </c>
      <c r="BM61" s="545">
        <f>IF('НП ДЕННА'!BG38&gt;0,IF(ROUND('НП ДЕННА'!BG38*$CR$4,0)&gt;0,ROUND('НП ДЕННА'!BG38*$CR$4,0)*2,2),0)-BM62</f>
        <v>0</v>
      </c>
      <c r="BN61" s="545">
        <f>IF('НП ДЕННА'!BH38&gt;0,IF(ROUND('НП ДЕННА'!BH38*$CR$4,0)&gt;0,ROUND('НП ДЕННА'!BH38*$CR$4,0)*2,2),0)-BN62</f>
        <v>0</v>
      </c>
      <c r="BO61" s="546">
        <f>IF('НП ДЕННА'!BI38&gt;0,IF(ROUND('НП ДЕННА'!BI38*$CR$4,0)&gt;0,ROUND('НП ДЕННА'!BI38*$CR$4,0)*2,2),0)-BO62</f>
        <v>0</v>
      </c>
      <c r="BP61" s="547">
        <f>'НП ДЕННА'!BJ38*30-SUM(BM61:BO62)-BP62</f>
        <v>0</v>
      </c>
      <c r="BQ61" s="518">
        <f>'НП ДЕННА'!BJ38-BQ62</f>
        <v>0</v>
      </c>
      <c r="BR61" s="545">
        <f>IF('НП ДЕННА'!BK38&gt;0,IF(ROUND('НП ДЕННА'!BK38*$CR$4,0)&gt;0,ROUND('НП ДЕННА'!BK38*$CR$4,0)*2,2),0)-BR62</f>
        <v>0</v>
      </c>
      <c r="BS61" s="545">
        <f>IF('НП ДЕННА'!BL38&gt;0,IF(ROUND('НП ДЕННА'!BL38*$CR$4,0)&gt;0,ROUND('НП ДЕННА'!BL38*$CR$4,0)*2,2),0)-BS62</f>
        <v>0</v>
      </c>
      <c r="BT61" s="546">
        <f>IF('НП ДЕННА'!BM38&gt;0,IF(ROUND('НП ДЕННА'!BM38*$CR$4,0)&gt;0,ROUND('НП ДЕННА'!BM38*$CR$4,0)*2,2),0)-BT62</f>
        <v>0</v>
      </c>
      <c r="BU61" s="547">
        <f>'НП ДЕННА'!BN38*30-SUM(BR61:BT62)-BU62</f>
        <v>0</v>
      </c>
      <c r="BV61" s="518">
        <f>'НП ДЕННА'!BN38-BV62</f>
        <v>0</v>
      </c>
      <c r="BW61" s="545">
        <f>IF('НП ДЕННА'!BO38&gt;0,IF(ROUND('НП ДЕННА'!BO38*$CR$4,0)&gt;0,ROUND('НП ДЕННА'!BO38*$CR$4,0)*2,2),0)-BW62</f>
        <v>0</v>
      </c>
      <c r="BX61" s="545">
        <f>IF('НП ДЕННА'!BP38&gt;0,IF(ROUND('НП ДЕННА'!BP38*$CR$4,0)&gt;0,ROUND('НП ДЕННА'!BP38*$CR$4,0)*2,2),0)-BX62</f>
        <v>0</v>
      </c>
      <c r="BY61" s="546">
        <f>IF('НП ДЕННА'!BQ38&gt;0,IF(ROUND('НП ДЕННА'!BQ38*$CR$4,0)&gt;0,ROUND('НП ДЕННА'!BQ38*$CR$4,0)*2,2),0)-BY62</f>
        <v>0</v>
      </c>
      <c r="BZ61" s="547">
        <f>'НП ДЕННА'!BR38*30-SUM(BW61:BY62)-BZ62</f>
        <v>0</v>
      </c>
      <c r="CA61" s="518">
        <f>'НП ДЕННА'!BR38-CA62</f>
        <v>0</v>
      </c>
      <c r="CB61" s="545">
        <f>IF('НП ДЕННА'!BS38&gt;0,IF(ROUND('НП ДЕННА'!BS38*$CR$4,0)&gt;0,ROUND('НП ДЕННА'!BS38*$CR$4,0)*2,2),0)-CB62</f>
        <v>0</v>
      </c>
      <c r="CC61" s="545">
        <f>IF('НП ДЕННА'!BT38&gt;0,IF(ROUND('НП ДЕННА'!BT38*$CR$4,0)&gt;0,ROUND('НП ДЕННА'!BT38*$CR$4,0)*2,2),0)-CC62</f>
        <v>0</v>
      </c>
      <c r="CD61" s="546">
        <f>IF('НП ДЕННА'!BU38&gt;0,IF(ROUND('НП ДЕННА'!BU38*$CR$4,0)&gt;0,ROUND('НП ДЕННА'!BU38*$CR$4,0)*2,2),0)-CD62</f>
        <v>0</v>
      </c>
      <c r="CE61" s="547">
        <f>'НП ДЕННА'!BV38*30-SUM(CB61:CD62)-CE62</f>
        <v>0</v>
      </c>
      <c r="CF61" s="518">
        <f>'НП ДЕННА'!BV38-CF62</f>
        <v>0</v>
      </c>
      <c r="CG61" s="545">
        <f>IF('НП ДЕННА'!BW38&gt;0,IF(ROUND('НП ДЕННА'!BW38*$CR$4,0)&gt;0,ROUND('НП ДЕННА'!BW38*$CR$4,0)*2,2),0)-CG62</f>
        <v>0</v>
      </c>
      <c r="CH61" s="545">
        <f>IF('НП ДЕННА'!BX38&gt;0,IF(ROUND('НП ДЕННА'!BX38*$CR$4,0)&gt;0,ROUND('НП ДЕННА'!BX38*$CR$4,0)*2,2),0)-CH62</f>
        <v>0</v>
      </c>
      <c r="CI61" s="546">
        <f>IF('НП ДЕННА'!BY38&gt;0,IF(ROUND('НП ДЕННА'!BY38*$CR$4,0)&gt;0,ROUND('НП ДЕННА'!BY38*$CR$4,0)*2,2),0)-CI62</f>
        <v>0</v>
      </c>
      <c r="CJ61" s="547">
        <f>'НП ДЕННА'!BZ38*30-SUM(CG61:CI62)-CJ62</f>
        <v>0</v>
      </c>
      <c r="CK61" s="518">
        <f>'НП ДЕННА'!BZ38-CK62</f>
        <v>0</v>
      </c>
      <c r="CL61" s="545">
        <f>IF('НП ДЕННА'!CA38&gt;0,IF(ROUND('НП ДЕННА'!CA38*$CR$4,0)&gt;0,ROUND('НП ДЕННА'!CA38*$CR$4,0)*2,2),0)-CL62</f>
        <v>0</v>
      </c>
      <c r="CM61" s="545">
        <f>IF('НП ДЕННА'!CB38&gt;0,IF(ROUND('НП ДЕННА'!CB38*$CR$4,0)&gt;0,ROUND('НП ДЕННА'!CB38*$CR$4,0)*2,2),0)-CM62</f>
        <v>0</v>
      </c>
      <c r="CN61" s="546">
        <f>IF('НП ДЕННА'!CC38&gt;0,IF(ROUND('НП ДЕННА'!CC38*$CR$4,0)&gt;0,ROUND('НП ДЕННА'!CC38*$CR$4,0)*2,2),0)-CN62</f>
        <v>0</v>
      </c>
      <c r="CO61" s="547">
        <f>'НП ДЕННА'!CD38*30-SUM(CL61:CN62)-CO62</f>
        <v>0</v>
      </c>
      <c r="CP61" s="518">
        <f>'НП ДЕННА'!CD38-CP62</f>
        <v>0</v>
      </c>
      <c r="CQ61" s="62">
        <f>IF(ISERROR(AH61/AC61),0,(AH61+AH62)/(AC61+AC62))</f>
        <v>0</v>
      </c>
      <c r="CS61" s="543">
        <f t="shared" si="198"/>
        <v>-1</v>
      </c>
    </row>
    <row r="62" spans="1:98" s="19" customFormat="1" ht="10.199999999999999" x14ac:dyDescent="0.2">
      <c r="A62" s="510"/>
      <c r="B62" s="600"/>
      <c r="C62" s="601" t="s">
        <v>275</v>
      </c>
      <c r="D62" s="602"/>
      <c r="E62" s="602"/>
      <c r="F62" s="602"/>
      <c r="G62" s="602"/>
      <c r="H62" s="602"/>
      <c r="I62" s="602"/>
      <c r="J62" s="602"/>
      <c r="K62" s="602"/>
      <c r="L62" s="602"/>
      <c r="M62" s="602"/>
      <c r="N62" s="602"/>
      <c r="O62" s="602"/>
      <c r="P62" s="602"/>
      <c r="Q62" s="602"/>
      <c r="R62" s="602"/>
      <c r="S62" s="602"/>
      <c r="T62" s="602"/>
      <c r="U62" s="602"/>
      <c r="V62" s="602"/>
      <c r="W62" s="602"/>
      <c r="X62" s="602"/>
      <c r="Y62" s="602"/>
      <c r="Z62" s="602"/>
      <c r="AA62" s="602"/>
      <c r="AB62" s="603"/>
      <c r="AC62" s="516">
        <f t="shared" si="16"/>
        <v>0</v>
      </c>
      <c r="AD62" s="621">
        <f>AM62+AR62+AW62+BB62+BG62+BL62+BQ62+BV62+CA62+CF62+CK62+CP62</f>
        <v>0</v>
      </c>
      <c r="AE62" s="517">
        <f t="shared" si="194"/>
        <v>0</v>
      </c>
      <c r="AF62" s="517">
        <f t="shared" si="195"/>
        <v>0</v>
      </c>
      <c r="AG62" s="517">
        <f t="shared" si="196"/>
        <v>0</v>
      </c>
      <c r="AH62" s="517">
        <f t="shared" si="197"/>
        <v>0</v>
      </c>
      <c r="AI62" s="508"/>
      <c r="AJ62" s="508"/>
      <c r="AK62" s="548"/>
      <c r="AL62" s="549"/>
      <c r="AM62" s="520">
        <f t="shared" ref="AM62" si="283">SUM(AI62:AL62)/30</f>
        <v>0</v>
      </c>
      <c r="AN62" s="508"/>
      <c r="AO62" s="508"/>
      <c r="AP62" s="548"/>
      <c r="AQ62" s="549"/>
      <c r="AR62" s="520">
        <f t="shared" ref="AR62" si="284">SUM(AN62:AQ62)/30</f>
        <v>0</v>
      </c>
      <c r="AS62" s="508"/>
      <c r="AT62" s="508"/>
      <c r="AU62" s="548"/>
      <c r="AV62" s="549"/>
      <c r="AW62" s="520">
        <f t="shared" ref="AW62" si="285">SUM(AS62:AV62)/30</f>
        <v>0</v>
      </c>
      <c r="AX62" s="508"/>
      <c r="AY62" s="508"/>
      <c r="AZ62" s="548"/>
      <c r="BA62" s="549"/>
      <c r="BB62" s="520">
        <f t="shared" ref="BB62" si="286">SUM(AX62:BA62)/30</f>
        <v>0</v>
      </c>
      <c r="BC62" s="508"/>
      <c r="BD62" s="508"/>
      <c r="BE62" s="548"/>
      <c r="BF62" s="549"/>
      <c r="BG62" s="520">
        <f t="shared" ref="BG62" si="287">SUM(BC62:BF62)/30</f>
        <v>0</v>
      </c>
      <c r="BH62" s="508"/>
      <c r="BI62" s="508"/>
      <c r="BJ62" s="548"/>
      <c r="BK62" s="549"/>
      <c r="BL62" s="520">
        <f t="shared" ref="BL62" si="288">SUM(BH62:BK62)/30</f>
        <v>0</v>
      </c>
      <c r="BM62" s="508"/>
      <c r="BN62" s="508"/>
      <c r="BO62" s="548"/>
      <c r="BP62" s="549"/>
      <c r="BQ62" s="520">
        <f t="shared" ref="BQ62" si="289">SUM(BM62:BP62)/30</f>
        <v>0</v>
      </c>
      <c r="BR62" s="508"/>
      <c r="BS62" s="508"/>
      <c r="BT62" s="548"/>
      <c r="BU62" s="549"/>
      <c r="BV62" s="520">
        <f t="shared" ref="BV62" si="290">SUM(BR62:BU62)/30</f>
        <v>0</v>
      </c>
      <c r="BW62" s="508"/>
      <c r="BX62" s="508"/>
      <c r="BY62" s="548"/>
      <c r="BZ62" s="549"/>
      <c r="CA62" s="520">
        <f t="shared" ref="CA62" si="291">SUM(BW62:BZ62)/30</f>
        <v>0</v>
      </c>
      <c r="CB62" s="508"/>
      <c r="CC62" s="508"/>
      <c r="CD62" s="548"/>
      <c r="CE62" s="549"/>
      <c r="CF62" s="520">
        <f t="shared" ref="CF62" si="292">SUM(CB62:CE62)/30</f>
        <v>0</v>
      </c>
      <c r="CG62" s="508"/>
      <c r="CH62" s="508"/>
      <c r="CI62" s="548"/>
      <c r="CJ62" s="549"/>
      <c r="CK62" s="520">
        <f t="shared" ref="CK62" si="293">SUM(CG62:CJ62)/30</f>
        <v>0</v>
      </c>
      <c r="CL62" s="508"/>
      <c r="CM62" s="508"/>
      <c r="CN62" s="548"/>
      <c r="CO62" s="549"/>
      <c r="CP62" s="520">
        <f t="shared" ref="CP62" si="294">SUM(CL62:CO62)/30</f>
        <v>0</v>
      </c>
      <c r="CQ62" s="62"/>
      <c r="CS62" s="543">
        <f t="shared" si="198"/>
        <v>-1</v>
      </c>
      <c r="CT62" s="543"/>
    </row>
    <row r="63" spans="1:98" s="19" customFormat="1" ht="10.199999999999999" x14ac:dyDescent="0.2">
      <c r="A63" s="22" t="str">
        <f>'НП ДЕННА'!A39</f>
        <v>1.1.12</v>
      </c>
      <c r="B63" s="604">
        <f>'НП ДЕННА'!B39</f>
        <v>0</v>
      </c>
      <c r="C63" s="605">
        <f>'НП ДЕННА'!C39</f>
        <v>0</v>
      </c>
      <c r="D63" s="606">
        <f>'НП ДЕННА'!D39</f>
        <v>0</v>
      </c>
      <c r="E63" s="606">
        <f>'НП ДЕННА'!E39</f>
        <v>0</v>
      </c>
      <c r="F63" s="606">
        <f>'НП ДЕННА'!F39</f>
        <v>0</v>
      </c>
      <c r="G63" s="606">
        <f>'НП ДЕННА'!G39</f>
        <v>0</v>
      </c>
      <c r="H63" s="606">
        <f>'НП ДЕННА'!H39</f>
        <v>0</v>
      </c>
      <c r="I63" s="606">
        <f>'НП ДЕННА'!I39</f>
        <v>0</v>
      </c>
      <c r="J63" s="606">
        <f>'НП ДЕННА'!J39</f>
        <v>0</v>
      </c>
      <c r="K63" s="606">
        <f>'НП ДЕННА'!K39</f>
        <v>0</v>
      </c>
      <c r="L63" s="606">
        <f>'НП ДЕННА'!L39</f>
        <v>0</v>
      </c>
      <c r="M63" s="606">
        <f>'НП ДЕННА'!M39</f>
        <v>0</v>
      </c>
      <c r="N63" s="606">
        <f>'НП ДЕННА'!N39</f>
        <v>0</v>
      </c>
      <c r="O63" s="606">
        <f>'НП ДЕННА'!O39</f>
        <v>0</v>
      </c>
      <c r="P63" s="606">
        <f>'НП ДЕННА'!P39</f>
        <v>0</v>
      </c>
      <c r="Q63" s="606">
        <f>'НП ДЕННА'!Q39</f>
        <v>0</v>
      </c>
      <c r="R63" s="606">
        <f>'НП ДЕННА'!R39</f>
        <v>0</v>
      </c>
      <c r="S63" s="606">
        <f>'НП ДЕННА'!S39</f>
        <v>0</v>
      </c>
      <c r="T63" s="607">
        <f>'НП ДЕННА'!T39</f>
        <v>0</v>
      </c>
      <c r="U63" s="607">
        <f>'НП ДЕННА'!U39</f>
        <v>0</v>
      </c>
      <c r="V63" s="608">
        <f>'НП ДЕННА'!V39</f>
        <v>0</v>
      </c>
      <c r="W63" s="608">
        <f>'НП ДЕННА'!W39</f>
        <v>0</v>
      </c>
      <c r="X63" s="608">
        <f>'НП ДЕННА'!X39</f>
        <v>0</v>
      </c>
      <c r="Y63" s="608">
        <f>'НП ДЕННА'!Y39</f>
        <v>0</v>
      </c>
      <c r="Z63" s="608">
        <f>'НП ДЕННА'!Z39</f>
        <v>0</v>
      </c>
      <c r="AA63" s="608">
        <f>'НП ДЕННА'!AA39</f>
        <v>0</v>
      </c>
      <c r="AB63" s="609">
        <f>'НП ДЕННА'!AB39</f>
        <v>0</v>
      </c>
      <c r="AC63" s="275">
        <f t="shared" si="16"/>
        <v>0</v>
      </c>
      <c r="AD63" s="620">
        <f>'НП ДЕННА'!AD39-AD64</f>
        <v>0</v>
      </c>
      <c r="AE63" s="9">
        <f t="shared" si="194"/>
        <v>0</v>
      </c>
      <c r="AF63" s="9">
        <f t="shared" si="195"/>
        <v>0</v>
      </c>
      <c r="AG63" s="9">
        <f t="shared" si="196"/>
        <v>0</v>
      </c>
      <c r="AH63" s="9">
        <f t="shared" si="197"/>
        <v>0</v>
      </c>
      <c r="AI63" s="545">
        <f>IF('НП ДЕННА'!AI39&gt;0,IF(ROUND('НП ДЕННА'!AI39*$CR$4,0)&gt;0,ROUND('НП ДЕННА'!AI39*$CR$4,0)*2,2),0)-AI64</f>
        <v>0</v>
      </c>
      <c r="AJ63" s="545">
        <f>IF('НП ДЕННА'!AJ39&gt;0,IF(ROUND('НП ДЕННА'!AJ39*$CR$4,0)&gt;0,ROUND('НП ДЕННА'!AJ39*$CR$4,0)*2,2),0)-AJ64</f>
        <v>0</v>
      </c>
      <c r="AK63" s="546">
        <f>IF('НП ДЕННА'!AK39&gt;0,IF(ROUND('НП ДЕННА'!AK39*$CR$4,0)&gt;0,ROUND('НП ДЕННА'!AK39*$CR$4,0)*2,2),0)-AK64</f>
        <v>0</v>
      </c>
      <c r="AL63" s="547">
        <f>'НП ДЕННА'!AL39*30-SUM(AI63:AK64)-AL64</f>
        <v>0</v>
      </c>
      <c r="AM63" s="518">
        <f>'НП ДЕННА'!AL39-AM64</f>
        <v>0</v>
      </c>
      <c r="AN63" s="545">
        <f>IF('НП ДЕННА'!AM39&gt;0,IF(ROUND('НП ДЕННА'!AM39*$CR$4,0)&gt;0,ROUND('НП ДЕННА'!AM39*$CR$4,0)*2,2),0)-AN64</f>
        <v>0</v>
      </c>
      <c r="AO63" s="545">
        <f>IF('НП ДЕННА'!AN39&gt;0,IF(ROUND('НП ДЕННА'!AN39*$CR$4,0)&gt;0,ROUND('НП ДЕННА'!AN39*$CR$4,0)*2,2),0)-AO64</f>
        <v>0</v>
      </c>
      <c r="AP63" s="546">
        <f>IF('НП ДЕННА'!AO39&gt;0,IF(ROUND('НП ДЕННА'!AO39*$CR$4,0)&gt;0,ROUND('НП ДЕННА'!AO39*$CR$4,0)*2,2),0)-AP64</f>
        <v>0</v>
      </c>
      <c r="AQ63" s="547">
        <f>'НП ДЕННА'!AP39*30-SUM(AN63:AP64)-AQ64</f>
        <v>0</v>
      </c>
      <c r="AR63" s="518">
        <f>'НП ДЕННА'!AP39-AR64</f>
        <v>0</v>
      </c>
      <c r="AS63" s="545">
        <f>IF('НП ДЕННА'!AQ39&gt;0,IF(ROUND('НП ДЕННА'!AQ39*$CR$4,0)&gt;0,ROUND('НП ДЕННА'!AQ39*$CR$4,0)*2,2),0)-AS64</f>
        <v>0</v>
      </c>
      <c r="AT63" s="545">
        <f>IF('НП ДЕННА'!AR39&gt;0,IF(ROUND('НП ДЕННА'!AR39*$CR$4,0)&gt;0,ROUND('НП ДЕННА'!AR39*$CR$4,0)*2,2),0)-AT64</f>
        <v>0</v>
      </c>
      <c r="AU63" s="546">
        <f>IF('НП ДЕННА'!AS39&gt;0,IF(ROUND('НП ДЕННА'!AS39*$CR$4,0)&gt;0,ROUND('НП ДЕННА'!AS39*$CR$4,0)*2,2),0)-AU64</f>
        <v>0</v>
      </c>
      <c r="AV63" s="547">
        <f>'НП ДЕННА'!AT39*30-SUM(AS63:AU64)-AV64</f>
        <v>0</v>
      </c>
      <c r="AW63" s="518">
        <f>'НП ДЕННА'!AT39-AW64</f>
        <v>0</v>
      </c>
      <c r="AX63" s="545">
        <f>IF('НП ДЕННА'!AU39&gt;0,IF(ROUND('НП ДЕННА'!AU39*$CR$4,0)&gt;0,ROUND('НП ДЕННА'!AU39*$CR$4,0)*2,2),0)-AX64</f>
        <v>0</v>
      </c>
      <c r="AY63" s="545">
        <f>IF('НП ДЕННА'!AV39&gt;0,IF(ROUND('НП ДЕННА'!AV39*$CR$4,0)&gt;0,ROUND('НП ДЕННА'!AV39*$CR$4,0)*2,2),0)-AY64</f>
        <v>0</v>
      </c>
      <c r="AZ63" s="546">
        <f>IF('НП ДЕННА'!AW39&gt;0,IF(ROUND('НП ДЕННА'!AW39*$CR$4,0)&gt;0,ROUND('НП ДЕННА'!AW39*$CR$4,0)*2,2),0)-AZ64</f>
        <v>0</v>
      </c>
      <c r="BA63" s="547">
        <f>'НП ДЕННА'!AX39*30-SUM(AX63:AZ64)-BA64</f>
        <v>0</v>
      </c>
      <c r="BB63" s="518">
        <f>'НП ДЕННА'!AX39-BB64</f>
        <v>0</v>
      </c>
      <c r="BC63" s="545">
        <f>IF('НП ДЕННА'!AY39&gt;0,IF(ROUND('НП ДЕННА'!AY39*$CR$4,0)&gt;0,ROUND('НП ДЕННА'!AY39*$CR$4,0)*2,2),0)-BC64</f>
        <v>0</v>
      </c>
      <c r="BD63" s="545">
        <f>IF('НП ДЕННА'!AZ39&gt;0,IF(ROUND('НП ДЕННА'!AZ39*$CR$4,0)&gt;0,ROUND('НП ДЕННА'!AZ39*$CR$4,0)*2,2),0)-BD64</f>
        <v>0</v>
      </c>
      <c r="BE63" s="546">
        <f>IF('НП ДЕННА'!BA39&gt;0,IF(ROUND('НП ДЕННА'!BA39*$CR$4,0)&gt;0,ROUND('НП ДЕННА'!BA39*$CR$4,0)*2,2),0)-BE64</f>
        <v>0</v>
      </c>
      <c r="BF63" s="547">
        <f>'НП ДЕННА'!BB39*30-SUM(BC63:BE64)-BF64</f>
        <v>0</v>
      </c>
      <c r="BG63" s="518">
        <f>'НП ДЕННА'!BB39-BG64</f>
        <v>0</v>
      </c>
      <c r="BH63" s="545">
        <f>IF('НП ДЕННА'!BC39&gt;0,IF(ROUND('НП ДЕННА'!BC39*$CR$4,0)&gt;0,ROUND('НП ДЕННА'!BC39*$CR$4,0)*2,2),0)-BH64</f>
        <v>0</v>
      </c>
      <c r="BI63" s="545">
        <f>IF('НП ДЕННА'!BD39&gt;0,IF(ROUND('НП ДЕННА'!BD39*$CR$4,0)&gt;0,ROUND('НП ДЕННА'!BD39*$CR$4,0)*2,2),0)-BI64</f>
        <v>0</v>
      </c>
      <c r="BJ63" s="546">
        <f>IF('НП ДЕННА'!BE39&gt;0,IF(ROUND('НП ДЕННА'!BE39*$CR$4,0)&gt;0,ROUND('НП ДЕННА'!BE39*$CR$4,0)*2,2),0)-BJ64</f>
        <v>0</v>
      </c>
      <c r="BK63" s="547">
        <f>'НП ДЕННА'!BF39*30-SUM(BH63:BJ64)-BK64</f>
        <v>0</v>
      </c>
      <c r="BL63" s="518">
        <f>'НП ДЕННА'!BF39-BL64</f>
        <v>0</v>
      </c>
      <c r="BM63" s="545">
        <f>IF('НП ДЕННА'!BG39&gt;0,IF(ROUND('НП ДЕННА'!BG39*$CR$4,0)&gt;0,ROUND('НП ДЕННА'!BG39*$CR$4,0)*2,2),0)-BM64</f>
        <v>0</v>
      </c>
      <c r="BN63" s="545">
        <f>IF('НП ДЕННА'!BH39&gt;0,IF(ROUND('НП ДЕННА'!BH39*$CR$4,0)&gt;0,ROUND('НП ДЕННА'!BH39*$CR$4,0)*2,2),0)-BN64</f>
        <v>0</v>
      </c>
      <c r="BO63" s="546">
        <f>IF('НП ДЕННА'!BI39&gt;0,IF(ROUND('НП ДЕННА'!BI39*$CR$4,0)&gt;0,ROUND('НП ДЕННА'!BI39*$CR$4,0)*2,2),0)-BO64</f>
        <v>0</v>
      </c>
      <c r="BP63" s="547">
        <f>'НП ДЕННА'!BJ39*30-SUM(BM63:BO64)-BP64</f>
        <v>0</v>
      </c>
      <c r="BQ63" s="518">
        <f>'НП ДЕННА'!BJ39-BQ64</f>
        <v>0</v>
      </c>
      <c r="BR63" s="545">
        <f>IF('НП ДЕННА'!BK39&gt;0,IF(ROUND('НП ДЕННА'!BK39*$CR$4,0)&gt;0,ROUND('НП ДЕННА'!BK39*$CR$4,0)*2,2),0)-BR64</f>
        <v>0</v>
      </c>
      <c r="BS63" s="545">
        <f>IF('НП ДЕННА'!BL39&gt;0,IF(ROUND('НП ДЕННА'!BL39*$CR$4,0)&gt;0,ROUND('НП ДЕННА'!BL39*$CR$4,0)*2,2),0)-BS64</f>
        <v>0</v>
      </c>
      <c r="BT63" s="546">
        <f>IF('НП ДЕННА'!BM39&gt;0,IF(ROUND('НП ДЕННА'!BM39*$CR$4,0)&gt;0,ROUND('НП ДЕННА'!BM39*$CR$4,0)*2,2),0)-BT64</f>
        <v>0</v>
      </c>
      <c r="BU63" s="547">
        <f>'НП ДЕННА'!BN39*30-SUM(BR63:BT64)-BU64</f>
        <v>0</v>
      </c>
      <c r="BV63" s="518">
        <f>'НП ДЕННА'!BN39-BV64</f>
        <v>0</v>
      </c>
      <c r="BW63" s="545">
        <f>IF('НП ДЕННА'!BO39&gt;0,IF(ROUND('НП ДЕННА'!BO39*$CR$4,0)&gt;0,ROUND('НП ДЕННА'!BO39*$CR$4,0)*2,2),0)-BW64</f>
        <v>0</v>
      </c>
      <c r="BX63" s="545">
        <f>IF('НП ДЕННА'!BP39&gt;0,IF(ROUND('НП ДЕННА'!BP39*$CR$4,0)&gt;0,ROUND('НП ДЕННА'!BP39*$CR$4,0)*2,2),0)-BX64</f>
        <v>0</v>
      </c>
      <c r="BY63" s="546">
        <f>IF('НП ДЕННА'!BQ39&gt;0,IF(ROUND('НП ДЕННА'!BQ39*$CR$4,0)&gt;0,ROUND('НП ДЕННА'!BQ39*$CR$4,0)*2,2),0)-BY64</f>
        <v>0</v>
      </c>
      <c r="BZ63" s="547">
        <f>'НП ДЕННА'!BR39*30-SUM(BW63:BY64)-BZ64</f>
        <v>0</v>
      </c>
      <c r="CA63" s="518">
        <f>'НП ДЕННА'!BR39-CA64</f>
        <v>0</v>
      </c>
      <c r="CB63" s="545">
        <f>IF('НП ДЕННА'!BS39&gt;0,IF(ROUND('НП ДЕННА'!BS39*$CR$4,0)&gt;0,ROUND('НП ДЕННА'!BS39*$CR$4,0)*2,2),0)-CB64</f>
        <v>0</v>
      </c>
      <c r="CC63" s="545">
        <f>IF('НП ДЕННА'!BT39&gt;0,IF(ROUND('НП ДЕННА'!BT39*$CR$4,0)&gt;0,ROUND('НП ДЕННА'!BT39*$CR$4,0)*2,2),0)-CC64</f>
        <v>0</v>
      </c>
      <c r="CD63" s="546">
        <f>IF('НП ДЕННА'!BU39&gt;0,IF(ROUND('НП ДЕННА'!BU39*$CR$4,0)&gt;0,ROUND('НП ДЕННА'!BU39*$CR$4,0)*2,2),0)-CD64</f>
        <v>0</v>
      </c>
      <c r="CE63" s="547">
        <f>'НП ДЕННА'!BV39*30-SUM(CB63:CD64)-CE64</f>
        <v>0</v>
      </c>
      <c r="CF63" s="518">
        <f>'НП ДЕННА'!BV39-CF64</f>
        <v>0</v>
      </c>
      <c r="CG63" s="545">
        <f>IF('НП ДЕННА'!BW39&gt;0,IF(ROUND('НП ДЕННА'!BW39*$CR$4,0)&gt;0,ROUND('НП ДЕННА'!BW39*$CR$4,0)*2,2),0)-CG64</f>
        <v>0</v>
      </c>
      <c r="CH63" s="545">
        <f>IF('НП ДЕННА'!BX39&gt;0,IF(ROUND('НП ДЕННА'!BX39*$CR$4,0)&gt;0,ROUND('НП ДЕННА'!BX39*$CR$4,0)*2,2),0)-CH64</f>
        <v>0</v>
      </c>
      <c r="CI63" s="546">
        <f>IF('НП ДЕННА'!BY39&gt;0,IF(ROUND('НП ДЕННА'!BY39*$CR$4,0)&gt;0,ROUND('НП ДЕННА'!BY39*$CR$4,0)*2,2),0)-CI64</f>
        <v>0</v>
      </c>
      <c r="CJ63" s="547">
        <f>'НП ДЕННА'!BZ39*30-SUM(CG63:CI64)-CJ64</f>
        <v>0</v>
      </c>
      <c r="CK63" s="518">
        <f>'НП ДЕННА'!BZ39-CK64</f>
        <v>0</v>
      </c>
      <c r="CL63" s="545">
        <f>IF('НП ДЕННА'!CA39&gt;0,IF(ROUND('НП ДЕННА'!CA39*$CR$4,0)&gt;0,ROUND('НП ДЕННА'!CA39*$CR$4,0)*2,2),0)-CL64</f>
        <v>0</v>
      </c>
      <c r="CM63" s="545">
        <f>IF('НП ДЕННА'!CB39&gt;0,IF(ROUND('НП ДЕННА'!CB39*$CR$4,0)&gt;0,ROUND('НП ДЕННА'!CB39*$CR$4,0)*2,2),0)-CM64</f>
        <v>0</v>
      </c>
      <c r="CN63" s="546">
        <f>IF('НП ДЕННА'!CC39&gt;0,IF(ROUND('НП ДЕННА'!CC39*$CR$4,0)&gt;0,ROUND('НП ДЕННА'!CC39*$CR$4,0)*2,2),0)-CN64</f>
        <v>0</v>
      </c>
      <c r="CO63" s="547">
        <f>'НП ДЕННА'!CD39*30-SUM(CL63:CN64)-CO64</f>
        <v>0</v>
      </c>
      <c r="CP63" s="518">
        <f>'НП ДЕННА'!CD39-CP64</f>
        <v>0</v>
      </c>
      <c r="CQ63" s="62">
        <f>IF(ISERROR(AH63/AC63),0,(AH63+AH64)/(AC63+AC64))</f>
        <v>0</v>
      </c>
      <c r="CS63" s="543">
        <f t="shared" si="198"/>
        <v>-1</v>
      </c>
    </row>
    <row r="64" spans="1:98" s="19" customFormat="1" ht="10.199999999999999" x14ac:dyDescent="0.2">
      <c r="A64" s="510"/>
      <c r="B64" s="600"/>
      <c r="C64" s="601" t="s">
        <v>275</v>
      </c>
      <c r="D64" s="602"/>
      <c r="E64" s="602"/>
      <c r="F64" s="602"/>
      <c r="G64" s="602"/>
      <c r="H64" s="602"/>
      <c r="I64" s="602"/>
      <c r="J64" s="602"/>
      <c r="K64" s="602"/>
      <c r="L64" s="602"/>
      <c r="M64" s="602"/>
      <c r="N64" s="602"/>
      <c r="O64" s="602"/>
      <c r="P64" s="602"/>
      <c r="Q64" s="602"/>
      <c r="R64" s="602"/>
      <c r="S64" s="602"/>
      <c r="T64" s="602"/>
      <c r="U64" s="602"/>
      <c r="V64" s="602"/>
      <c r="W64" s="602"/>
      <c r="X64" s="602"/>
      <c r="Y64" s="602"/>
      <c r="Z64" s="602"/>
      <c r="AA64" s="602"/>
      <c r="AB64" s="603"/>
      <c r="AC64" s="516">
        <f t="shared" si="16"/>
        <v>0</v>
      </c>
      <c r="AD64" s="621">
        <f>AM64+AR64+AW64+BB64+BG64+BL64+BQ64+BV64+CA64+CF64+CK64+CP64</f>
        <v>0</v>
      </c>
      <c r="AE64" s="517">
        <f t="shared" si="194"/>
        <v>0</v>
      </c>
      <c r="AF64" s="517">
        <f t="shared" si="195"/>
        <v>0</v>
      </c>
      <c r="AG64" s="517">
        <f t="shared" si="196"/>
        <v>0</v>
      </c>
      <c r="AH64" s="517">
        <f t="shared" si="197"/>
        <v>0</v>
      </c>
      <c r="AI64" s="508"/>
      <c r="AJ64" s="508"/>
      <c r="AK64" s="548"/>
      <c r="AL64" s="549"/>
      <c r="AM64" s="520">
        <f t="shared" ref="AM64" si="295">SUM(AI64:AL64)/30</f>
        <v>0</v>
      </c>
      <c r="AN64" s="508"/>
      <c r="AO64" s="508"/>
      <c r="AP64" s="548"/>
      <c r="AQ64" s="549"/>
      <c r="AR64" s="520">
        <f t="shared" ref="AR64" si="296">SUM(AN64:AQ64)/30</f>
        <v>0</v>
      </c>
      <c r="AS64" s="508"/>
      <c r="AT64" s="508"/>
      <c r="AU64" s="548"/>
      <c r="AV64" s="549"/>
      <c r="AW64" s="520">
        <f t="shared" ref="AW64" si="297">SUM(AS64:AV64)/30</f>
        <v>0</v>
      </c>
      <c r="AX64" s="508"/>
      <c r="AY64" s="508"/>
      <c r="AZ64" s="548"/>
      <c r="BA64" s="549"/>
      <c r="BB64" s="520">
        <f t="shared" ref="BB64" si="298">SUM(AX64:BA64)/30</f>
        <v>0</v>
      </c>
      <c r="BC64" s="508"/>
      <c r="BD64" s="508"/>
      <c r="BE64" s="548"/>
      <c r="BF64" s="549"/>
      <c r="BG64" s="520">
        <f t="shared" ref="BG64" si="299">SUM(BC64:BF64)/30</f>
        <v>0</v>
      </c>
      <c r="BH64" s="508"/>
      <c r="BI64" s="508"/>
      <c r="BJ64" s="548"/>
      <c r="BK64" s="549"/>
      <c r="BL64" s="520">
        <f t="shared" ref="BL64" si="300">SUM(BH64:BK64)/30</f>
        <v>0</v>
      </c>
      <c r="BM64" s="508"/>
      <c r="BN64" s="508"/>
      <c r="BO64" s="548"/>
      <c r="BP64" s="549"/>
      <c r="BQ64" s="520">
        <f t="shared" ref="BQ64" si="301">SUM(BM64:BP64)/30</f>
        <v>0</v>
      </c>
      <c r="BR64" s="508"/>
      <c r="BS64" s="508"/>
      <c r="BT64" s="548"/>
      <c r="BU64" s="549"/>
      <c r="BV64" s="520">
        <f t="shared" ref="BV64" si="302">SUM(BR64:BU64)/30</f>
        <v>0</v>
      </c>
      <c r="BW64" s="508"/>
      <c r="BX64" s="508"/>
      <c r="BY64" s="548"/>
      <c r="BZ64" s="549"/>
      <c r="CA64" s="520">
        <f t="shared" ref="CA64" si="303">SUM(BW64:BZ64)/30</f>
        <v>0</v>
      </c>
      <c r="CB64" s="508"/>
      <c r="CC64" s="508"/>
      <c r="CD64" s="548"/>
      <c r="CE64" s="549"/>
      <c r="CF64" s="520">
        <f t="shared" ref="CF64" si="304">SUM(CB64:CE64)/30</f>
        <v>0</v>
      </c>
      <c r="CG64" s="508"/>
      <c r="CH64" s="508"/>
      <c r="CI64" s="548"/>
      <c r="CJ64" s="549"/>
      <c r="CK64" s="520">
        <f t="shared" ref="CK64" si="305">SUM(CG64:CJ64)/30</f>
        <v>0</v>
      </c>
      <c r="CL64" s="508"/>
      <c r="CM64" s="508"/>
      <c r="CN64" s="548"/>
      <c r="CO64" s="549"/>
      <c r="CP64" s="520">
        <f t="shared" ref="CP64" si="306">SUM(CL64:CO64)/30</f>
        <v>0</v>
      </c>
      <c r="CQ64" s="62"/>
      <c r="CS64" s="543">
        <f t="shared" si="198"/>
        <v>-1</v>
      </c>
      <c r="CT64" s="543"/>
    </row>
    <row r="65" spans="1:98" s="19" customFormat="1" ht="10.199999999999999" x14ac:dyDescent="0.2">
      <c r="A65" s="22" t="str">
        <f>'НП ДЕННА'!A40</f>
        <v>1.1.12</v>
      </c>
      <c r="B65" s="604">
        <f>'НП ДЕННА'!B40</f>
        <v>0</v>
      </c>
      <c r="C65" s="605">
        <f>'НП ДЕННА'!C40</f>
        <v>0</v>
      </c>
      <c r="D65" s="606">
        <f>'НП ДЕННА'!D40</f>
        <v>0</v>
      </c>
      <c r="E65" s="606">
        <f>'НП ДЕННА'!E40</f>
        <v>0</v>
      </c>
      <c r="F65" s="606">
        <f>'НП ДЕННА'!F40</f>
        <v>0</v>
      </c>
      <c r="G65" s="606">
        <f>'НП ДЕННА'!G40</f>
        <v>0</v>
      </c>
      <c r="H65" s="606">
        <f>'НП ДЕННА'!H40</f>
        <v>0</v>
      </c>
      <c r="I65" s="606">
        <f>'НП ДЕННА'!I40</f>
        <v>0</v>
      </c>
      <c r="J65" s="606">
        <f>'НП ДЕННА'!J40</f>
        <v>0</v>
      </c>
      <c r="K65" s="606">
        <f>'НП ДЕННА'!K40</f>
        <v>0</v>
      </c>
      <c r="L65" s="606">
        <f>'НП ДЕННА'!L40</f>
        <v>0</v>
      </c>
      <c r="M65" s="606">
        <f>'НП ДЕННА'!M40</f>
        <v>0</v>
      </c>
      <c r="N65" s="606">
        <f>'НП ДЕННА'!N40</f>
        <v>0</v>
      </c>
      <c r="O65" s="606">
        <f>'НП ДЕННА'!O40</f>
        <v>0</v>
      </c>
      <c r="P65" s="606">
        <f>'НП ДЕННА'!P40</f>
        <v>0</v>
      </c>
      <c r="Q65" s="606">
        <f>'НП ДЕННА'!Q40</f>
        <v>0</v>
      </c>
      <c r="R65" s="606">
        <f>'НП ДЕННА'!R40</f>
        <v>0</v>
      </c>
      <c r="S65" s="606">
        <f>'НП ДЕННА'!S40</f>
        <v>0</v>
      </c>
      <c r="T65" s="607">
        <f>'НП ДЕННА'!T40</f>
        <v>0</v>
      </c>
      <c r="U65" s="607">
        <f>'НП ДЕННА'!U40</f>
        <v>0</v>
      </c>
      <c r="V65" s="608">
        <f>'НП ДЕННА'!V40</f>
        <v>0</v>
      </c>
      <c r="W65" s="608">
        <f>'НП ДЕННА'!W40</f>
        <v>0</v>
      </c>
      <c r="X65" s="608">
        <f>'НП ДЕННА'!X40</f>
        <v>0</v>
      </c>
      <c r="Y65" s="608">
        <f>'НП ДЕННА'!Y40</f>
        <v>0</v>
      </c>
      <c r="Z65" s="608">
        <f>'НП ДЕННА'!Z40</f>
        <v>0</v>
      </c>
      <c r="AA65" s="608">
        <f>'НП ДЕННА'!AA40</f>
        <v>0</v>
      </c>
      <c r="AB65" s="609">
        <f>'НП ДЕННА'!AB40</f>
        <v>0</v>
      </c>
      <c r="AC65" s="275">
        <f t="shared" si="16"/>
        <v>0</v>
      </c>
      <c r="AD65" s="620">
        <f>'НП ДЕННА'!AD40-AD66</f>
        <v>0</v>
      </c>
      <c r="AE65" s="9">
        <f t="shared" si="194"/>
        <v>0</v>
      </c>
      <c r="AF65" s="9">
        <f t="shared" si="195"/>
        <v>0</v>
      </c>
      <c r="AG65" s="9">
        <f t="shared" si="196"/>
        <v>0</v>
      </c>
      <c r="AH65" s="9">
        <f t="shared" si="197"/>
        <v>0</v>
      </c>
      <c r="AI65" s="545">
        <f>IF('НП ДЕННА'!AI40&gt;0,IF(ROUND('НП ДЕННА'!AI40*$CR$4,0)&gt;0,ROUND('НП ДЕННА'!AI40*$CR$4,0)*2,2),0)-AI66</f>
        <v>0</v>
      </c>
      <c r="AJ65" s="545">
        <f>IF('НП ДЕННА'!AJ40&gt;0,IF(ROUND('НП ДЕННА'!AJ40*$CR$4,0)&gt;0,ROUND('НП ДЕННА'!AJ40*$CR$4,0)*2,2),0)-AJ66</f>
        <v>0</v>
      </c>
      <c r="AK65" s="546">
        <f>IF('НП ДЕННА'!AK40&gt;0,IF(ROUND('НП ДЕННА'!AK40*$CR$4,0)&gt;0,ROUND('НП ДЕННА'!AK40*$CR$4,0)*2,2),0)-AK66</f>
        <v>0</v>
      </c>
      <c r="AL65" s="547">
        <f>'НП ДЕННА'!AL40*30-SUM(AI65:AK66)-AL66</f>
        <v>0</v>
      </c>
      <c r="AM65" s="518">
        <f>'НП ДЕННА'!AL40-AM66</f>
        <v>0</v>
      </c>
      <c r="AN65" s="545">
        <f>IF('НП ДЕННА'!AM40&gt;0,IF(ROUND('НП ДЕННА'!AM40*$CR$4,0)&gt;0,ROUND('НП ДЕННА'!AM40*$CR$4,0)*2,2),0)-AN66</f>
        <v>0</v>
      </c>
      <c r="AO65" s="545">
        <f>IF('НП ДЕННА'!AN40&gt;0,IF(ROUND('НП ДЕННА'!AN40*$CR$4,0)&gt;0,ROUND('НП ДЕННА'!AN40*$CR$4,0)*2,2),0)-AO66</f>
        <v>0</v>
      </c>
      <c r="AP65" s="546">
        <f>IF('НП ДЕННА'!AO40&gt;0,IF(ROUND('НП ДЕННА'!AO40*$CR$4,0)&gt;0,ROUND('НП ДЕННА'!AO40*$CR$4,0)*2,2),0)-AP66</f>
        <v>0</v>
      </c>
      <c r="AQ65" s="547">
        <f>'НП ДЕННА'!AP40*30-SUM(AN65:AP66)-AQ66</f>
        <v>0</v>
      </c>
      <c r="AR65" s="518">
        <f>'НП ДЕННА'!AP40-AR66</f>
        <v>0</v>
      </c>
      <c r="AS65" s="545">
        <f>IF('НП ДЕННА'!AQ40&gt;0,IF(ROUND('НП ДЕННА'!AQ40*$CR$4,0)&gt;0,ROUND('НП ДЕННА'!AQ40*$CR$4,0)*2,2),0)-AS66</f>
        <v>0</v>
      </c>
      <c r="AT65" s="545">
        <f>IF('НП ДЕННА'!AR40&gt;0,IF(ROUND('НП ДЕННА'!AR40*$CR$4,0)&gt;0,ROUND('НП ДЕННА'!AR40*$CR$4,0)*2,2),0)-AT66</f>
        <v>0</v>
      </c>
      <c r="AU65" s="546">
        <f>IF('НП ДЕННА'!AS40&gt;0,IF(ROUND('НП ДЕННА'!AS40*$CR$4,0)&gt;0,ROUND('НП ДЕННА'!AS40*$CR$4,0)*2,2),0)-AU66</f>
        <v>0</v>
      </c>
      <c r="AV65" s="547">
        <f>'НП ДЕННА'!AT40*30-SUM(AS65:AU66)-AV66</f>
        <v>0</v>
      </c>
      <c r="AW65" s="518">
        <f>'НП ДЕННА'!AT40-AW66</f>
        <v>0</v>
      </c>
      <c r="AX65" s="545">
        <f>IF('НП ДЕННА'!AU40&gt;0,IF(ROUND('НП ДЕННА'!AU40*$CR$4,0)&gt;0,ROUND('НП ДЕННА'!AU40*$CR$4,0)*2,2),0)-AX66</f>
        <v>0</v>
      </c>
      <c r="AY65" s="545">
        <f>IF('НП ДЕННА'!AV40&gt;0,IF(ROUND('НП ДЕННА'!AV40*$CR$4,0)&gt;0,ROUND('НП ДЕННА'!AV40*$CR$4,0)*2,2),0)-AY66</f>
        <v>0</v>
      </c>
      <c r="AZ65" s="546">
        <f>IF('НП ДЕННА'!AW40&gt;0,IF(ROUND('НП ДЕННА'!AW40*$CR$4,0)&gt;0,ROUND('НП ДЕННА'!AW40*$CR$4,0)*2,2),0)-AZ66</f>
        <v>0</v>
      </c>
      <c r="BA65" s="547">
        <f>'НП ДЕННА'!AX40*30-SUM(AX65:AZ66)-BA66</f>
        <v>0</v>
      </c>
      <c r="BB65" s="518">
        <f>'НП ДЕННА'!AX40-BB66</f>
        <v>0</v>
      </c>
      <c r="BC65" s="545">
        <f>IF('НП ДЕННА'!AY40&gt;0,IF(ROUND('НП ДЕННА'!AY40*$CR$4,0)&gt;0,ROUND('НП ДЕННА'!AY40*$CR$4,0)*2,2),0)-BC66</f>
        <v>0</v>
      </c>
      <c r="BD65" s="545">
        <f>IF('НП ДЕННА'!AZ40&gt;0,IF(ROUND('НП ДЕННА'!AZ40*$CR$4,0)&gt;0,ROUND('НП ДЕННА'!AZ40*$CR$4,0)*2,2),0)-BD66</f>
        <v>0</v>
      </c>
      <c r="BE65" s="546">
        <f>IF('НП ДЕННА'!BA40&gt;0,IF(ROUND('НП ДЕННА'!BA40*$CR$4,0)&gt;0,ROUND('НП ДЕННА'!BA40*$CR$4,0)*2,2),0)-BE66</f>
        <v>0</v>
      </c>
      <c r="BF65" s="547">
        <f>'НП ДЕННА'!BB40*30-SUM(BC65:BE66)-BF66</f>
        <v>0</v>
      </c>
      <c r="BG65" s="518">
        <f>'НП ДЕННА'!BB40-BG66</f>
        <v>0</v>
      </c>
      <c r="BH65" s="545">
        <f>IF('НП ДЕННА'!BC40&gt;0,IF(ROUND('НП ДЕННА'!BC40*$CR$4,0)&gt;0,ROUND('НП ДЕННА'!BC40*$CR$4,0)*2,2),0)-BH66</f>
        <v>0</v>
      </c>
      <c r="BI65" s="545">
        <f>IF('НП ДЕННА'!BD40&gt;0,IF(ROUND('НП ДЕННА'!BD40*$CR$4,0)&gt;0,ROUND('НП ДЕННА'!BD40*$CR$4,0)*2,2),0)-BI66</f>
        <v>0</v>
      </c>
      <c r="BJ65" s="546">
        <f>IF('НП ДЕННА'!BE40&gt;0,IF(ROUND('НП ДЕННА'!BE40*$CR$4,0)&gt;0,ROUND('НП ДЕННА'!BE40*$CR$4,0)*2,2),0)-BJ66</f>
        <v>0</v>
      </c>
      <c r="BK65" s="547">
        <f>'НП ДЕННА'!BF40*30-SUM(BH65:BJ66)-BK66</f>
        <v>0</v>
      </c>
      <c r="BL65" s="518">
        <f>'НП ДЕННА'!BF40-BL66</f>
        <v>0</v>
      </c>
      <c r="BM65" s="545">
        <f>IF('НП ДЕННА'!BG40&gt;0,IF(ROUND('НП ДЕННА'!BG40*$CR$4,0)&gt;0,ROUND('НП ДЕННА'!BG40*$CR$4,0)*2,2),0)-BM66</f>
        <v>0</v>
      </c>
      <c r="BN65" s="545">
        <f>IF('НП ДЕННА'!BH40&gt;0,IF(ROUND('НП ДЕННА'!BH40*$CR$4,0)&gt;0,ROUND('НП ДЕННА'!BH40*$CR$4,0)*2,2),0)-BN66</f>
        <v>0</v>
      </c>
      <c r="BO65" s="546">
        <f>IF('НП ДЕННА'!BI40&gt;0,IF(ROUND('НП ДЕННА'!BI40*$CR$4,0)&gt;0,ROUND('НП ДЕННА'!BI40*$CR$4,0)*2,2),0)-BO66</f>
        <v>0</v>
      </c>
      <c r="BP65" s="547">
        <f>'НП ДЕННА'!BJ40*30-SUM(BM65:BO66)-BP66</f>
        <v>0</v>
      </c>
      <c r="BQ65" s="518">
        <f>'НП ДЕННА'!BJ40-BQ66</f>
        <v>0</v>
      </c>
      <c r="BR65" s="545">
        <f>IF('НП ДЕННА'!BK40&gt;0,IF(ROUND('НП ДЕННА'!BK40*$CR$4,0)&gt;0,ROUND('НП ДЕННА'!BK40*$CR$4,0)*2,2),0)-BR66</f>
        <v>0</v>
      </c>
      <c r="BS65" s="545">
        <f>IF('НП ДЕННА'!BL40&gt;0,IF(ROUND('НП ДЕННА'!BL40*$CR$4,0)&gt;0,ROUND('НП ДЕННА'!BL40*$CR$4,0)*2,2),0)-BS66</f>
        <v>0</v>
      </c>
      <c r="BT65" s="546">
        <f>IF('НП ДЕННА'!BM40&gt;0,IF(ROUND('НП ДЕННА'!BM40*$CR$4,0)&gt;0,ROUND('НП ДЕННА'!BM40*$CR$4,0)*2,2),0)-BT66</f>
        <v>0</v>
      </c>
      <c r="BU65" s="547">
        <f>'НП ДЕННА'!BN40*30-SUM(BR65:BT66)-BU66</f>
        <v>0</v>
      </c>
      <c r="BV65" s="518">
        <f>'НП ДЕННА'!BN40-BV66</f>
        <v>0</v>
      </c>
      <c r="BW65" s="545">
        <f>IF('НП ДЕННА'!BO40&gt;0,IF(ROUND('НП ДЕННА'!BO40*$CR$4,0)&gt;0,ROUND('НП ДЕННА'!BO40*$CR$4,0)*2,2),0)-BW66</f>
        <v>0</v>
      </c>
      <c r="BX65" s="545">
        <f>IF('НП ДЕННА'!BP40&gt;0,IF(ROUND('НП ДЕННА'!BP40*$CR$4,0)&gt;0,ROUND('НП ДЕННА'!BP40*$CR$4,0)*2,2),0)-BX66</f>
        <v>0</v>
      </c>
      <c r="BY65" s="546">
        <f>IF('НП ДЕННА'!BQ40&gt;0,IF(ROUND('НП ДЕННА'!BQ40*$CR$4,0)&gt;0,ROUND('НП ДЕННА'!BQ40*$CR$4,0)*2,2),0)-BY66</f>
        <v>0</v>
      </c>
      <c r="BZ65" s="547">
        <f>'НП ДЕННА'!BR40*30-SUM(BW65:BY66)-BZ66</f>
        <v>0</v>
      </c>
      <c r="CA65" s="518">
        <f>'НП ДЕННА'!BR40-CA66</f>
        <v>0</v>
      </c>
      <c r="CB65" s="545">
        <f>IF('НП ДЕННА'!BS40&gt;0,IF(ROUND('НП ДЕННА'!BS40*$CR$4,0)&gt;0,ROUND('НП ДЕННА'!BS40*$CR$4,0)*2,2),0)-CB66</f>
        <v>0</v>
      </c>
      <c r="CC65" s="545">
        <f>IF('НП ДЕННА'!BT40&gt;0,IF(ROUND('НП ДЕННА'!BT40*$CR$4,0)&gt;0,ROUND('НП ДЕННА'!BT40*$CR$4,0)*2,2),0)-CC66</f>
        <v>0</v>
      </c>
      <c r="CD65" s="546">
        <f>IF('НП ДЕННА'!BU40&gt;0,IF(ROUND('НП ДЕННА'!BU40*$CR$4,0)&gt;0,ROUND('НП ДЕННА'!BU40*$CR$4,0)*2,2),0)-CD66</f>
        <v>0</v>
      </c>
      <c r="CE65" s="547">
        <f>'НП ДЕННА'!BV40*30-SUM(CB65:CD66)-CE66</f>
        <v>0</v>
      </c>
      <c r="CF65" s="518">
        <f>'НП ДЕННА'!BV40-CF66</f>
        <v>0</v>
      </c>
      <c r="CG65" s="545">
        <f>IF('НП ДЕННА'!BW40&gt;0,IF(ROUND('НП ДЕННА'!BW40*$CR$4,0)&gt;0,ROUND('НП ДЕННА'!BW40*$CR$4,0)*2,2),0)-CG66</f>
        <v>0</v>
      </c>
      <c r="CH65" s="545">
        <f>IF('НП ДЕННА'!BX40&gt;0,IF(ROUND('НП ДЕННА'!BX40*$CR$4,0)&gt;0,ROUND('НП ДЕННА'!BX40*$CR$4,0)*2,2),0)-CH66</f>
        <v>0</v>
      </c>
      <c r="CI65" s="546">
        <f>IF('НП ДЕННА'!BY40&gt;0,IF(ROUND('НП ДЕННА'!BY40*$CR$4,0)&gt;0,ROUND('НП ДЕННА'!BY40*$CR$4,0)*2,2),0)-CI66</f>
        <v>0</v>
      </c>
      <c r="CJ65" s="547">
        <f>'НП ДЕННА'!BZ40*30-SUM(CG65:CI66)-CJ66</f>
        <v>0</v>
      </c>
      <c r="CK65" s="518">
        <f>'НП ДЕННА'!BZ40-CK66</f>
        <v>0</v>
      </c>
      <c r="CL65" s="545">
        <f>IF('НП ДЕННА'!CA40&gt;0,IF(ROUND('НП ДЕННА'!CA40*$CR$4,0)&gt;0,ROUND('НП ДЕННА'!CA40*$CR$4,0)*2,2),0)-CL66</f>
        <v>0</v>
      </c>
      <c r="CM65" s="545">
        <f>IF('НП ДЕННА'!CB40&gt;0,IF(ROUND('НП ДЕННА'!CB40*$CR$4,0)&gt;0,ROUND('НП ДЕННА'!CB40*$CR$4,0)*2,2),0)-CM66</f>
        <v>0</v>
      </c>
      <c r="CN65" s="546">
        <f>IF('НП ДЕННА'!CC40&gt;0,IF(ROUND('НП ДЕННА'!CC40*$CR$4,0)&gt;0,ROUND('НП ДЕННА'!CC40*$CR$4,0)*2,2),0)-CN66</f>
        <v>0</v>
      </c>
      <c r="CO65" s="547">
        <f>'НП ДЕННА'!CD40*30-SUM(CL65:CN66)-CO66</f>
        <v>0</v>
      </c>
      <c r="CP65" s="518">
        <f>'НП ДЕННА'!CD40-CP66</f>
        <v>0</v>
      </c>
      <c r="CQ65" s="62">
        <f>IF(ISERROR(AH65/AC65),0,(AH65+AH66)/(AC65+AC66))</f>
        <v>0</v>
      </c>
      <c r="CS65" s="543">
        <f t="shared" si="198"/>
        <v>-1</v>
      </c>
    </row>
    <row r="66" spans="1:98" s="19" customFormat="1" ht="10.199999999999999" x14ac:dyDescent="0.2">
      <c r="A66" s="510"/>
      <c r="B66" s="600"/>
      <c r="C66" s="601" t="s">
        <v>275</v>
      </c>
      <c r="D66" s="602"/>
      <c r="E66" s="602"/>
      <c r="F66" s="602"/>
      <c r="G66" s="602"/>
      <c r="H66" s="602"/>
      <c r="I66" s="602"/>
      <c r="J66" s="602"/>
      <c r="K66" s="602"/>
      <c r="L66" s="602"/>
      <c r="M66" s="602"/>
      <c r="N66" s="602"/>
      <c r="O66" s="602"/>
      <c r="P66" s="602"/>
      <c r="Q66" s="602"/>
      <c r="R66" s="602"/>
      <c r="S66" s="602"/>
      <c r="T66" s="602"/>
      <c r="U66" s="602"/>
      <c r="V66" s="602"/>
      <c r="W66" s="602"/>
      <c r="X66" s="602"/>
      <c r="Y66" s="602"/>
      <c r="Z66" s="602"/>
      <c r="AA66" s="602"/>
      <c r="AB66" s="603"/>
      <c r="AC66" s="516">
        <f t="shared" si="16"/>
        <v>0</v>
      </c>
      <c r="AD66" s="621">
        <f>AM66+AR66+AW66+BB66+BG66+BL66+BQ66+BV66+CA66+CF66+CK66+CP66</f>
        <v>0</v>
      </c>
      <c r="AE66" s="517">
        <f t="shared" si="194"/>
        <v>0</v>
      </c>
      <c r="AF66" s="517">
        <f t="shared" si="195"/>
        <v>0</v>
      </c>
      <c r="AG66" s="517">
        <f t="shared" si="196"/>
        <v>0</v>
      </c>
      <c r="AH66" s="517">
        <f t="shared" si="197"/>
        <v>0</v>
      </c>
      <c r="AI66" s="508"/>
      <c r="AJ66" s="508"/>
      <c r="AK66" s="548"/>
      <c r="AL66" s="549"/>
      <c r="AM66" s="520">
        <f t="shared" ref="AM66" si="307">SUM(AI66:AL66)/30</f>
        <v>0</v>
      </c>
      <c r="AN66" s="508"/>
      <c r="AO66" s="508"/>
      <c r="AP66" s="548"/>
      <c r="AQ66" s="549"/>
      <c r="AR66" s="520">
        <f t="shared" ref="AR66" si="308">SUM(AN66:AQ66)/30</f>
        <v>0</v>
      </c>
      <c r="AS66" s="508"/>
      <c r="AT66" s="508"/>
      <c r="AU66" s="548"/>
      <c r="AV66" s="549"/>
      <c r="AW66" s="520">
        <f t="shared" ref="AW66" si="309">SUM(AS66:AV66)/30</f>
        <v>0</v>
      </c>
      <c r="AX66" s="508"/>
      <c r="AY66" s="508"/>
      <c r="AZ66" s="548"/>
      <c r="BA66" s="549"/>
      <c r="BB66" s="520">
        <f t="shared" ref="BB66" si="310">SUM(AX66:BA66)/30</f>
        <v>0</v>
      </c>
      <c r="BC66" s="508"/>
      <c r="BD66" s="508"/>
      <c r="BE66" s="548"/>
      <c r="BF66" s="549"/>
      <c r="BG66" s="520">
        <f t="shared" ref="BG66" si="311">SUM(BC66:BF66)/30</f>
        <v>0</v>
      </c>
      <c r="BH66" s="508"/>
      <c r="BI66" s="508"/>
      <c r="BJ66" s="548"/>
      <c r="BK66" s="549"/>
      <c r="BL66" s="520">
        <f t="shared" ref="BL66" si="312">SUM(BH66:BK66)/30</f>
        <v>0</v>
      </c>
      <c r="BM66" s="508"/>
      <c r="BN66" s="508"/>
      <c r="BO66" s="548"/>
      <c r="BP66" s="549"/>
      <c r="BQ66" s="520">
        <f t="shared" ref="BQ66" si="313">SUM(BM66:BP66)/30</f>
        <v>0</v>
      </c>
      <c r="BR66" s="508"/>
      <c r="BS66" s="508"/>
      <c r="BT66" s="548"/>
      <c r="BU66" s="549"/>
      <c r="BV66" s="520">
        <f t="shared" ref="BV66" si="314">SUM(BR66:BU66)/30</f>
        <v>0</v>
      </c>
      <c r="BW66" s="508"/>
      <c r="BX66" s="508"/>
      <c r="BY66" s="548"/>
      <c r="BZ66" s="549"/>
      <c r="CA66" s="520">
        <f t="shared" ref="CA66" si="315">SUM(BW66:BZ66)/30</f>
        <v>0</v>
      </c>
      <c r="CB66" s="508"/>
      <c r="CC66" s="508"/>
      <c r="CD66" s="548"/>
      <c r="CE66" s="549"/>
      <c r="CF66" s="520">
        <f t="shared" ref="CF66" si="316">SUM(CB66:CE66)/30</f>
        <v>0</v>
      </c>
      <c r="CG66" s="508"/>
      <c r="CH66" s="508"/>
      <c r="CI66" s="548"/>
      <c r="CJ66" s="549"/>
      <c r="CK66" s="520">
        <f t="shared" ref="CK66" si="317">SUM(CG66:CJ66)/30</f>
        <v>0</v>
      </c>
      <c r="CL66" s="508"/>
      <c r="CM66" s="508"/>
      <c r="CN66" s="548"/>
      <c r="CO66" s="549"/>
      <c r="CP66" s="520">
        <f t="shared" ref="CP66" si="318">SUM(CL66:CO66)/30</f>
        <v>0</v>
      </c>
      <c r="CQ66" s="62"/>
      <c r="CS66" s="543">
        <f t="shared" si="198"/>
        <v>-1</v>
      </c>
      <c r="CT66" s="543"/>
    </row>
    <row r="67" spans="1:98" s="19" customFormat="1" ht="10.199999999999999" x14ac:dyDescent="0.2">
      <c r="A67" s="22" t="str">
        <f>'НП ДЕННА'!A41</f>
        <v>1.1.12</v>
      </c>
      <c r="B67" s="604">
        <f>'НП ДЕННА'!B41</f>
        <v>0</v>
      </c>
      <c r="C67" s="605">
        <f>'НП ДЕННА'!C41</f>
        <v>0</v>
      </c>
      <c r="D67" s="606">
        <f>'НП ДЕННА'!D41</f>
        <v>0</v>
      </c>
      <c r="E67" s="606">
        <f>'НП ДЕННА'!E41</f>
        <v>0</v>
      </c>
      <c r="F67" s="606">
        <f>'НП ДЕННА'!F41</f>
        <v>0</v>
      </c>
      <c r="G67" s="606">
        <f>'НП ДЕННА'!G41</f>
        <v>0</v>
      </c>
      <c r="H67" s="606">
        <f>'НП ДЕННА'!H41</f>
        <v>0</v>
      </c>
      <c r="I67" s="606">
        <f>'НП ДЕННА'!I41</f>
        <v>0</v>
      </c>
      <c r="J67" s="606">
        <f>'НП ДЕННА'!J41</f>
        <v>0</v>
      </c>
      <c r="K67" s="606">
        <f>'НП ДЕННА'!K41</f>
        <v>0</v>
      </c>
      <c r="L67" s="606">
        <f>'НП ДЕННА'!L41</f>
        <v>0</v>
      </c>
      <c r="M67" s="606">
        <f>'НП ДЕННА'!M41</f>
        <v>0</v>
      </c>
      <c r="N67" s="606">
        <f>'НП ДЕННА'!N41</f>
        <v>0</v>
      </c>
      <c r="O67" s="606">
        <f>'НП ДЕННА'!O41</f>
        <v>0</v>
      </c>
      <c r="P67" s="606">
        <f>'НП ДЕННА'!P41</f>
        <v>0</v>
      </c>
      <c r="Q67" s="606">
        <f>'НП ДЕННА'!Q41</f>
        <v>0</v>
      </c>
      <c r="R67" s="606">
        <f>'НП ДЕННА'!R41</f>
        <v>0</v>
      </c>
      <c r="S67" s="606">
        <f>'НП ДЕННА'!S41</f>
        <v>0</v>
      </c>
      <c r="T67" s="607">
        <f>'НП ДЕННА'!T41</f>
        <v>0</v>
      </c>
      <c r="U67" s="607">
        <f>'НП ДЕННА'!U41</f>
        <v>0</v>
      </c>
      <c r="V67" s="608">
        <f>'НП ДЕННА'!V41</f>
        <v>0</v>
      </c>
      <c r="W67" s="608">
        <f>'НП ДЕННА'!W41</f>
        <v>0</v>
      </c>
      <c r="X67" s="608">
        <f>'НП ДЕННА'!X41</f>
        <v>0</v>
      </c>
      <c r="Y67" s="608">
        <f>'НП ДЕННА'!Y41</f>
        <v>0</v>
      </c>
      <c r="Z67" s="608">
        <f>'НП ДЕННА'!Z41</f>
        <v>0</v>
      </c>
      <c r="AA67" s="608">
        <f>'НП ДЕННА'!AA41</f>
        <v>0</v>
      </c>
      <c r="AB67" s="609">
        <f>'НП ДЕННА'!AB41</f>
        <v>0</v>
      </c>
      <c r="AC67" s="275">
        <f t="shared" si="16"/>
        <v>0</v>
      </c>
      <c r="AD67" s="620">
        <f>'НП ДЕННА'!AD41-AD68</f>
        <v>0</v>
      </c>
      <c r="AE67" s="9">
        <f t="shared" si="194"/>
        <v>0</v>
      </c>
      <c r="AF67" s="9">
        <f t="shared" si="195"/>
        <v>0</v>
      </c>
      <c r="AG67" s="9">
        <f t="shared" si="196"/>
        <v>0</v>
      </c>
      <c r="AH67" s="9">
        <f t="shared" si="197"/>
        <v>0</v>
      </c>
      <c r="AI67" s="545">
        <f>IF('НП ДЕННА'!AI41&gt;0,IF(ROUND('НП ДЕННА'!AI41*$CR$4,0)&gt;0,ROUND('НП ДЕННА'!AI41*$CR$4,0)*2,2),0)-AI68</f>
        <v>0</v>
      </c>
      <c r="AJ67" s="545">
        <f>IF('НП ДЕННА'!AJ41&gt;0,IF(ROUND('НП ДЕННА'!AJ41*$CR$4,0)&gt;0,ROUND('НП ДЕННА'!AJ41*$CR$4,0)*2,2),0)-AJ68</f>
        <v>0</v>
      </c>
      <c r="AK67" s="546">
        <f>IF('НП ДЕННА'!AK41&gt;0,IF(ROUND('НП ДЕННА'!AK41*$CR$4,0)&gt;0,ROUND('НП ДЕННА'!AK41*$CR$4,0)*2,2),0)-AK68</f>
        <v>0</v>
      </c>
      <c r="AL67" s="547">
        <f>'НП ДЕННА'!AL41*30-SUM(AI67:AK68)-AL68</f>
        <v>0</v>
      </c>
      <c r="AM67" s="518">
        <f>'НП ДЕННА'!AL41-AM68</f>
        <v>0</v>
      </c>
      <c r="AN67" s="545">
        <f>IF('НП ДЕННА'!AM41&gt;0,IF(ROUND('НП ДЕННА'!AM41*$CR$4,0)&gt;0,ROUND('НП ДЕННА'!AM41*$CR$4,0)*2,2),0)-AN68</f>
        <v>0</v>
      </c>
      <c r="AO67" s="545">
        <f>IF('НП ДЕННА'!AN41&gt;0,IF(ROUND('НП ДЕННА'!AN41*$CR$4,0)&gt;0,ROUND('НП ДЕННА'!AN41*$CR$4,0)*2,2),0)-AO68</f>
        <v>0</v>
      </c>
      <c r="AP67" s="546">
        <f>IF('НП ДЕННА'!AO41&gt;0,IF(ROUND('НП ДЕННА'!AO41*$CR$4,0)&gt;0,ROUND('НП ДЕННА'!AO41*$CR$4,0)*2,2),0)-AP68</f>
        <v>0</v>
      </c>
      <c r="AQ67" s="547">
        <f>'НП ДЕННА'!AP41*30-SUM(AN67:AP68)-AQ68</f>
        <v>0</v>
      </c>
      <c r="AR67" s="518">
        <f>'НП ДЕННА'!AP41-AR68</f>
        <v>0</v>
      </c>
      <c r="AS67" s="545">
        <f>IF('НП ДЕННА'!AQ41&gt;0,IF(ROUND('НП ДЕННА'!AQ41*$CR$4,0)&gt;0,ROUND('НП ДЕННА'!AQ41*$CR$4,0)*2,2),0)-AS68</f>
        <v>0</v>
      </c>
      <c r="AT67" s="545">
        <f>IF('НП ДЕННА'!AR41&gt;0,IF(ROUND('НП ДЕННА'!AR41*$CR$4,0)&gt;0,ROUND('НП ДЕННА'!AR41*$CR$4,0)*2,2),0)-AT68</f>
        <v>0</v>
      </c>
      <c r="AU67" s="546">
        <f>IF('НП ДЕННА'!AS41&gt;0,IF(ROUND('НП ДЕННА'!AS41*$CR$4,0)&gt;0,ROUND('НП ДЕННА'!AS41*$CR$4,0)*2,2),0)-AU68</f>
        <v>0</v>
      </c>
      <c r="AV67" s="547">
        <f>'НП ДЕННА'!AT41*30-SUM(AS67:AU68)-AV68</f>
        <v>0</v>
      </c>
      <c r="AW67" s="518">
        <f>'НП ДЕННА'!AT41-AW68</f>
        <v>0</v>
      </c>
      <c r="AX67" s="545">
        <f>IF('НП ДЕННА'!AU41&gt;0,IF(ROUND('НП ДЕННА'!AU41*$CR$4,0)&gt;0,ROUND('НП ДЕННА'!AU41*$CR$4,0)*2,2),0)-AX68</f>
        <v>0</v>
      </c>
      <c r="AY67" s="545">
        <f>IF('НП ДЕННА'!AV41&gt;0,IF(ROUND('НП ДЕННА'!AV41*$CR$4,0)&gt;0,ROUND('НП ДЕННА'!AV41*$CR$4,0)*2,2),0)-AY68</f>
        <v>0</v>
      </c>
      <c r="AZ67" s="546">
        <f>IF('НП ДЕННА'!AW41&gt;0,IF(ROUND('НП ДЕННА'!AW41*$CR$4,0)&gt;0,ROUND('НП ДЕННА'!AW41*$CR$4,0)*2,2),0)-AZ68</f>
        <v>0</v>
      </c>
      <c r="BA67" s="547">
        <f>'НП ДЕННА'!AX41*30-SUM(AX67:AZ68)-BA68</f>
        <v>0</v>
      </c>
      <c r="BB67" s="518">
        <f>'НП ДЕННА'!AX41-BB68</f>
        <v>0</v>
      </c>
      <c r="BC67" s="545">
        <f>IF('НП ДЕННА'!AY41&gt;0,IF(ROUND('НП ДЕННА'!AY41*$CR$4,0)&gt;0,ROUND('НП ДЕННА'!AY41*$CR$4,0)*2,2),0)-BC68</f>
        <v>0</v>
      </c>
      <c r="BD67" s="545">
        <f>IF('НП ДЕННА'!AZ41&gt;0,IF(ROUND('НП ДЕННА'!AZ41*$CR$4,0)&gt;0,ROUND('НП ДЕННА'!AZ41*$CR$4,0)*2,2),0)-BD68</f>
        <v>0</v>
      </c>
      <c r="BE67" s="546">
        <f>IF('НП ДЕННА'!BA41&gt;0,IF(ROUND('НП ДЕННА'!BA41*$CR$4,0)&gt;0,ROUND('НП ДЕННА'!BA41*$CR$4,0)*2,2),0)-BE68</f>
        <v>0</v>
      </c>
      <c r="BF67" s="547">
        <f>'НП ДЕННА'!BB41*30-SUM(BC67:BE68)-BF68</f>
        <v>0</v>
      </c>
      <c r="BG67" s="518">
        <f>'НП ДЕННА'!BB41-BG68</f>
        <v>0</v>
      </c>
      <c r="BH67" s="545">
        <f>IF('НП ДЕННА'!BC41&gt;0,IF(ROUND('НП ДЕННА'!BC41*$CR$4,0)&gt;0,ROUND('НП ДЕННА'!BC41*$CR$4,0)*2,2),0)-BH68</f>
        <v>0</v>
      </c>
      <c r="BI67" s="545">
        <f>IF('НП ДЕННА'!BD41&gt;0,IF(ROUND('НП ДЕННА'!BD41*$CR$4,0)&gt;0,ROUND('НП ДЕННА'!BD41*$CR$4,0)*2,2),0)-BI68</f>
        <v>0</v>
      </c>
      <c r="BJ67" s="546">
        <f>IF('НП ДЕННА'!BE41&gt;0,IF(ROUND('НП ДЕННА'!BE41*$CR$4,0)&gt;0,ROUND('НП ДЕННА'!BE41*$CR$4,0)*2,2),0)-BJ68</f>
        <v>0</v>
      </c>
      <c r="BK67" s="547">
        <f>'НП ДЕННА'!BF41*30-SUM(BH67:BJ68)-BK68</f>
        <v>0</v>
      </c>
      <c r="BL67" s="518">
        <f>'НП ДЕННА'!BF41-BL68</f>
        <v>0</v>
      </c>
      <c r="BM67" s="545">
        <f>IF('НП ДЕННА'!BG41&gt;0,IF(ROUND('НП ДЕННА'!BG41*$CR$4,0)&gt;0,ROUND('НП ДЕННА'!BG41*$CR$4,0)*2,2),0)-BM68</f>
        <v>0</v>
      </c>
      <c r="BN67" s="545">
        <f>IF('НП ДЕННА'!BH41&gt;0,IF(ROUND('НП ДЕННА'!BH41*$CR$4,0)&gt;0,ROUND('НП ДЕННА'!BH41*$CR$4,0)*2,2),0)-BN68</f>
        <v>0</v>
      </c>
      <c r="BO67" s="546">
        <f>IF('НП ДЕННА'!BI41&gt;0,IF(ROUND('НП ДЕННА'!BI41*$CR$4,0)&gt;0,ROUND('НП ДЕННА'!BI41*$CR$4,0)*2,2),0)-BO68</f>
        <v>0</v>
      </c>
      <c r="BP67" s="547">
        <f>'НП ДЕННА'!BJ41*30-SUM(BM67:BO68)-BP68</f>
        <v>0</v>
      </c>
      <c r="BQ67" s="518">
        <f>'НП ДЕННА'!BJ41-BQ68</f>
        <v>0</v>
      </c>
      <c r="BR67" s="545">
        <f>IF('НП ДЕННА'!BK41&gt;0,IF(ROUND('НП ДЕННА'!BK41*$CR$4,0)&gt;0,ROUND('НП ДЕННА'!BK41*$CR$4,0)*2,2),0)-BR68</f>
        <v>0</v>
      </c>
      <c r="BS67" s="545">
        <f>IF('НП ДЕННА'!BL41&gt;0,IF(ROUND('НП ДЕННА'!BL41*$CR$4,0)&gt;0,ROUND('НП ДЕННА'!BL41*$CR$4,0)*2,2),0)-BS68</f>
        <v>0</v>
      </c>
      <c r="BT67" s="546">
        <f>IF('НП ДЕННА'!BM41&gt;0,IF(ROUND('НП ДЕННА'!BM41*$CR$4,0)&gt;0,ROUND('НП ДЕННА'!BM41*$CR$4,0)*2,2),0)-BT68</f>
        <v>0</v>
      </c>
      <c r="BU67" s="547">
        <f>'НП ДЕННА'!BN41*30-SUM(BR67:BT68)-BU68</f>
        <v>0</v>
      </c>
      <c r="BV67" s="518">
        <f>'НП ДЕННА'!BN41-BV68</f>
        <v>0</v>
      </c>
      <c r="BW67" s="545">
        <f>IF('НП ДЕННА'!BO41&gt;0,IF(ROUND('НП ДЕННА'!BO41*$CR$4,0)&gt;0,ROUND('НП ДЕННА'!BO41*$CR$4,0)*2,2),0)-BW68</f>
        <v>0</v>
      </c>
      <c r="BX67" s="545">
        <f>IF('НП ДЕННА'!BP41&gt;0,IF(ROUND('НП ДЕННА'!BP41*$CR$4,0)&gt;0,ROUND('НП ДЕННА'!BP41*$CR$4,0)*2,2),0)-BX68</f>
        <v>0</v>
      </c>
      <c r="BY67" s="546">
        <f>IF('НП ДЕННА'!BQ41&gt;0,IF(ROUND('НП ДЕННА'!BQ41*$CR$4,0)&gt;0,ROUND('НП ДЕННА'!BQ41*$CR$4,0)*2,2),0)-BY68</f>
        <v>0</v>
      </c>
      <c r="BZ67" s="547">
        <f>'НП ДЕННА'!BR41*30-SUM(BW67:BY68)-BZ68</f>
        <v>0</v>
      </c>
      <c r="CA67" s="518">
        <f>'НП ДЕННА'!BR41-CA68</f>
        <v>0</v>
      </c>
      <c r="CB67" s="545">
        <f>IF('НП ДЕННА'!BS41&gt;0,IF(ROUND('НП ДЕННА'!BS41*$CR$4,0)&gt;0,ROUND('НП ДЕННА'!BS41*$CR$4,0)*2,2),0)-CB68</f>
        <v>0</v>
      </c>
      <c r="CC67" s="545">
        <f>IF('НП ДЕННА'!BT41&gt;0,IF(ROUND('НП ДЕННА'!BT41*$CR$4,0)&gt;0,ROUND('НП ДЕННА'!BT41*$CR$4,0)*2,2),0)-CC68</f>
        <v>0</v>
      </c>
      <c r="CD67" s="546">
        <f>IF('НП ДЕННА'!BU41&gt;0,IF(ROUND('НП ДЕННА'!BU41*$CR$4,0)&gt;0,ROUND('НП ДЕННА'!BU41*$CR$4,0)*2,2),0)-CD68</f>
        <v>0</v>
      </c>
      <c r="CE67" s="547">
        <f>'НП ДЕННА'!BV41*30-SUM(CB67:CD68)-CE68</f>
        <v>0</v>
      </c>
      <c r="CF67" s="518">
        <f>'НП ДЕННА'!BV41-CF68</f>
        <v>0</v>
      </c>
      <c r="CG67" s="545">
        <f>IF('НП ДЕННА'!BW41&gt;0,IF(ROUND('НП ДЕННА'!BW41*$CR$4,0)&gt;0,ROUND('НП ДЕННА'!BW41*$CR$4,0)*2,2),0)-CG68</f>
        <v>0</v>
      </c>
      <c r="CH67" s="545">
        <f>IF('НП ДЕННА'!BX41&gt;0,IF(ROUND('НП ДЕННА'!BX41*$CR$4,0)&gt;0,ROUND('НП ДЕННА'!BX41*$CR$4,0)*2,2),0)-CH68</f>
        <v>0</v>
      </c>
      <c r="CI67" s="546">
        <f>IF('НП ДЕННА'!BY41&gt;0,IF(ROUND('НП ДЕННА'!BY41*$CR$4,0)&gt;0,ROUND('НП ДЕННА'!BY41*$CR$4,0)*2,2),0)-CI68</f>
        <v>0</v>
      </c>
      <c r="CJ67" s="547">
        <f>'НП ДЕННА'!BZ41*30-SUM(CG67:CI68)-CJ68</f>
        <v>0</v>
      </c>
      <c r="CK67" s="518">
        <f>'НП ДЕННА'!BZ41-CK68</f>
        <v>0</v>
      </c>
      <c r="CL67" s="545">
        <f>IF('НП ДЕННА'!CA41&gt;0,IF(ROUND('НП ДЕННА'!CA41*$CR$4,0)&gt;0,ROUND('НП ДЕННА'!CA41*$CR$4,0)*2,2),0)-CL68</f>
        <v>0</v>
      </c>
      <c r="CM67" s="545">
        <f>IF('НП ДЕННА'!CB41&gt;0,IF(ROUND('НП ДЕННА'!CB41*$CR$4,0)&gt;0,ROUND('НП ДЕННА'!CB41*$CR$4,0)*2,2),0)-CM68</f>
        <v>0</v>
      </c>
      <c r="CN67" s="546">
        <f>IF('НП ДЕННА'!CC41&gt;0,IF(ROUND('НП ДЕННА'!CC41*$CR$4,0)&gt;0,ROUND('НП ДЕННА'!CC41*$CR$4,0)*2,2),0)-CN68</f>
        <v>0</v>
      </c>
      <c r="CO67" s="547">
        <f>'НП ДЕННА'!CD41*30-SUM(CL67:CN68)-CO68</f>
        <v>0</v>
      </c>
      <c r="CP67" s="518">
        <f>'НП ДЕННА'!CD41-CP68</f>
        <v>0</v>
      </c>
      <c r="CQ67" s="62">
        <f>IF(ISERROR(AH67/AC67),0,(AH67+AH68)/(AC67+AC68))</f>
        <v>0</v>
      </c>
      <c r="CS67" s="543">
        <f t="shared" si="198"/>
        <v>-1</v>
      </c>
    </row>
    <row r="68" spans="1:98" s="19" customFormat="1" ht="10.199999999999999" x14ac:dyDescent="0.2">
      <c r="A68" s="510"/>
      <c r="B68" s="600"/>
      <c r="C68" s="601" t="s">
        <v>275</v>
      </c>
      <c r="D68" s="602"/>
      <c r="E68" s="602"/>
      <c r="F68" s="602"/>
      <c r="G68" s="602"/>
      <c r="H68" s="602"/>
      <c r="I68" s="602"/>
      <c r="J68" s="602"/>
      <c r="K68" s="602"/>
      <c r="L68" s="602"/>
      <c r="M68" s="602"/>
      <c r="N68" s="602"/>
      <c r="O68" s="602"/>
      <c r="P68" s="602"/>
      <c r="Q68" s="602"/>
      <c r="R68" s="602"/>
      <c r="S68" s="602"/>
      <c r="T68" s="602"/>
      <c r="U68" s="602"/>
      <c r="V68" s="602"/>
      <c r="W68" s="602"/>
      <c r="X68" s="602"/>
      <c r="Y68" s="602"/>
      <c r="Z68" s="602"/>
      <c r="AA68" s="602"/>
      <c r="AB68" s="603"/>
      <c r="AC68" s="516">
        <f t="shared" si="16"/>
        <v>0</v>
      </c>
      <c r="AD68" s="621">
        <f>AM68+AR68+AW68+BB68+BG68+BL68+BQ68+BV68+CA68+CF68+CK68+CP68</f>
        <v>0</v>
      </c>
      <c r="AE68" s="517">
        <f t="shared" si="194"/>
        <v>0</v>
      </c>
      <c r="AF68" s="517">
        <f t="shared" si="195"/>
        <v>0</v>
      </c>
      <c r="AG68" s="517">
        <f t="shared" si="196"/>
        <v>0</v>
      </c>
      <c r="AH68" s="517">
        <f t="shared" si="197"/>
        <v>0</v>
      </c>
      <c r="AI68" s="508"/>
      <c r="AJ68" s="508"/>
      <c r="AK68" s="548"/>
      <c r="AL68" s="549"/>
      <c r="AM68" s="520">
        <f t="shared" ref="AM68" si="319">SUM(AI68:AL68)/30</f>
        <v>0</v>
      </c>
      <c r="AN68" s="508"/>
      <c r="AO68" s="508"/>
      <c r="AP68" s="548"/>
      <c r="AQ68" s="549"/>
      <c r="AR68" s="520">
        <f t="shared" ref="AR68" si="320">SUM(AN68:AQ68)/30</f>
        <v>0</v>
      </c>
      <c r="AS68" s="508"/>
      <c r="AT68" s="508"/>
      <c r="AU68" s="548"/>
      <c r="AV68" s="549"/>
      <c r="AW68" s="520">
        <f t="shared" ref="AW68" si="321">SUM(AS68:AV68)/30</f>
        <v>0</v>
      </c>
      <c r="AX68" s="508"/>
      <c r="AY68" s="508"/>
      <c r="AZ68" s="548"/>
      <c r="BA68" s="549"/>
      <c r="BB68" s="520">
        <f t="shared" ref="BB68" si="322">SUM(AX68:BA68)/30</f>
        <v>0</v>
      </c>
      <c r="BC68" s="508"/>
      <c r="BD68" s="508"/>
      <c r="BE68" s="548"/>
      <c r="BF68" s="549"/>
      <c r="BG68" s="520">
        <f t="shared" ref="BG68" si="323">SUM(BC68:BF68)/30</f>
        <v>0</v>
      </c>
      <c r="BH68" s="508"/>
      <c r="BI68" s="508"/>
      <c r="BJ68" s="548"/>
      <c r="BK68" s="549"/>
      <c r="BL68" s="520">
        <f t="shared" ref="BL68" si="324">SUM(BH68:BK68)/30</f>
        <v>0</v>
      </c>
      <c r="BM68" s="508"/>
      <c r="BN68" s="508"/>
      <c r="BO68" s="548"/>
      <c r="BP68" s="549"/>
      <c r="BQ68" s="520">
        <f t="shared" ref="BQ68" si="325">SUM(BM68:BP68)/30</f>
        <v>0</v>
      </c>
      <c r="BR68" s="508"/>
      <c r="BS68" s="508"/>
      <c r="BT68" s="548"/>
      <c r="BU68" s="549"/>
      <c r="BV68" s="520">
        <f t="shared" ref="BV68" si="326">SUM(BR68:BU68)/30</f>
        <v>0</v>
      </c>
      <c r="BW68" s="508"/>
      <c r="BX68" s="508"/>
      <c r="BY68" s="548"/>
      <c r="BZ68" s="549"/>
      <c r="CA68" s="520">
        <f t="shared" ref="CA68" si="327">SUM(BW68:BZ68)/30</f>
        <v>0</v>
      </c>
      <c r="CB68" s="508"/>
      <c r="CC68" s="508"/>
      <c r="CD68" s="548"/>
      <c r="CE68" s="549"/>
      <c r="CF68" s="520">
        <f t="shared" ref="CF68" si="328">SUM(CB68:CE68)/30</f>
        <v>0</v>
      </c>
      <c r="CG68" s="508"/>
      <c r="CH68" s="508"/>
      <c r="CI68" s="548"/>
      <c r="CJ68" s="549"/>
      <c r="CK68" s="520">
        <f t="shared" ref="CK68" si="329">SUM(CG68:CJ68)/30</f>
        <v>0</v>
      </c>
      <c r="CL68" s="508"/>
      <c r="CM68" s="508"/>
      <c r="CN68" s="548"/>
      <c r="CO68" s="549"/>
      <c r="CP68" s="520">
        <f t="shared" ref="CP68" si="330">SUM(CL68:CO68)/30</f>
        <v>0</v>
      </c>
      <c r="CQ68" s="62"/>
      <c r="CS68" s="543">
        <f t="shared" si="198"/>
        <v>-1</v>
      </c>
      <c r="CT68" s="543"/>
    </row>
    <row r="69" spans="1:98" s="19" customFormat="1" ht="10.199999999999999" x14ac:dyDescent="0.2">
      <c r="A69" s="22" t="str">
        <f>'НП ДЕННА'!A42</f>
        <v>1.1.12</v>
      </c>
      <c r="B69" s="604">
        <f>'НП ДЕННА'!B42</f>
        <v>0</v>
      </c>
      <c r="C69" s="605">
        <f>'НП ДЕННА'!C42</f>
        <v>0</v>
      </c>
      <c r="D69" s="606">
        <f>'НП ДЕННА'!D42</f>
        <v>0</v>
      </c>
      <c r="E69" s="606">
        <f>'НП ДЕННА'!E42</f>
        <v>0</v>
      </c>
      <c r="F69" s="606">
        <f>'НП ДЕННА'!F42</f>
        <v>0</v>
      </c>
      <c r="G69" s="606">
        <f>'НП ДЕННА'!G42</f>
        <v>0</v>
      </c>
      <c r="H69" s="606">
        <f>'НП ДЕННА'!H42</f>
        <v>0</v>
      </c>
      <c r="I69" s="606">
        <f>'НП ДЕННА'!I42</f>
        <v>0</v>
      </c>
      <c r="J69" s="606">
        <f>'НП ДЕННА'!J42</f>
        <v>0</v>
      </c>
      <c r="K69" s="606">
        <f>'НП ДЕННА'!K42</f>
        <v>0</v>
      </c>
      <c r="L69" s="606">
        <f>'НП ДЕННА'!L42</f>
        <v>0</v>
      </c>
      <c r="M69" s="606">
        <f>'НП ДЕННА'!M42</f>
        <v>0</v>
      </c>
      <c r="N69" s="606">
        <f>'НП ДЕННА'!N42</f>
        <v>0</v>
      </c>
      <c r="O69" s="606">
        <f>'НП ДЕННА'!O42</f>
        <v>0</v>
      </c>
      <c r="P69" s="606">
        <f>'НП ДЕННА'!P42</f>
        <v>0</v>
      </c>
      <c r="Q69" s="606">
        <f>'НП ДЕННА'!Q42</f>
        <v>0</v>
      </c>
      <c r="R69" s="606">
        <f>'НП ДЕННА'!R42</f>
        <v>0</v>
      </c>
      <c r="S69" s="606">
        <f>'НП ДЕННА'!S42</f>
        <v>0</v>
      </c>
      <c r="T69" s="607">
        <f>'НП ДЕННА'!T42</f>
        <v>0</v>
      </c>
      <c r="U69" s="607">
        <f>'НП ДЕННА'!U42</f>
        <v>0</v>
      </c>
      <c r="V69" s="608">
        <f>'НП ДЕННА'!V42</f>
        <v>0</v>
      </c>
      <c r="W69" s="608">
        <f>'НП ДЕННА'!W42</f>
        <v>0</v>
      </c>
      <c r="X69" s="608">
        <f>'НП ДЕННА'!X42</f>
        <v>0</v>
      </c>
      <c r="Y69" s="608">
        <f>'НП ДЕННА'!Y42</f>
        <v>0</v>
      </c>
      <c r="Z69" s="608">
        <f>'НП ДЕННА'!Z42</f>
        <v>0</v>
      </c>
      <c r="AA69" s="608">
        <f>'НП ДЕННА'!AA42</f>
        <v>0</v>
      </c>
      <c r="AB69" s="609">
        <f>'НП ДЕННА'!AB42</f>
        <v>0</v>
      </c>
      <c r="AC69" s="275">
        <f t="shared" si="16"/>
        <v>0</v>
      </c>
      <c r="AD69" s="620">
        <f>'НП ДЕННА'!AD42-AD70</f>
        <v>0</v>
      </c>
      <c r="AE69" s="9">
        <f t="shared" si="194"/>
        <v>0</v>
      </c>
      <c r="AF69" s="9">
        <f t="shared" si="195"/>
        <v>0</v>
      </c>
      <c r="AG69" s="9">
        <f t="shared" si="196"/>
        <v>0</v>
      </c>
      <c r="AH69" s="9">
        <f t="shared" si="197"/>
        <v>0</v>
      </c>
      <c r="AI69" s="545">
        <f>IF('НП ДЕННА'!AI42&gt;0,IF(ROUND('НП ДЕННА'!AI42*$CR$4,0)&gt;0,ROUND('НП ДЕННА'!AI42*$CR$4,0)*2,2),0)-AI70</f>
        <v>0</v>
      </c>
      <c r="AJ69" s="545">
        <f>IF('НП ДЕННА'!AJ42&gt;0,IF(ROUND('НП ДЕННА'!AJ42*$CR$4,0)&gt;0,ROUND('НП ДЕННА'!AJ42*$CR$4,0)*2,2),0)-AJ70</f>
        <v>0</v>
      </c>
      <c r="AK69" s="546">
        <f>IF('НП ДЕННА'!AK42&gt;0,IF(ROUND('НП ДЕННА'!AK42*$CR$4,0)&gt;0,ROUND('НП ДЕННА'!AK42*$CR$4,0)*2,2),0)-AK70</f>
        <v>0</v>
      </c>
      <c r="AL69" s="547">
        <f>'НП ДЕННА'!AL42*30-SUM(AI69:AK70)-AL70</f>
        <v>0</v>
      </c>
      <c r="AM69" s="518">
        <f>'НП ДЕННА'!AL42-AM70</f>
        <v>0</v>
      </c>
      <c r="AN69" s="545">
        <f>IF('НП ДЕННА'!AM42&gt;0,IF(ROUND('НП ДЕННА'!AM42*$CR$4,0)&gt;0,ROUND('НП ДЕННА'!AM42*$CR$4,0)*2,2),0)-AN70</f>
        <v>0</v>
      </c>
      <c r="AO69" s="545">
        <f>IF('НП ДЕННА'!AN42&gt;0,IF(ROUND('НП ДЕННА'!AN42*$CR$4,0)&gt;0,ROUND('НП ДЕННА'!AN42*$CR$4,0)*2,2),0)-AO70</f>
        <v>0</v>
      </c>
      <c r="AP69" s="546">
        <f>IF('НП ДЕННА'!AO42&gt;0,IF(ROUND('НП ДЕННА'!AO42*$CR$4,0)&gt;0,ROUND('НП ДЕННА'!AO42*$CR$4,0)*2,2),0)-AP70</f>
        <v>0</v>
      </c>
      <c r="AQ69" s="547">
        <f>'НП ДЕННА'!AP42*30-SUM(AN69:AP70)-AQ70</f>
        <v>0</v>
      </c>
      <c r="AR69" s="518">
        <f>'НП ДЕННА'!AP42-AR70</f>
        <v>0</v>
      </c>
      <c r="AS69" s="545">
        <f>IF('НП ДЕННА'!AQ42&gt;0,IF(ROUND('НП ДЕННА'!AQ42*$CR$4,0)&gt;0,ROUND('НП ДЕННА'!AQ42*$CR$4,0)*2,2),0)-AS70</f>
        <v>0</v>
      </c>
      <c r="AT69" s="545">
        <f>IF('НП ДЕННА'!AR42&gt;0,IF(ROUND('НП ДЕННА'!AR42*$CR$4,0)&gt;0,ROUND('НП ДЕННА'!AR42*$CR$4,0)*2,2),0)-AT70</f>
        <v>0</v>
      </c>
      <c r="AU69" s="546">
        <f>IF('НП ДЕННА'!AS42&gt;0,IF(ROUND('НП ДЕННА'!AS42*$CR$4,0)&gt;0,ROUND('НП ДЕННА'!AS42*$CR$4,0)*2,2),0)-AU70</f>
        <v>0</v>
      </c>
      <c r="AV69" s="547">
        <f>'НП ДЕННА'!AT42*30-SUM(AS69:AU70)-AV70</f>
        <v>0</v>
      </c>
      <c r="AW69" s="518">
        <f>'НП ДЕННА'!AT42-AW70</f>
        <v>0</v>
      </c>
      <c r="AX69" s="545">
        <f>IF('НП ДЕННА'!AU42&gt;0,IF(ROUND('НП ДЕННА'!AU42*$CR$4,0)&gt;0,ROUND('НП ДЕННА'!AU42*$CR$4,0)*2,2),0)-AX70</f>
        <v>0</v>
      </c>
      <c r="AY69" s="545">
        <f>IF('НП ДЕННА'!AV42&gt;0,IF(ROUND('НП ДЕННА'!AV42*$CR$4,0)&gt;0,ROUND('НП ДЕННА'!AV42*$CR$4,0)*2,2),0)-AY70</f>
        <v>0</v>
      </c>
      <c r="AZ69" s="546">
        <f>IF('НП ДЕННА'!AW42&gt;0,IF(ROUND('НП ДЕННА'!AW42*$CR$4,0)&gt;0,ROUND('НП ДЕННА'!AW42*$CR$4,0)*2,2),0)-AZ70</f>
        <v>0</v>
      </c>
      <c r="BA69" s="547">
        <f>'НП ДЕННА'!AX42*30-SUM(AX69:AZ70)-BA70</f>
        <v>0</v>
      </c>
      <c r="BB69" s="518">
        <f>'НП ДЕННА'!AX42-BB70</f>
        <v>0</v>
      </c>
      <c r="BC69" s="545">
        <f>IF('НП ДЕННА'!AY42&gt;0,IF(ROUND('НП ДЕННА'!AY42*$CR$4,0)&gt;0,ROUND('НП ДЕННА'!AY42*$CR$4,0)*2,2),0)-BC70</f>
        <v>0</v>
      </c>
      <c r="BD69" s="545">
        <f>IF('НП ДЕННА'!AZ42&gt;0,IF(ROUND('НП ДЕННА'!AZ42*$CR$4,0)&gt;0,ROUND('НП ДЕННА'!AZ42*$CR$4,0)*2,2),0)-BD70</f>
        <v>0</v>
      </c>
      <c r="BE69" s="546">
        <f>IF('НП ДЕННА'!BA42&gt;0,IF(ROUND('НП ДЕННА'!BA42*$CR$4,0)&gt;0,ROUND('НП ДЕННА'!BA42*$CR$4,0)*2,2),0)-BE70</f>
        <v>0</v>
      </c>
      <c r="BF69" s="547">
        <f>'НП ДЕННА'!BB42*30-SUM(BC69:BE70)-BF70</f>
        <v>0</v>
      </c>
      <c r="BG69" s="518">
        <f>'НП ДЕННА'!BB42-BG70</f>
        <v>0</v>
      </c>
      <c r="BH69" s="545">
        <f>IF('НП ДЕННА'!BC42&gt;0,IF(ROUND('НП ДЕННА'!BC42*$CR$4,0)&gt;0,ROUND('НП ДЕННА'!BC42*$CR$4,0)*2,2),0)-BH70</f>
        <v>0</v>
      </c>
      <c r="BI69" s="545">
        <f>IF('НП ДЕННА'!BD42&gt;0,IF(ROUND('НП ДЕННА'!BD42*$CR$4,0)&gt;0,ROUND('НП ДЕННА'!BD42*$CR$4,0)*2,2),0)-BI70</f>
        <v>0</v>
      </c>
      <c r="BJ69" s="546">
        <f>IF('НП ДЕННА'!BE42&gt;0,IF(ROUND('НП ДЕННА'!BE42*$CR$4,0)&gt;0,ROUND('НП ДЕННА'!BE42*$CR$4,0)*2,2),0)-BJ70</f>
        <v>0</v>
      </c>
      <c r="BK69" s="547">
        <f>'НП ДЕННА'!BF42*30-SUM(BH69:BJ70)-BK70</f>
        <v>0</v>
      </c>
      <c r="BL69" s="518">
        <f>'НП ДЕННА'!BF42-BL70</f>
        <v>0</v>
      </c>
      <c r="BM69" s="545">
        <f>IF('НП ДЕННА'!BG42&gt;0,IF(ROUND('НП ДЕННА'!BG42*$CR$4,0)&gt;0,ROUND('НП ДЕННА'!BG42*$CR$4,0)*2,2),0)-BM70</f>
        <v>0</v>
      </c>
      <c r="BN69" s="545">
        <f>IF('НП ДЕННА'!BH42&gt;0,IF(ROUND('НП ДЕННА'!BH42*$CR$4,0)&gt;0,ROUND('НП ДЕННА'!BH42*$CR$4,0)*2,2),0)-BN70</f>
        <v>0</v>
      </c>
      <c r="BO69" s="546">
        <f>IF('НП ДЕННА'!BI42&gt;0,IF(ROUND('НП ДЕННА'!BI42*$CR$4,0)&gt;0,ROUND('НП ДЕННА'!BI42*$CR$4,0)*2,2),0)-BO70</f>
        <v>0</v>
      </c>
      <c r="BP69" s="547">
        <f>'НП ДЕННА'!BJ42*30-SUM(BM69:BO70)-BP70</f>
        <v>0</v>
      </c>
      <c r="BQ69" s="518">
        <f>'НП ДЕННА'!BJ42-BQ70</f>
        <v>0</v>
      </c>
      <c r="BR69" s="545">
        <f>IF('НП ДЕННА'!BK42&gt;0,IF(ROUND('НП ДЕННА'!BK42*$CR$4,0)&gt;0,ROUND('НП ДЕННА'!BK42*$CR$4,0)*2,2),0)-BR70</f>
        <v>0</v>
      </c>
      <c r="BS69" s="545">
        <f>IF('НП ДЕННА'!BL42&gt;0,IF(ROUND('НП ДЕННА'!BL42*$CR$4,0)&gt;0,ROUND('НП ДЕННА'!BL42*$CR$4,0)*2,2),0)-BS70</f>
        <v>0</v>
      </c>
      <c r="BT69" s="546">
        <f>IF('НП ДЕННА'!BM42&gt;0,IF(ROUND('НП ДЕННА'!BM42*$CR$4,0)&gt;0,ROUND('НП ДЕННА'!BM42*$CR$4,0)*2,2),0)-BT70</f>
        <v>0</v>
      </c>
      <c r="BU69" s="547">
        <f>'НП ДЕННА'!BN42*30-SUM(BR69:BT70)-BU70</f>
        <v>0</v>
      </c>
      <c r="BV69" s="518">
        <f>'НП ДЕННА'!BN42-BV70</f>
        <v>0</v>
      </c>
      <c r="BW69" s="545">
        <f>IF('НП ДЕННА'!BO42&gt;0,IF(ROUND('НП ДЕННА'!BO42*$CR$4,0)&gt;0,ROUND('НП ДЕННА'!BO42*$CR$4,0)*2,2),0)-BW70</f>
        <v>0</v>
      </c>
      <c r="BX69" s="545">
        <f>IF('НП ДЕННА'!BP42&gt;0,IF(ROUND('НП ДЕННА'!BP42*$CR$4,0)&gt;0,ROUND('НП ДЕННА'!BP42*$CR$4,0)*2,2),0)-BX70</f>
        <v>0</v>
      </c>
      <c r="BY69" s="546">
        <f>IF('НП ДЕННА'!BQ42&gt;0,IF(ROUND('НП ДЕННА'!BQ42*$CR$4,0)&gt;0,ROUND('НП ДЕННА'!BQ42*$CR$4,0)*2,2),0)-BY70</f>
        <v>0</v>
      </c>
      <c r="BZ69" s="547">
        <f>'НП ДЕННА'!BR42*30-SUM(BW69:BY70)-BZ70</f>
        <v>0</v>
      </c>
      <c r="CA69" s="518">
        <f>'НП ДЕННА'!BR42-CA70</f>
        <v>0</v>
      </c>
      <c r="CB69" s="545">
        <f>IF('НП ДЕННА'!BS42&gt;0,IF(ROUND('НП ДЕННА'!BS42*$CR$4,0)&gt;0,ROUND('НП ДЕННА'!BS42*$CR$4,0)*2,2),0)-CB70</f>
        <v>0</v>
      </c>
      <c r="CC69" s="545">
        <f>IF('НП ДЕННА'!BT42&gt;0,IF(ROUND('НП ДЕННА'!BT42*$CR$4,0)&gt;0,ROUND('НП ДЕННА'!BT42*$CR$4,0)*2,2),0)-CC70</f>
        <v>0</v>
      </c>
      <c r="CD69" s="546">
        <f>IF('НП ДЕННА'!BU42&gt;0,IF(ROUND('НП ДЕННА'!BU42*$CR$4,0)&gt;0,ROUND('НП ДЕННА'!BU42*$CR$4,0)*2,2),0)-CD70</f>
        <v>0</v>
      </c>
      <c r="CE69" s="547">
        <f>'НП ДЕННА'!BV42*30-SUM(CB69:CD70)-CE70</f>
        <v>0</v>
      </c>
      <c r="CF69" s="518">
        <f>'НП ДЕННА'!BV42-CF70</f>
        <v>0</v>
      </c>
      <c r="CG69" s="545">
        <f>IF('НП ДЕННА'!BW42&gt;0,IF(ROUND('НП ДЕННА'!BW42*$CR$4,0)&gt;0,ROUND('НП ДЕННА'!BW42*$CR$4,0)*2,2),0)-CG70</f>
        <v>0</v>
      </c>
      <c r="CH69" s="545">
        <f>IF('НП ДЕННА'!BX42&gt;0,IF(ROUND('НП ДЕННА'!BX42*$CR$4,0)&gt;0,ROUND('НП ДЕННА'!BX42*$CR$4,0)*2,2),0)-CH70</f>
        <v>0</v>
      </c>
      <c r="CI69" s="546">
        <f>IF('НП ДЕННА'!BY42&gt;0,IF(ROUND('НП ДЕННА'!BY42*$CR$4,0)&gt;0,ROUND('НП ДЕННА'!BY42*$CR$4,0)*2,2),0)-CI70</f>
        <v>0</v>
      </c>
      <c r="CJ69" s="547">
        <f>'НП ДЕННА'!BZ42*30-SUM(CG69:CI70)-CJ70</f>
        <v>0</v>
      </c>
      <c r="CK69" s="518">
        <f>'НП ДЕННА'!BZ42-CK70</f>
        <v>0</v>
      </c>
      <c r="CL69" s="545">
        <f>IF('НП ДЕННА'!CA42&gt;0,IF(ROUND('НП ДЕННА'!CA42*$CR$4,0)&gt;0,ROUND('НП ДЕННА'!CA42*$CR$4,0)*2,2),0)-CL70</f>
        <v>0</v>
      </c>
      <c r="CM69" s="545">
        <f>IF('НП ДЕННА'!CB42&gt;0,IF(ROUND('НП ДЕННА'!CB42*$CR$4,0)&gt;0,ROUND('НП ДЕННА'!CB42*$CR$4,0)*2,2),0)-CM70</f>
        <v>0</v>
      </c>
      <c r="CN69" s="546">
        <f>IF('НП ДЕННА'!CC42&gt;0,IF(ROUND('НП ДЕННА'!CC42*$CR$4,0)&gt;0,ROUND('НП ДЕННА'!CC42*$CR$4,0)*2,2),0)-CN70</f>
        <v>0</v>
      </c>
      <c r="CO69" s="547">
        <f>'НП ДЕННА'!CD42*30-SUM(CL69:CN70)-CO70</f>
        <v>0</v>
      </c>
      <c r="CP69" s="518">
        <f>'НП ДЕННА'!CD42-CP70</f>
        <v>0</v>
      </c>
      <c r="CQ69" s="62">
        <f>IF(ISERROR(AH69/AC69),0,(AH69+AH70)/(AC69+AC70))</f>
        <v>0</v>
      </c>
      <c r="CS69" s="543">
        <f t="shared" si="198"/>
        <v>-1</v>
      </c>
    </row>
    <row r="70" spans="1:98" s="19" customFormat="1" ht="10.199999999999999" x14ac:dyDescent="0.2">
      <c r="A70" s="510"/>
      <c r="B70" s="600"/>
      <c r="C70" s="601" t="s">
        <v>275</v>
      </c>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3"/>
      <c r="AC70" s="516">
        <f t="shared" si="16"/>
        <v>0</v>
      </c>
      <c r="AD70" s="621">
        <f>AM70+AR70+AW70+BB70+BG70+BL70+BQ70+BV70+CA70+CF70+CK70+CP70</f>
        <v>0</v>
      </c>
      <c r="AE70" s="517">
        <f t="shared" si="194"/>
        <v>0</v>
      </c>
      <c r="AF70" s="517">
        <f t="shared" si="195"/>
        <v>0</v>
      </c>
      <c r="AG70" s="517">
        <f t="shared" si="196"/>
        <v>0</v>
      </c>
      <c r="AH70" s="517">
        <f t="shared" si="197"/>
        <v>0</v>
      </c>
      <c r="AI70" s="508"/>
      <c r="AJ70" s="508"/>
      <c r="AK70" s="548"/>
      <c r="AL70" s="549"/>
      <c r="AM70" s="520">
        <f t="shared" ref="AM70" si="331">SUM(AI70:AL70)/30</f>
        <v>0</v>
      </c>
      <c r="AN70" s="508"/>
      <c r="AO70" s="508"/>
      <c r="AP70" s="548"/>
      <c r="AQ70" s="549"/>
      <c r="AR70" s="520">
        <f t="shared" ref="AR70" si="332">SUM(AN70:AQ70)/30</f>
        <v>0</v>
      </c>
      <c r="AS70" s="508"/>
      <c r="AT70" s="508"/>
      <c r="AU70" s="548"/>
      <c r="AV70" s="549"/>
      <c r="AW70" s="520">
        <f t="shared" ref="AW70" si="333">SUM(AS70:AV70)/30</f>
        <v>0</v>
      </c>
      <c r="AX70" s="508"/>
      <c r="AY70" s="508"/>
      <c r="AZ70" s="548"/>
      <c r="BA70" s="549"/>
      <c r="BB70" s="520">
        <f t="shared" ref="BB70" si="334">SUM(AX70:BA70)/30</f>
        <v>0</v>
      </c>
      <c r="BC70" s="508"/>
      <c r="BD70" s="508"/>
      <c r="BE70" s="548"/>
      <c r="BF70" s="549"/>
      <c r="BG70" s="520">
        <f t="shared" ref="BG70" si="335">SUM(BC70:BF70)/30</f>
        <v>0</v>
      </c>
      <c r="BH70" s="508"/>
      <c r="BI70" s="508"/>
      <c r="BJ70" s="548"/>
      <c r="BK70" s="549"/>
      <c r="BL70" s="520">
        <f t="shared" ref="BL70" si="336">SUM(BH70:BK70)/30</f>
        <v>0</v>
      </c>
      <c r="BM70" s="508"/>
      <c r="BN70" s="508"/>
      <c r="BO70" s="548"/>
      <c r="BP70" s="549"/>
      <c r="BQ70" s="520">
        <f t="shared" ref="BQ70" si="337">SUM(BM70:BP70)/30</f>
        <v>0</v>
      </c>
      <c r="BR70" s="508"/>
      <c r="BS70" s="508"/>
      <c r="BT70" s="548"/>
      <c r="BU70" s="549"/>
      <c r="BV70" s="520">
        <f t="shared" ref="BV70" si="338">SUM(BR70:BU70)/30</f>
        <v>0</v>
      </c>
      <c r="BW70" s="508"/>
      <c r="BX70" s="508"/>
      <c r="BY70" s="548"/>
      <c r="BZ70" s="549"/>
      <c r="CA70" s="520">
        <f t="shared" ref="CA70" si="339">SUM(BW70:BZ70)/30</f>
        <v>0</v>
      </c>
      <c r="CB70" s="508"/>
      <c r="CC70" s="508"/>
      <c r="CD70" s="548"/>
      <c r="CE70" s="549"/>
      <c r="CF70" s="520">
        <f t="shared" ref="CF70" si="340">SUM(CB70:CE70)/30</f>
        <v>0</v>
      </c>
      <c r="CG70" s="508"/>
      <c r="CH70" s="508"/>
      <c r="CI70" s="548"/>
      <c r="CJ70" s="549"/>
      <c r="CK70" s="520">
        <f t="shared" ref="CK70" si="341">SUM(CG70:CJ70)/30</f>
        <v>0</v>
      </c>
      <c r="CL70" s="508"/>
      <c r="CM70" s="508"/>
      <c r="CN70" s="548"/>
      <c r="CO70" s="549"/>
      <c r="CP70" s="520">
        <f t="shared" ref="CP70" si="342">SUM(CL70:CO70)/30</f>
        <v>0</v>
      </c>
      <c r="CQ70" s="62"/>
      <c r="CS70" s="543">
        <f t="shared" si="198"/>
        <v>-1</v>
      </c>
      <c r="CT70" s="543"/>
    </row>
    <row r="71" spans="1:98" s="19" customFormat="1" ht="10.199999999999999" x14ac:dyDescent="0.2">
      <c r="A71" s="22" t="str">
        <f>'НП ДЕННА'!A43</f>
        <v>1.1.12</v>
      </c>
      <c r="B71" s="604">
        <f>'НП ДЕННА'!B43</f>
        <v>0</v>
      </c>
      <c r="C71" s="605">
        <f>'НП ДЕННА'!C43</f>
        <v>0</v>
      </c>
      <c r="D71" s="606">
        <f>'НП ДЕННА'!D43</f>
        <v>0</v>
      </c>
      <c r="E71" s="606">
        <f>'НП ДЕННА'!E43</f>
        <v>0</v>
      </c>
      <c r="F71" s="606">
        <f>'НП ДЕННА'!F43</f>
        <v>0</v>
      </c>
      <c r="G71" s="606">
        <f>'НП ДЕННА'!G43</f>
        <v>0</v>
      </c>
      <c r="H71" s="606">
        <f>'НП ДЕННА'!H43</f>
        <v>0</v>
      </c>
      <c r="I71" s="606">
        <f>'НП ДЕННА'!I43</f>
        <v>0</v>
      </c>
      <c r="J71" s="606">
        <f>'НП ДЕННА'!J43</f>
        <v>0</v>
      </c>
      <c r="K71" s="606">
        <f>'НП ДЕННА'!K43</f>
        <v>0</v>
      </c>
      <c r="L71" s="606">
        <f>'НП ДЕННА'!L43</f>
        <v>0</v>
      </c>
      <c r="M71" s="606">
        <f>'НП ДЕННА'!M43</f>
        <v>0</v>
      </c>
      <c r="N71" s="606">
        <f>'НП ДЕННА'!N43</f>
        <v>0</v>
      </c>
      <c r="O71" s="606">
        <f>'НП ДЕННА'!O43</f>
        <v>0</v>
      </c>
      <c r="P71" s="606">
        <f>'НП ДЕННА'!P43</f>
        <v>0</v>
      </c>
      <c r="Q71" s="606">
        <f>'НП ДЕННА'!Q43</f>
        <v>0</v>
      </c>
      <c r="R71" s="606">
        <f>'НП ДЕННА'!R43</f>
        <v>0</v>
      </c>
      <c r="S71" s="606">
        <f>'НП ДЕННА'!S43</f>
        <v>0</v>
      </c>
      <c r="T71" s="607">
        <f>'НП ДЕННА'!T43</f>
        <v>0</v>
      </c>
      <c r="U71" s="607">
        <f>'НП ДЕННА'!U43</f>
        <v>0</v>
      </c>
      <c r="V71" s="608">
        <f>'НП ДЕННА'!V43</f>
        <v>0</v>
      </c>
      <c r="W71" s="608">
        <f>'НП ДЕННА'!W43</f>
        <v>0</v>
      </c>
      <c r="X71" s="608">
        <f>'НП ДЕННА'!X43</f>
        <v>0</v>
      </c>
      <c r="Y71" s="608">
        <f>'НП ДЕННА'!Y43</f>
        <v>0</v>
      </c>
      <c r="Z71" s="608">
        <f>'НП ДЕННА'!Z43</f>
        <v>0</v>
      </c>
      <c r="AA71" s="608">
        <f>'НП ДЕННА'!AA43</f>
        <v>0</v>
      </c>
      <c r="AB71" s="609">
        <f>'НП ДЕННА'!AB43</f>
        <v>0</v>
      </c>
      <c r="AC71" s="275">
        <f t="shared" si="16"/>
        <v>0</v>
      </c>
      <c r="AD71" s="620">
        <f>'НП ДЕННА'!AD43-AD72</f>
        <v>0</v>
      </c>
      <c r="AE71" s="9">
        <f t="shared" si="194"/>
        <v>0</v>
      </c>
      <c r="AF71" s="9">
        <f t="shared" si="195"/>
        <v>0</v>
      </c>
      <c r="AG71" s="9">
        <f t="shared" si="196"/>
        <v>0</v>
      </c>
      <c r="AH71" s="9">
        <f t="shared" si="197"/>
        <v>0</v>
      </c>
      <c r="AI71" s="545">
        <f>IF('НП ДЕННА'!AI43&gt;0,IF(ROUND('НП ДЕННА'!AI43*$CR$4,0)&gt;0,ROUND('НП ДЕННА'!AI43*$CR$4,0)*2,2),0)-AI72</f>
        <v>0</v>
      </c>
      <c r="AJ71" s="545">
        <f>IF('НП ДЕННА'!AJ43&gt;0,IF(ROUND('НП ДЕННА'!AJ43*$CR$4,0)&gt;0,ROUND('НП ДЕННА'!AJ43*$CR$4,0)*2,2),0)-AJ72</f>
        <v>0</v>
      </c>
      <c r="AK71" s="546">
        <f>IF('НП ДЕННА'!AK43&gt;0,IF(ROUND('НП ДЕННА'!AK43*$CR$4,0)&gt;0,ROUND('НП ДЕННА'!AK43*$CR$4,0)*2,2),0)-AK72</f>
        <v>0</v>
      </c>
      <c r="AL71" s="547">
        <f>'НП ДЕННА'!AL43*30-SUM(AI71:AK72)-AL72</f>
        <v>0</v>
      </c>
      <c r="AM71" s="518">
        <f>'НП ДЕННА'!AL43-AM72</f>
        <v>0</v>
      </c>
      <c r="AN71" s="545">
        <f>IF('НП ДЕННА'!AM43&gt;0,IF(ROUND('НП ДЕННА'!AM43*$CR$4,0)&gt;0,ROUND('НП ДЕННА'!AM43*$CR$4,0)*2,2),0)-AN72</f>
        <v>0</v>
      </c>
      <c r="AO71" s="545">
        <f>IF('НП ДЕННА'!AN43&gt;0,IF(ROUND('НП ДЕННА'!AN43*$CR$4,0)&gt;0,ROUND('НП ДЕННА'!AN43*$CR$4,0)*2,2),0)-AO72</f>
        <v>0</v>
      </c>
      <c r="AP71" s="546">
        <f>IF('НП ДЕННА'!AO43&gt;0,IF(ROUND('НП ДЕННА'!AO43*$CR$4,0)&gt;0,ROUND('НП ДЕННА'!AO43*$CR$4,0)*2,2),0)-AP72</f>
        <v>0</v>
      </c>
      <c r="AQ71" s="547">
        <f>'НП ДЕННА'!AP43*30-SUM(AN71:AP72)-AQ72</f>
        <v>0</v>
      </c>
      <c r="AR71" s="518">
        <f>'НП ДЕННА'!AP43-AR72</f>
        <v>0</v>
      </c>
      <c r="AS71" s="545">
        <f>IF('НП ДЕННА'!AQ43&gt;0,IF(ROUND('НП ДЕННА'!AQ43*$CR$4,0)&gt;0,ROUND('НП ДЕННА'!AQ43*$CR$4,0)*2,2),0)-AS72</f>
        <v>0</v>
      </c>
      <c r="AT71" s="545">
        <f>IF('НП ДЕННА'!AR43&gt;0,IF(ROUND('НП ДЕННА'!AR43*$CR$4,0)&gt;0,ROUND('НП ДЕННА'!AR43*$CR$4,0)*2,2),0)-AT72</f>
        <v>0</v>
      </c>
      <c r="AU71" s="546">
        <f>IF('НП ДЕННА'!AS43&gt;0,IF(ROUND('НП ДЕННА'!AS43*$CR$4,0)&gt;0,ROUND('НП ДЕННА'!AS43*$CR$4,0)*2,2),0)-AU72</f>
        <v>0</v>
      </c>
      <c r="AV71" s="547">
        <f>'НП ДЕННА'!AT43*30-SUM(AS71:AU72)-AV72</f>
        <v>0</v>
      </c>
      <c r="AW71" s="518">
        <f>'НП ДЕННА'!AT43-AW72</f>
        <v>0</v>
      </c>
      <c r="AX71" s="545">
        <f>IF('НП ДЕННА'!AU43&gt;0,IF(ROUND('НП ДЕННА'!AU43*$CR$4,0)&gt;0,ROUND('НП ДЕННА'!AU43*$CR$4,0)*2,2),0)-AX72</f>
        <v>0</v>
      </c>
      <c r="AY71" s="545">
        <f>IF('НП ДЕННА'!AV43&gt;0,IF(ROUND('НП ДЕННА'!AV43*$CR$4,0)&gt;0,ROUND('НП ДЕННА'!AV43*$CR$4,0)*2,2),0)-AY72</f>
        <v>0</v>
      </c>
      <c r="AZ71" s="546">
        <f>IF('НП ДЕННА'!AW43&gt;0,IF(ROUND('НП ДЕННА'!AW43*$CR$4,0)&gt;0,ROUND('НП ДЕННА'!AW43*$CR$4,0)*2,2),0)-AZ72</f>
        <v>0</v>
      </c>
      <c r="BA71" s="547">
        <f>'НП ДЕННА'!AX43*30-SUM(AX71:AZ72)-BA72</f>
        <v>0</v>
      </c>
      <c r="BB71" s="518">
        <f>'НП ДЕННА'!AX43-BB72</f>
        <v>0</v>
      </c>
      <c r="BC71" s="545">
        <f>IF('НП ДЕННА'!AY43&gt;0,IF(ROUND('НП ДЕННА'!AY43*$CR$4,0)&gt;0,ROUND('НП ДЕННА'!AY43*$CR$4,0)*2,2),0)-BC72</f>
        <v>0</v>
      </c>
      <c r="BD71" s="545">
        <f>IF('НП ДЕННА'!AZ43&gt;0,IF(ROUND('НП ДЕННА'!AZ43*$CR$4,0)&gt;0,ROUND('НП ДЕННА'!AZ43*$CR$4,0)*2,2),0)-BD72</f>
        <v>0</v>
      </c>
      <c r="BE71" s="546">
        <f>IF('НП ДЕННА'!BA43&gt;0,IF(ROUND('НП ДЕННА'!BA43*$CR$4,0)&gt;0,ROUND('НП ДЕННА'!BA43*$CR$4,0)*2,2),0)-BE72</f>
        <v>0</v>
      </c>
      <c r="BF71" s="547">
        <f>'НП ДЕННА'!BB43*30-SUM(BC71:BE72)-BF72</f>
        <v>0</v>
      </c>
      <c r="BG71" s="518">
        <f>'НП ДЕННА'!BB43-BG72</f>
        <v>0</v>
      </c>
      <c r="BH71" s="545">
        <f>IF('НП ДЕННА'!BC43&gt;0,IF(ROUND('НП ДЕННА'!BC43*$CR$4,0)&gt;0,ROUND('НП ДЕННА'!BC43*$CR$4,0)*2,2),0)-BH72</f>
        <v>0</v>
      </c>
      <c r="BI71" s="545">
        <f>IF('НП ДЕННА'!BD43&gt;0,IF(ROUND('НП ДЕННА'!BD43*$CR$4,0)&gt;0,ROUND('НП ДЕННА'!BD43*$CR$4,0)*2,2),0)-BI72</f>
        <v>0</v>
      </c>
      <c r="BJ71" s="546">
        <f>IF('НП ДЕННА'!BE43&gt;0,IF(ROUND('НП ДЕННА'!BE43*$CR$4,0)&gt;0,ROUND('НП ДЕННА'!BE43*$CR$4,0)*2,2),0)-BJ72</f>
        <v>0</v>
      </c>
      <c r="BK71" s="547">
        <f>'НП ДЕННА'!BF43*30-SUM(BH71:BJ72)-BK72</f>
        <v>0</v>
      </c>
      <c r="BL71" s="518">
        <f>'НП ДЕННА'!BF43-BL72</f>
        <v>0</v>
      </c>
      <c r="BM71" s="545">
        <f>IF('НП ДЕННА'!BG43&gt;0,IF(ROUND('НП ДЕННА'!BG43*$CR$4,0)&gt;0,ROUND('НП ДЕННА'!BG43*$CR$4,0)*2,2),0)-BM72</f>
        <v>0</v>
      </c>
      <c r="BN71" s="545">
        <f>IF('НП ДЕННА'!BH43&gt;0,IF(ROUND('НП ДЕННА'!BH43*$CR$4,0)&gt;0,ROUND('НП ДЕННА'!BH43*$CR$4,0)*2,2),0)-BN72</f>
        <v>0</v>
      </c>
      <c r="BO71" s="546">
        <f>IF('НП ДЕННА'!BI43&gt;0,IF(ROUND('НП ДЕННА'!BI43*$CR$4,0)&gt;0,ROUND('НП ДЕННА'!BI43*$CR$4,0)*2,2),0)-BO72</f>
        <v>0</v>
      </c>
      <c r="BP71" s="547">
        <f>'НП ДЕННА'!BJ43*30-SUM(BM71:BO72)-BP72</f>
        <v>0</v>
      </c>
      <c r="BQ71" s="518">
        <f>'НП ДЕННА'!BJ43-BQ72</f>
        <v>0</v>
      </c>
      <c r="BR71" s="545">
        <f>IF('НП ДЕННА'!BK43&gt;0,IF(ROUND('НП ДЕННА'!BK43*$CR$4,0)&gt;0,ROUND('НП ДЕННА'!BK43*$CR$4,0)*2,2),0)-BR72</f>
        <v>0</v>
      </c>
      <c r="BS71" s="545">
        <f>IF('НП ДЕННА'!BL43&gt;0,IF(ROUND('НП ДЕННА'!BL43*$CR$4,0)&gt;0,ROUND('НП ДЕННА'!BL43*$CR$4,0)*2,2),0)-BS72</f>
        <v>0</v>
      </c>
      <c r="BT71" s="546">
        <f>IF('НП ДЕННА'!BM43&gt;0,IF(ROUND('НП ДЕННА'!BM43*$CR$4,0)&gt;0,ROUND('НП ДЕННА'!BM43*$CR$4,0)*2,2),0)-BT72</f>
        <v>0</v>
      </c>
      <c r="BU71" s="547">
        <f>'НП ДЕННА'!BN43*30-SUM(BR71:BT72)-BU72</f>
        <v>0</v>
      </c>
      <c r="BV71" s="518">
        <f>'НП ДЕННА'!BN43-BV72</f>
        <v>0</v>
      </c>
      <c r="BW71" s="545">
        <f>IF('НП ДЕННА'!BO43&gt;0,IF(ROUND('НП ДЕННА'!BO43*$CR$4,0)&gt;0,ROUND('НП ДЕННА'!BO43*$CR$4,0)*2,2),0)-BW72</f>
        <v>0</v>
      </c>
      <c r="BX71" s="545">
        <f>IF('НП ДЕННА'!BP43&gt;0,IF(ROUND('НП ДЕННА'!BP43*$CR$4,0)&gt;0,ROUND('НП ДЕННА'!BP43*$CR$4,0)*2,2),0)-BX72</f>
        <v>0</v>
      </c>
      <c r="BY71" s="546">
        <f>IF('НП ДЕННА'!BQ43&gt;0,IF(ROUND('НП ДЕННА'!BQ43*$CR$4,0)&gt;0,ROUND('НП ДЕННА'!BQ43*$CR$4,0)*2,2),0)-BY72</f>
        <v>0</v>
      </c>
      <c r="BZ71" s="547">
        <f>'НП ДЕННА'!BR43*30-SUM(BW71:BY72)-BZ72</f>
        <v>0</v>
      </c>
      <c r="CA71" s="518">
        <f>'НП ДЕННА'!BR43-CA72</f>
        <v>0</v>
      </c>
      <c r="CB71" s="545">
        <f>IF('НП ДЕННА'!BS43&gt;0,IF(ROUND('НП ДЕННА'!BS43*$CR$4,0)&gt;0,ROUND('НП ДЕННА'!BS43*$CR$4,0)*2,2),0)-CB72</f>
        <v>0</v>
      </c>
      <c r="CC71" s="545">
        <f>IF('НП ДЕННА'!BT43&gt;0,IF(ROUND('НП ДЕННА'!BT43*$CR$4,0)&gt;0,ROUND('НП ДЕННА'!BT43*$CR$4,0)*2,2),0)-CC72</f>
        <v>0</v>
      </c>
      <c r="CD71" s="546">
        <f>IF('НП ДЕННА'!BU43&gt;0,IF(ROUND('НП ДЕННА'!BU43*$CR$4,0)&gt;0,ROUND('НП ДЕННА'!BU43*$CR$4,0)*2,2),0)-CD72</f>
        <v>0</v>
      </c>
      <c r="CE71" s="547">
        <f>'НП ДЕННА'!BV43*30-SUM(CB71:CD72)-CE72</f>
        <v>0</v>
      </c>
      <c r="CF71" s="518">
        <f>'НП ДЕННА'!BV43-CF72</f>
        <v>0</v>
      </c>
      <c r="CG71" s="545">
        <f>IF('НП ДЕННА'!BW43&gt;0,IF(ROUND('НП ДЕННА'!BW43*$CR$4,0)&gt;0,ROUND('НП ДЕННА'!BW43*$CR$4,0)*2,2),0)-CG72</f>
        <v>0</v>
      </c>
      <c r="CH71" s="545">
        <f>IF('НП ДЕННА'!BX43&gt;0,IF(ROUND('НП ДЕННА'!BX43*$CR$4,0)&gt;0,ROUND('НП ДЕННА'!BX43*$CR$4,0)*2,2),0)-CH72</f>
        <v>0</v>
      </c>
      <c r="CI71" s="546">
        <f>IF('НП ДЕННА'!BY43&gt;0,IF(ROUND('НП ДЕННА'!BY43*$CR$4,0)&gt;0,ROUND('НП ДЕННА'!BY43*$CR$4,0)*2,2),0)-CI72</f>
        <v>0</v>
      </c>
      <c r="CJ71" s="547">
        <f>'НП ДЕННА'!BZ43*30-SUM(CG71:CI72)-CJ72</f>
        <v>0</v>
      </c>
      <c r="CK71" s="518">
        <f>'НП ДЕННА'!BZ43-CK72</f>
        <v>0</v>
      </c>
      <c r="CL71" s="545">
        <f>IF('НП ДЕННА'!CA43&gt;0,IF(ROUND('НП ДЕННА'!CA43*$CR$4,0)&gt;0,ROUND('НП ДЕННА'!CA43*$CR$4,0)*2,2),0)-CL72</f>
        <v>0</v>
      </c>
      <c r="CM71" s="545">
        <f>IF('НП ДЕННА'!CB43&gt;0,IF(ROUND('НП ДЕННА'!CB43*$CR$4,0)&gt;0,ROUND('НП ДЕННА'!CB43*$CR$4,0)*2,2),0)-CM72</f>
        <v>0</v>
      </c>
      <c r="CN71" s="546">
        <f>IF('НП ДЕННА'!CC43&gt;0,IF(ROUND('НП ДЕННА'!CC43*$CR$4,0)&gt;0,ROUND('НП ДЕННА'!CC43*$CR$4,0)*2,2),0)-CN72</f>
        <v>0</v>
      </c>
      <c r="CO71" s="547">
        <f>'НП ДЕННА'!CD43*30-SUM(CL71:CN72)-CO72</f>
        <v>0</v>
      </c>
      <c r="CP71" s="518">
        <f>'НП ДЕННА'!CD43-CP72</f>
        <v>0</v>
      </c>
      <c r="CQ71" s="62">
        <f>IF(ISERROR(AH71/AC71),0,(AH71+AH72)/(AC71+AC72))</f>
        <v>0</v>
      </c>
      <c r="CS71" s="543">
        <f t="shared" si="198"/>
        <v>-1</v>
      </c>
    </row>
    <row r="72" spans="1:98" s="19" customFormat="1" ht="10.199999999999999" x14ac:dyDescent="0.2">
      <c r="A72" s="510"/>
      <c r="B72" s="600"/>
      <c r="C72" s="601" t="s">
        <v>275</v>
      </c>
      <c r="D72" s="602"/>
      <c r="E72" s="602"/>
      <c r="F72" s="602"/>
      <c r="G72" s="602"/>
      <c r="H72" s="602"/>
      <c r="I72" s="602"/>
      <c r="J72" s="602"/>
      <c r="K72" s="602"/>
      <c r="L72" s="602"/>
      <c r="M72" s="602"/>
      <c r="N72" s="602"/>
      <c r="O72" s="602"/>
      <c r="P72" s="602"/>
      <c r="Q72" s="602"/>
      <c r="R72" s="602"/>
      <c r="S72" s="602"/>
      <c r="T72" s="602"/>
      <c r="U72" s="602"/>
      <c r="V72" s="602"/>
      <c r="W72" s="602"/>
      <c r="X72" s="602"/>
      <c r="Y72" s="602"/>
      <c r="Z72" s="602"/>
      <c r="AA72" s="602"/>
      <c r="AB72" s="603"/>
      <c r="AC72" s="516">
        <f t="shared" si="16"/>
        <v>0</v>
      </c>
      <c r="AD72" s="621">
        <f>AM72+AR72+AW72+BB72+BG72+BL72+BQ72+BV72+CA72+CF72+CK72+CP72</f>
        <v>0</v>
      </c>
      <c r="AE72" s="517">
        <f t="shared" si="194"/>
        <v>0</v>
      </c>
      <c r="AF72" s="517">
        <f t="shared" si="195"/>
        <v>0</v>
      </c>
      <c r="AG72" s="517">
        <f t="shared" si="196"/>
        <v>0</v>
      </c>
      <c r="AH72" s="517">
        <f t="shared" si="197"/>
        <v>0</v>
      </c>
      <c r="AI72" s="508"/>
      <c r="AJ72" s="508"/>
      <c r="AK72" s="548"/>
      <c r="AL72" s="549"/>
      <c r="AM72" s="520">
        <f t="shared" ref="AM72" si="343">SUM(AI72:AL72)/30</f>
        <v>0</v>
      </c>
      <c r="AN72" s="508"/>
      <c r="AO72" s="508"/>
      <c r="AP72" s="548"/>
      <c r="AQ72" s="549"/>
      <c r="AR72" s="520">
        <f t="shared" ref="AR72" si="344">SUM(AN72:AQ72)/30</f>
        <v>0</v>
      </c>
      <c r="AS72" s="508"/>
      <c r="AT72" s="508"/>
      <c r="AU72" s="548"/>
      <c r="AV72" s="549"/>
      <c r="AW72" s="520">
        <f t="shared" ref="AW72" si="345">SUM(AS72:AV72)/30</f>
        <v>0</v>
      </c>
      <c r="AX72" s="508"/>
      <c r="AY72" s="508"/>
      <c r="AZ72" s="548"/>
      <c r="BA72" s="549"/>
      <c r="BB72" s="520">
        <f t="shared" ref="BB72" si="346">SUM(AX72:BA72)/30</f>
        <v>0</v>
      </c>
      <c r="BC72" s="508"/>
      <c r="BD72" s="508"/>
      <c r="BE72" s="548"/>
      <c r="BF72" s="549"/>
      <c r="BG72" s="520">
        <f t="shared" ref="BG72" si="347">SUM(BC72:BF72)/30</f>
        <v>0</v>
      </c>
      <c r="BH72" s="508"/>
      <c r="BI72" s="508"/>
      <c r="BJ72" s="548"/>
      <c r="BK72" s="549"/>
      <c r="BL72" s="520">
        <f t="shared" ref="BL72" si="348">SUM(BH72:BK72)/30</f>
        <v>0</v>
      </c>
      <c r="BM72" s="508"/>
      <c r="BN72" s="508"/>
      <c r="BO72" s="548"/>
      <c r="BP72" s="549"/>
      <c r="BQ72" s="520">
        <f t="shared" ref="BQ72" si="349">SUM(BM72:BP72)/30</f>
        <v>0</v>
      </c>
      <c r="BR72" s="508"/>
      <c r="BS72" s="508"/>
      <c r="BT72" s="548"/>
      <c r="BU72" s="549"/>
      <c r="BV72" s="520">
        <f t="shared" ref="BV72" si="350">SUM(BR72:BU72)/30</f>
        <v>0</v>
      </c>
      <c r="BW72" s="508"/>
      <c r="BX72" s="508"/>
      <c r="BY72" s="548"/>
      <c r="BZ72" s="549"/>
      <c r="CA72" s="520">
        <f t="shared" ref="CA72" si="351">SUM(BW72:BZ72)/30</f>
        <v>0</v>
      </c>
      <c r="CB72" s="508"/>
      <c r="CC72" s="508"/>
      <c r="CD72" s="548"/>
      <c r="CE72" s="549"/>
      <c r="CF72" s="520">
        <f t="shared" ref="CF72" si="352">SUM(CB72:CE72)/30</f>
        <v>0</v>
      </c>
      <c r="CG72" s="508"/>
      <c r="CH72" s="508"/>
      <c r="CI72" s="548"/>
      <c r="CJ72" s="549"/>
      <c r="CK72" s="520">
        <f t="shared" ref="CK72" si="353">SUM(CG72:CJ72)/30</f>
        <v>0</v>
      </c>
      <c r="CL72" s="508"/>
      <c r="CM72" s="508"/>
      <c r="CN72" s="548"/>
      <c r="CO72" s="549"/>
      <c r="CP72" s="520">
        <f t="shared" ref="CP72" si="354">SUM(CL72:CO72)/30</f>
        <v>0</v>
      </c>
      <c r="CQ72" s="62"/>
      <c r="CS72" s="543">
        <f t="shared" si="198"/>
        <v>-1</v>
      </c>
      <c r="CT72" s="543"/>
    </row>
    <row r="73" spans="1:98" s="19" customFormat="1" ht="10.199999999999999" x14ac:dyDescent="0.2">
      <c r="A73" s="22" t="str">
        <f>'НП ДЕННА'!A44</f>
        <v>1.1.12</v>
      </c>
      <c r="B73" s="604">
        <f>'НП ДЕННА'!B44</f>
        <v>0</v>
      </c>
      <c r="C73" s="605">
        <f>'НП ДЕННА'!C44</f>
        <v>0</v>
      </c>
      <c r="D73" s="606">
        <f>'НП ДЕННА'!D44</f>
        <v>0</v>
      </c>
      <c r="E73" s="606">
        <f>'НП ДЕННА'!E44</f>
        <v>0</v>
      </c>
      <c r="F73" s="606">
        <f>'НП ДЕННА'!F44</f>
        <v>0</v>
      </c>
      <c r="G73" s="606">
        <f>'НП ДЕННА'!G44</f>
        <v>0</v>
      </c>
      <c r="H73" s="606">
        <f>'НП ДЕННА'!H44</f>
        <v>0</v>
      </c>
      <c r="I73" s="606">
        <f>'НП ДЕННА'!I44</f>
        <v>0</v>
      </c>
      <c r="J73" s="606">
        <f>'НП ДЕННА'!J44</f>
        <v>0</v>
      </c>
      <c r="K73" s="606">
        <f>'НП ДЕННА'!K44</f>
        <v>0</v>
      </c>
      <c r="L73" s="606">
        <f>'НП ДЕННА'!L44</f>
        <v>0</v>
      </c>
      <c r="M73" s="606">
        <f>'НП ДЕННА'!M44</f>
        <v>0</v>
      </c>
      <c r="N73" s="606">
        <f>'НП ДЕННА'!N44</f>
        <v>0</v>
      </c>
      <c r="O73" s="606">
        <f>'НП ДЕННА'!O44</f>
        <v>0</v>
      </c>
      <c r="P73" s="606">
        <f>'НП ДЕННА'!P44</f>
        <v>0</v>
      </c>
      <c r="Q73" s="606">
        <f>'НП ДЕННА'!Q44</f>
        <v>0</v>
      </c>
      <c r="R73" s="606">
        <f>'НП ДЕННА'!R44</f>
        <v>0</v>
      </c>
      <c r="S73" s="606">
        <f>'НП ДЕННА'!S44</f>
        <v>0</v>
      </c>
      <c r="T73" s="607">
        <f>'НП ДЕННА'!T44</f>
        <v>0</v>
      </c>
      <c r="U73" s="607">
        <f>'НП ДЕННА'!U44</f>
        <v>0</v>
      </c>
      <c r="V73" s="608">
        <f>'НП ДЕННА'!V44</f>
        <v>0</v>
      </c>
      <c r="W73" s="608">
        <f>'НП ДЕННА'!W44</f>
        <v>0</v>
      </c>
      <c r="X73" s="608">
        <f>'НП ДЕННА'!X44</f>
        <v>0</v>
      </c>
      <c r="Y73" s="608">
        <f>'НП ДЕННА'!Y44</f>
        <v>0</v>
      </c>
      <c r="Z73" s="608">
        <f>'НП ДЕННА'!Z44</f>
        <v>0</v>
      </c>
      <c r="AA73" s="608">
        <f>'НП ДЕННА'!AA44</f>
        <v>0</v>
      </c>
      <c r="AB73" s="609">
        <f>'НП ДЕННА'!AB44</f>
        <v>0</v>
      </c>
      <c r="AC73" s="275">
        <f t="shared" si="16"/>
        <v>0</v>
      </c>
      <c r="AD73" s="620">
        <f>'НП ДЕННА'!AD44-AD74</f>
        <v>0</v>
      </c>
      <c r="AE73" s="9">
        <f t="shared" si="194"/>
        <v>0</v>
      </c>
      <c r="AF73" s="9">
        <f t="shared" si="195"/>
        <v>0</v>
      </c>
      <c r="AG73" s="9">
        <f t="shared" si="196"/>
        <v>0</v>
      </c>
      <c r="AH73" s="9">
        <f t="shared" si="197"/>
        <v>0</v>
      </c>
      <c r="AI73" s="545">
        <f>IF('НП ДЕННА'!AI44&gt;0,IF(ROUND('НП ДЕННА'!AI44*$CR$4,0)&gt;0,ROUND('НП ДЕННА'!AI44*$CR$4,0)*2,2),0)-AI74</f>
        <v>0</v>
      </c>
      <c r="AJ73" s="545">
        <f>IF('НП ДЕННА'!AJ44&gt;0,IF(ROUND('НП ДЕННА'!AJ44*$CR$4,0)&gt;0,ROUND('НП ДЕННА'!AJ44*$CR$4,0)*2,2),0)-AJ74</f>
        <v>0</v>
      </c>
      <c r="AK73" s="546">
        <f>IF('НП ДЕННА'!AK44&gt;0,IF(ROUND('НП ДЕННА'!AK44*$CR$4,0)&gt;0,ROUND('НП ДЕННА'!AK44*$CR$4,0)*2,2),0)-AK74</f>
        <v>0</v>
      </c>
      <c r="AL73" s="547">
        <f>'НП ДЕННА'!AL44*30-SUM(AI73:AK74)-AL74</f>
        <v>0</v>
      </c>
      <c r="AM73" s="518">
        <f>'НП ДЕННА'!AL44-AM74</f>
        <v>0</v>
      </c>
      <c r="AN73" s="545">
        <f>IF('НП ДЕННА'!AM44&gt;0,IF(ROUND('НП ДЕННА'!AM44*$CR$4,0)&gt;0,ROUND('НП ДЕННА'!AM44*$CR$4,0)*2,2),0)-AN74</f>
        <v>0</v>
      </c>
      <c r="AO73" s="545">
        <f>IF('НП ДЕННА'!AN44&gt;0,IF(ROUND('НП ДЕННА'!AN44*$CR$4,0)&gt;0,ROUND('НП ДЕННА'!AN44*$CR$4,0)*2,2),0)-AO74</f>
        <v>0</v>
      </c>
      <c r="AP73" s="546">
        <f>IF('НП ДЕННА'!AO44&gt;0,IF(ROUND('НП ДЕННА'!AO44*$CR$4,0)&gt;0,ROUND('НП ДЕННА'!AO44*$CR$4,0)*2,2),0)-AP74</f>
        <v>0</v>
      </c>
      <c r="AQ73" s="547">
        <f>'НП ДЕННА'!AP44*30-SUM(AN73:AP74)-AQ74</f>
        <v>0</v>
      </c>
      <c r="AR73" s="518">
        <f>'НП ДЕННА'!AP44-AR74</f>
        <v>0</v>
      </c>
      <c r="AS73" s="545">
        <f>IF('НП ДЕННА'!AQ44&gt;0,IF(ROUND('НП ДЕННА'!AQ44*$CR$4,0)&gt;0,ROUND('НП ДЕННА'!AQ44*$CR$4,0)*2,2),0)-AS74</f>
        <v>0</v>
      </c>
      <c r="AT73" s="545">
        <f>IF('НП ДЕННА'!AR44&gt;0,IF(ROUND('НП ДЕННА'!AR44*$CR$4,0)&gt;0,ROUND('НП ДЕННА'!AR44*$CR$4,0)*2,2),0)-AT74</f>
        <v>0</v>
      </c>
      <c r="AU73" s="546">
        <f>IF('НП ДЕННА'!AS44&gt;0,IF(ROUND('НП ДЕННА'!AS44*$CR$4,0)&gt;0,ROUND('НП ДЕННА'!AS44*$CR$4,0)*2,2),0)-AU74</f>
        <v>0</v>
      </c>
      <c r="AV73" s="547">
        <f>'НП ДЕННА'!AT44*30-SUM(AS73:AU74)-AV74</f>
        <v>0</v>
      </c>
      <c r="AW73" s="518">
        <f>'НП ДЕННА'!AT44-AW74</f>
        <v>0</v>
      </c>
      <c r="AX73" s="545">
        <f>IF('НП ДЕННА'!AU44&gt;0,IF(ROUND('НП ДЕННА'!AU44*$CR$4,0)&gt;0,ROUND('НП ДЕННА'!AU44*$CR$4,0)*2,2),0)-AX74</f>
        <v>0</v>
      </c>
      <c r="AY73" s="545">
        <f>IF('НП ДЕННА'!AV44&gt;0,IF(ROUND('НП ДЕННА'!AV44*$CR$4,0)&gt;0,ROUND('НП ДЕННА'!AV44*$CR$4,0)*2,2),0)-AY74</f>
        <v>0</v>
      </c>
      <c r="AZ73" s="546">
        <f>IF('НП ДЕННА'!AW44&gt;0,IF(ROUND('НП ДЕННА'!AW44*$CR$4,0)&gt;0,ROUND('НП ДЕННА'!AW44*$CR$4,0)*2,2),0)-AZ74</f>
        <v>0</v>
      </c>
      <c r="BA73" s="547">
        <f>'НП ДЕННА'!AX44*30-SUM(AX73:AZ74)-BA74</f>
        <v>0</v>
      </c>
      <c r="BB73" s="518">
        <f>'НП ДЕННА'!AX44-BB74</f>
        <v>0</v>
      </c>
      <c r="BC73" s="545">
        <f>IF('НП ДЕННА'!AY44&gt;0,IF(ROUND('НП ДЕННА'!AY44*$CR$4,0)&gt;0,ROUND('НП ДЕННА'!AY44*$CR$4,0)*2,2),0)-BC74</f>
        <v>0</v>
      </c>
      <c r="BD73" s="545">
        <f>IF('НП ДЕННА'!AZ44&gt;0,IF(ROUND('НП ДЕННА'!AZ44*$CR$4,0)&gt;0,ROUND('НП ДЕННА'!AZ44*$CR$4,0)*2,2),0)-BD74</f>
        <v>0</v>
      </c>
      <c r="BE73" s="546">
        <f>IF('НП ДЕННА'!BA44&gt;0,IF(ROUND('НП ДЕННА'!BA44*$CR$4,0)&gt;0,ROUND('НП ДЕННА'!BA44*$CR$4,0)*2,2),0)-BE74</f>
        <v>0</v>
      </c>
      <c r="BF73" s="547">
        <f>'НП ДЕННА'!BB44*30-SUM(BC73:BE74)-BF74</f>
        <v>0</v>
      </c>
      <c r="BG73" s="518">
        <f>'НП ДЕННА'!BB44-BG74</f>
        <v>0</v>
      </c>
      <c r="BH73" s="545">
        <f>IF('НП ДЕННА'!BC44&gt;0,IF(ROUND('НП ДЕННА'!BC44*$CR$4,0)&gt;0,ROUND('НП ДЕННА'!BC44*$CR$4,0)*2,2),0)-BH74</f>
        <v>0</v>
      </c>
      <c r="BI73" s="545">
        <f>IF('НП ДЕННА'!BD44&gt;0,IF(ROUND('НП ДЕННА'!BD44*$CR$4,0)&gt;0,ROUND('НП ДЕННА'!BD44*$CR$4,0)*2,2),0)-BI74</f>
        <v>0</v>
      </c>
      <c r="BJ73" s="546">
        <f>IF('НП ДЕННА'!BE44&gt;0,IF(ROUND('НП ДЕННА'!BE44*$CR$4,0)&gt;0,ROUND('НП ДЕННА'!BE44*$CR$4,0)*2,2),0)-BJ74</f>
        <v>0</v>
      </c>
      <c r="BK73" s="547">
        <f>'НП ДЕННА'!BF44*30-SUM(BH73:BJ74)-BK74</f>
        <v>0</v>
      </c>
      <c r="BL73" s="518">
        <f>'НП ДЕННА'!BF44-BL74</f>
        <v>0</v>
      </c>
      <c r="BM73" s="545">
        <f>IF('НП ДЕННА'!BG44&gt;0,IF(ROUND('НП ДЕННА'!BG44*$CR$4,0)&gt;0,ROUND('НП ДЕННА'!BG44*$CR$4,0)*2,2),0)-BM74</f>
        <v>0</v>
      </c>
      <c r="BN73" s="545">
        <f>IF('НП ДЕННА'!BH44&gt;0,IF(ROUND('НП ДЕННА'!BH44*$CR$4,0)&gt;0,ROUND('НП ДЕННА'!BH44*$CR$4,0)*2,2),0)-BN74</f>
        <v>0</v>
      </c>
      <c r="BO73" s="546">
        <f>IF('НП ДЕННА'!BI44&gt;0,IF(ROUND('НП ДЕННА'!BI44*$CR$4,0)&gt;0,ROUND('НП ДЕННА'!BI44*$CR$4,0)*2,2),0)-BO74</f>
        <v>0</v>
      </c>
      <c r="BP73" s="547">
        <f>'НП ДЕННА'!BJ44*30-SUM(BM73:BO74)-BP74</f>
        <v>0</v>
      </c>
      <c r="BQ73" s="518">
        <f>'НП ДЕННА'!BJ44-BQ74</f>
        <v>0</v>
      </c>
      <c r="BR73" s="545">
        <f>IF('НП ДЕННА'!BK44&gt;0,IF(ROUND('НП ДЕННА'!BK44*$CR$4,0)&gt;0,ROUND('НП ДЕННА'!BK44*$CR$4,0)*2,2),0)-BR74</f>
        <v>0</v>
      </c>
      <c r="BS73" s="545">
        <f>IF('НП ДЕННА'!BL44&gt;0,IF(ROUND('НП ДЕННА'!BL44*$CR$4,0)&gt;0,ROUND('НП ДЕННА'!BL44*$CR$4,0)*2,2),0)-BS74</f>
        <v>0</v>
      </c>
      <c r="BT73" s="546">
        <f>IF('НП ДЕННА'!BM44&gt;0,IF(ROUND('НП ДЕННА'!BM44*$CR$4,0)&gt;0,ROUND('НП ДЕННА'!BM44*$CR$4,0)*2,2),0)-BT74</f>
        <v>0</v>
      </c>
      <c r="BU73" s="547">
        <f>'НП ДЕННА'!BN44*30-SUM(BR73:BT74)-BU74</f>
        <v>0</v>
      </c>
      <c r="BV73" s="518">
        <f>'НП ДЕННА'!BN44-BV74</f>
        <v>0</v>
      </c>
      <c r="BW73" s="545">
        <f>IF('НП ДЕННА'!BO44&gt;0,IF(ROUND('НП ДЕННА'!BO44*$CR$4,0)&gt;0,ROUND('НП ДЕННА'!BO44*$CR$4,0)*2,2),0)-BW74</f>
        <v>0</v>
      </c>
      <c r="BX73" s="545">
        <f>IF('НП ДЕННА'!BP44&gt;0,IF(ROUND('НП ДЕННА'!BP44*$CR$4,0)&gt;0,ROUND('НП ДЕННА'!BP44*$CR$4,0)*2,2),0)-BX74</f>
        <v>0</v>
      </c>
      <c r="BY73" s="546">
        <f>IF('НП ДЕННА'!BQ44&gt;0,IF(ROUND('НП ДЕННА'!BQ44*$CR$4,0)&gt;0,ROUND('НП ДЕННА'!BQ44*$CR$4,0)*2,2),0)-BY74</f>
        <v>0</v>
      </c>
      <c r="BZ73" s="547">
        <f>'НП ДЕННА'!BR44*30-SUM(BW73:BY74)-BZ74</f>
        <v>0</v>
      </c>
      <c r="CA73" s="518">
        <f>'НП ДЕННА'!BR44-CA74</f>
        <v>0</v>
      </c>
      <c r="CB73" s="545">
        <f>IF('НП ДЕННА'!BS44&gt;0,IF(ROUND('НП ДЕННА'!BS44*$CR$4,0)&gt;0,ROUND('НП ДЕННА'!BS44*$CR$4,0)*2,2),0)-CB74</f>
        <v>0</v>
      </c>
      <c r="CC73" s="545">
        <f>IF('НП ДЕННА'!BT44&gt;0,IF(ROUND('НП ДЕННА'!BT44*$CR$4,0)&gt;0,ROUND('НП ДЕННА'!BT44*$CR$4,0)*2,2),0)-CC74</f>
        <v>0</v>
      </c>
      <c r="CD73" s="546">
        <f>IF('НП ДЕННА'!BU44&gt;0,IF(ROUND('НП ДЕННА'!BU44*$CR$4,0)&gt;0,ROUND('НП ДЕННА'!BU44*$CR$4,0)*2,2),0)-CD74</f>
        <v>0</v>
      </c>
      <c r="CE73" s="547">
        <f>'НП ДЕННА'!BV44*30-SUM(CB73:CD74)-CE74</f>
        <v>0</v>
      </c>
      <c r="CF73" s="518">
        <f>'НП ДЕННА'!BV44-CF74</f>
        <v>0</v>
      </c>
      <c r="CG73" s="545">
        <f>IF('НП ДЕННА'!BW44&gt;0,IF(ROUND('НП ДЕННА'!BW44*$CR$4,0)&gt;0,ROUND('НП ДЕННА'!BW44*$CR$4,0)*2,2),0)-CG74</f>
        <v>0</v>
      </c>
      <c r="CH73" s="545">
        <f>IF('НП ДЕННА'!BX44&gt;0,IF(ROUND('НП ДЕННА'!BX44*$CR$4,0)&gt;0,ROUND('НП ДЕННА'!BX44*$CR$4,0)*2,2),0)-CH74</f>
        <v>0</v>
      </c>
      <c r="CI73" s="546">
        <f>IF('НП ДЕННА'!BY44&gt;0,IF(ROUND('НП ДЕННА'!BY44*$CR$4,0)&gt;0,ROUND('НП ДЕННА'!BY44*$CR$4,0)*2,2),0)-CI74</f>
        <v>0</v>
      </c>
      <c r="CJ73" s="547">
        <f>'НП ДЕННА'!BZ44*30-SUM(CG73:CI74)-CJ74</f>
        <v>0</v>
      </c>
      <c r="CK73" s="518">
        <f>'НП ДЕННА'!BZ44-CK74</f>
        <v>0</v>
      </c>
      <c r="CL73" s="545">
        <f>IF('НП ДЕННА'!CA44&gt;0,IF(ROUND('НП ДЕННА'!CA44*$CR$4,0)&gt;0,ROUND('НП ДЕННА'!CA44*$CR$4,0)*2,2),0)-CL74</f>
        <v>0</v>
      </c>
      <c r="CM73" s="545">
        <f>IF('НП ДЕННА'!CB44&gt;0,IF(ROUND('НП ДЕННА'!CB44*$CR$4,0)&gt;0,ROUND('НП ДЕННА'!CB44*$CR$4,0)*2,2),0)-CM74</f>
        <v>0</v>
      </c>
      <c r="CN73" s="546">
        <f>IF('НП ДЕННА'!CC44&gt;0,IF(ROUND('НП ДЕННА'!CC44*$CR$4,0)&gt;0,ROUND('НП ДЕННА'!CC44*$CR$4,0)*2,2),0)-CN74</f>
        <v>0</v>
      </c>
      <c r="CO73" s="547">
        <f>'НП ДЕННА'!CD44*30-SUM(CL73:CN74)-CO74</f>
        <v>0</v>
      </c>
      <c r="CP73" s="518">
        <f>'НП ДЕННА'!CD44-CP74</f>
        <v>0</v>
      </c>
      <c r="CQ73" s="62">
        <f>IF(ISERROR(AH73/AC73),0,(AH73+AH74)/(AC73+AC74))</f>
        <v>0</v>
      </c>
      <c r="CS73" s="543">
        <f t="shared" si="198"/>
        <v>-1</v>
      </c>
    </row>
    <row r="74" spans="1:98" s="19" customFormat="1" ht="10.199999999999999" x14ac:dyDescent="0.2">
      <c r="A74" s="510"/>
      <c r="B74" s="600"/>
      <c r="C74" s="601" t="s">
        <v>275</v>
      </c>
      <c r="D74" s="602"/>
      <c r="E74" s="602"/>
      <c r="F74" s="602"/>
      <c r="G74" s="602"/>
      <c r="H74" s="602"/>
      <c r="I74" s="602"/>
      <c r="J74" s="602"/>
      <c r="K74" s="602"/>
      <c r="L74" s="602"/>
      <c r="M74" s="602"/>
      <c r="N74" s="602"/>
      <c r="O74" s="602"/>
      <c r="P74" s="602"/>
      <c r="Q74" s="602"/>
      <c r="R74" s="602"/>
      <c r="S74" s="602"/>
      <c r="T74" s="602"/>
      <c r="U74" s="602"/>
      <c r="V74" s="602"/>
      <c r="W74" s="602"/>
      <c r="X74" s="602"/>
      <c r="Y74" s="602"/>
      <c r="Z74" s="602"/>
      <c r="AA74" s="602"/>
      <c r="AB74" s="603"/>
      <c r="AC74" s="516">
        <f t="shared" si="16"/>
        <v>0</v>
      </c>
      <c r="AD74" s="621">
        <f>AM74+AR74+AW74+BB74+BG74+BL74+BQ74+BV74+CA74+CF74+CK74+CP74</f>
        <v>0</v>
      </c>
      <c r="AE74" s="517">
        <f t="shared" si="194"/>
        <v>0</v>
      </c>
      <c r="AF74" s="517">
        <f t="shared" si="195"/>
        <v>0</v>
      </c>
      <c r="AG74" s="517">
        <f t="shared" si="196"/>
        <v>0</v>
      </c>
      <c r="AH74" s="517">
        <f t="shared" si="197"/>
        <v>0</v>
      </c>
      <c r="AI74" s="508"/>
      <c r="AJ74" s="508"/>
      <c r="AK74" s="548"/>
      <c r="AL74" s="549"/>
      <c r="AM74" s="520">
        <f t="shared" ref="AM74" si="355">SUM(AI74:AL74)/30</f>
        <v>0</v>
      </c>
      <c r="AN74" s="508"/>
      <c r="AO74" s="508"/>
      <c r="AP74" s="548"/>
      <c r="AQ74" s="549"/>
      <c r="AR74" s="520">
        <f t="shared" ref="AR74" si="356">SUM(AN74:AQ74)/30</f>
        <v>0</v>
      </c>
      <c r="AS74" s="508"/>
      <c r="AT74" s="508"/>
      <c r="AU74" s="548"/>
      <c r="AV74" s="549"/>
      <c r="AW74" s="520">
        <f t="shared" ref="AW74" si="357">SUM(AS74:AV74)/30</f>
        <v>0</v>
      </c>
      <c r="AX74" s="508"/>
      <c r="AY74" s="508"/>
      <c r="AZ74" s="548"/>
      <c r="BA74" s="549"/>
      <c r="BB74" s="520">
        <f t="shared" ref="BB74" si="358">SUM(AX74:BA74)/30</f>
        <v>0</v>
      </c>
      <c r="BC74" s="508"/>
      <c r="BD74" s="508"/>
      <c r="BE74" s="548"/>
      <c r="BF74" s="549"/>
      <c r="BG74" s="520">
        <f t="shared" ref="BG74" si="359">SUM(BC74:BF74)/30</f>
        <v>0</v>
      </c>
      <c r="BH74" s="508"/>
      <c r="BI74" s="508"/>
      <c r="BJ74" s="548"/>
      <c r="BK74" s="549"/>
      <c r="BL74" s="520">
        <f t="shared" ref="BL74" si="360">SUM(BH74:BK74)/30</f>
        <v>0</v>
      </c>
      <c r="BM74" s="508"/>
      <c r="BN74" s="508"/>
      <c r="BO74" s="548"/>
      <c r="BP74" s="549"/>
      <c r="BQ74" s="520">
        <f t="shared" ref="BQ74" si="361">SUM(BM74:BP74)/30</f>
        <v>0</v>
      </c>
      <c r="BR74" s="508"/>
      <c r="BS74" s="508"/>
      <c r="BT74" s="548"/>
      <c r="BU74" s="549"/>
      <c r="BV74" s="520">
        <f t="shared" ref="BV74" si="362">SUM(BR74:BU74)/30</f>
        <v>0</v>
      </c>
      <c r="BW74" s="508"/>
      <c r="BX74" s="508"/>
      <c r="BY74" s="548"/>
      <c r="BZ74" s="549"/>
      <c r="CA74" s="520">
        <f t="shared" ref="CA74" si="363">SUM(BW74:BZ74)/30</f>
        <v>0</v>
      </c>
      <c r="CB74" s="508"/>
      <c r="CC74" s="508"/>
      <c r="CD74" s="548"/>
      <c r="CE74" s="549"/>
      <c r="CF74" s="520">
        <f t="shared" ref="CF74" si="364">SUM(CB74:CE74)/30</f>
        <v>0</v>
      </c>
      <c r="CG74" s="508"/>
      <c r="CH74" s="508"/>
      <c r="CI74" s="548"/>
      <c r="CJ74" s="549"/>
      <c r="CK74" s="520">
        <f t="shared" ref="CK74" si="365">SUM(CG74:CJ74)/30</f>
        <v>0</v>
      </c>
      <c r="CL74" s="508"/>
      <c r="CM74" s="508"/>
      <c r="CN74" s="548"/>
      <c r="CO74" s="549"/>
      <c r="CP74" s="520">
        <f t="shared" ref="CP74" si="366">SUM(CL74:CO74)/30</f>
        <v>0</v>
      </c>
      <c r="CQ74" s="62"/>
      <c r="CS74" s="543">
        <f t="shared" si="198"/>
        <v>-1</v>
      </c>
      <c r="CT74" s="543"/>
    </row>
    <row r="75" spans="1:98" s="19" customFormat="1" ht="10.199999999999999" x14ac:dyDescent="0.2">
      <c r="A75" s="22" t="str">
        <f>'НП ДЕННА'!A45</f>
        <v>1.1.12</v>
      </c>
      <c r="B75" s="604">
        <f>'НП ДЕННА'!B45</f>
        <v>0</v>
      </c>
      <c r="C75" s="605">
        <f>'НП ДЕННА'!C45</f>
        <v>0</v>
      </c>
      <c r="D75" s="606">
        <f>'НП ДЕННА'!D45</f>
        <v>0</v>
      </c>
      <c r="E75" s="606">
        <f>'НП ДЕННА'!E45</f>
        <v>0</v>
      </c>
      <c r="F75" s="606">
        <f>'НП ДЕННА'!F45</f>
        <v>0</v>
      </c>
      <c r="G75" s="606">
        <f>'НП ДЕННА'!G45</f>
        <v>0</v>
      </c>
      <c r="H75" s="606">
        <f>'НП ДЕННА'!H45</f>
        <v>0</v>
      </c>
      <c r="I75" s="606">
        <f>'НП ДЕННА'!I45</f>
        <v>0</v>
      </c>
      <c r="J75" s="606">
        <f>'НП ДЕННА'!J45</f>
        <v>0</v>
      </c>
      <c r="K75" s="606">
        <f>'НП ДЕННА'!K45</f>
        <v>0</v>
      </c>
      <c r="L75" s="606">
        <f>'НП ДЕННА'!L45</f>
        <v>0</v>
      </c>
      <c r="M75" s="606">
        <f>'НП ДЕННА'!M45</f>
        <v>0</v>
      </c>
      <c r="N75" s="606">
        <f>'НП ДЕННА'!N45</f>
        <v>0</v>
      </c>
      <c r="O75" s="606">
        <f>'НП ДЕННА'!O45</f>
        <v>0</v>
      </c>
      <c r="P75" s="606">
        <f>'НП ДЕННА'!P45</f>
        <v>0</v>
      </c>
      <c r="Q75" s="606">
        <f>'НП ДЕННА'!Q45</f>
        <v>0</v>
      </c>
      <c r="R75" s="606">
        <f>'НП ДЕННА'!R45</f>
        <v>0</v>
      </c>
      <c r="S75" s="606">
        <f>'НП ДЕННА'!S45</f>
        <v>0</v>
      </c>
      <c r="T75" s="607">
        <f>'НП ДЕННА'!T45</f>
        <v>0</v>
      </c>
      <c r="U75" s="607">
        <f>'НП ДЕННА'!U45</f>
        <v>0</v>
      </c>
      <c r="V75" s="608">
        <f>'НП ДЕННА'!V45</f>
        <v>0</v>
      </c>
      <c r="W75" s="608">
        <f>'НП ДЕННА'!W45</f>
        <v>0</v>
      </c>
      <c r="X75" s="608">
        <f>'НП ДЕННА'!X45</f>
        <v>0</v>
      </c>
      <c r="Y75" s="608">
        <f>'НП ДЕННА'!Y45</f>
        <v>0</v>
      </c>
      <c r="Z75" s="608">
        <f>'НП ДЕННА'!Z45</f>
        <v>0</v>
      </c>
      <c r="AA75" s="608">
        <f>'НП ДЕННА'!AA45</f>
        <v>0</v>
      </c>
      <c r="AB75" s="609">
        <f>'НП ДЕННА'!AB45</f>
        <v>0</v>
      </c>
      <c r="AC75" s="275">
        <f t="shared" si="16"/>
        <v>0</v>
      </c>
      <c r="AD75" s="620">
        <f>'НП ДЕННА'!AD45-AD76</f>
        <v>0</v>
      </c>
      <c r="AE75" s="9">
        <f t="shared" si="194"/>
        <v>0</v>
      </c>
      <c r="AF75" s="9">
        <f t="shared" si="195"/>
        <v>0</v>
      </c>
      <c r="AG75" s="9">
        <f t="shared" si="196"/>
        <v>0</v>
      </c>
      <c r="AH75" s="9">
        <f t="shared" si="197"/>
        <v>0</v>
      </c>
      <c r="AI75" s="545">
        <f>IF('НП ДЕННА'!AI45&gt;0,IF(ROUND('НП ДЕННА'!AI45*$CR$4,0)&gt;0,ROUND('НП ДЕННА'!AI45*$CR$4,0)*2,2),0)-AI76</f>
        <v>0</v>
      </c>
      <c r="AJ75" s="545">
        <f>IF('НП ДЕННА'!AJ45&gt;0,IF(ROUND('НП ДЕННА'!AJ45*$CR$4,0)&gt;0,ROUND('НП ДЕННА'!AJ45*$CR$4,0)*2,2),0)-AJ76</f>
        <v>0</v>
      </c>
      <c r="AK75" s="546">
        <f>IF('НП ДЕННА'!AK45&gt;0,IF(ROUND('НП ДЕННА'!AK45*$CR$4,0)&gt;0,ROUND('НП ДЕННА'!AK45*$CR$4,0)*2,2),0)-AK76</f>
        <v>0</v>
      </c>
      <c r="AL75" s="547">
        <f>'НП ДЕННА'!AL45*30-SUM(AI75:AK76)-AL76</f>
        <v>0</v>
      </c>
      <c r="AM75" s="518">
        <f>'НП ДЕННА'!AL45-AM76</f>
        <v>0</v>
      </c>
      <c r="AN75" s="545">
        <f>IF('НП ДЕННА'!AM45&gt;0,IF(ROUND('НП ДЕННА'!AM45*$CR$4,0)&gt;0,ROUND('НП ДЕННА'!AM45*$CR$4,0)*2,2),0)-AN76</f>
        <v>0</v>
      </c>
      <c r="AO75" s="545">
        <f>IF('НП ДЕННА'!AN45&gt;0,IF(ROUND('НП ДЕННА'!AN45*$CR$4,0)&gt;0,ROUND('НП ДЕННА'!AN45*$CR$4,0)*2,2),0)-AO76</f>
        <v>0</v>
      </c>
      <c r="AP75" s="546">
        <f>IF('НП ДЕННА'!AO45&gt;0,IF(ROUND('НП ДЕННА'!AO45*$CR$4,0)&gt;0,ROUND('НП ДЕННА'!AO45*$CR$4,0)*2,2),0)-AP76</f>
        <v>0</v>
      </c>
      <c r="AQ75" s="547">
        <f>'НП ДЕННА'!AP45*30-SUM(AN75:AP76)-AQ76</f>
        <v>0</v>
      </c>
      <c r="AR75" s="518">
        <f>'НП ДЕННА'!AP45-AR76</f>
        <v>0</v>
      </c>
      <c r="AS75" s="545">
        <f>IF('НП ДЕННА'!AQ45&gt;0,IF(ROUND('НП ДЕННА'!AQ45*$CR$4,0)&gt;0,ROUND('НП ДЕННА'!AQ45*$CR$4,0)*2,2),0)-AS76</f>
        <v>0</v>
      </c>
      <c r="AT75" s="545">
        <f>IF('НП ДЕННА'!AR45&gt;0,IF(ROUND('НП ДЕННА'!AR45*$CR$4,0)&gt;0,ROUND('НП ДЕННА'!AR45*$CR$4,0)*2,2),0)-AT76</f>
        <v>0</v>
      </c>
      <c r="AU75" s="546">
        <f>IF('НП ДЕННА'!AS45&gt;0,IF(ROUND('НП ДЕННА'!AS45*$CR$4,0)&gt;0,ROUND('НП ДЕННА'!AS45*$CR$4,0)*2,2),0)-AU76</f>
        <v>0</v>
      </c>
      <c r="AV75" s="547">
        <f>'НП ДЕННА'!AT45*30-SUM(AS75:AU76)-AV76</f>
        <v>0</v>
      </c>
      <c r="AW75" s="518">
        <f>'НП ДЕННА'!AT45-AW76</f>
        <v>0</v>
      </c>
      <c r="AX75" s="545">
        <f>IF('НП ДЕННА'!AU45&gt;0,IF(ROUND('НП ДЕННА'!AU45*$CR$4,0)&gt;0,ROUND('НП ДЕННА'!AU45*$CR$4,0)*2,2),0)-AX76</f>
        <v>0</v>
      </c>
      <c r="AY75" s="545">
        <f>IF('НП ДЕННА'!AV45&gt;0,IF(ROUND('НП ДЕННА'!AV45*$CR$4,0)&gt;0,ROUND('НП ДЕННА'!AV45*$CR$4,0)*2,2),0)-AY76</f>
        <v>0</v>
      </c>
      <c r="AZ75" s="546">
        <f>IF('НП ДЕННА'!AW45&gt;0,IF(ROUND('НП ДЕННА'!AW45*$CR$4,0)&gt;0,ROUND('НП ДЕННА'!AW45*$CR$4,0)*2,2),0)-AZ76</f>
        <v>0</v>
      </c>
      <c r="BA75" s="547">
        <f>'НП ДЕННА'!AX45*30-SUM(AX75:AZ76)-BA76</f>
        <v>0</v>
      </c>
      <c r="BB75" s="518">
        <f>'НП ДЕННА'!AX45-BB76</f>
        <v>0</v>
      </c>
      <c r="BC75" s="545">
        <f>IF('НП ДЕННА'!AY45&gt;0,IF(ROUND('НП ДЕННА'!AY45*$CR$4,0)&gt;0,ROUND('НП ДЕННА'!AY45*$CR$4,0)*2,2),0)-BC76</f>
        <v>0</v>
      </c>
      <c r="BD75" s="545">
        <f>IF('НП ДЕННА'!AZ45&gt;0,IF(ROUND('НП ДЕННА'!AZ45*$CR$4,0)&gt;0,ROUND('НП ДЕННА'!AZ45*$CR$4,0)*2,2),0)-BD76</f>
        <v>0</v>
      </c>
      <c r="BE75" s="546">
        <f>IF('НП ДЕННА'!BA45&gt;0,IF(ROUND('НП ДЕННА'!BA45*$CR$4,0)&gt;0,ROUND('НП ДЕННА'!BA45*$CR$4,0)*2,2),0)-BE76</f>
        <v>0</v>
      </c>
      <c r="BF75" s="547">
        <f>'НП ДЕННА'!BB45*30-SUM(BC75:BE76)-BF76</f>
        <v>0</v>
      </c>
      <c r="BG75" s="518">
        <f>'НП ДЕННА'!BB45-BG76</f>
        <v>0</v>
      </c>
      <c r="BH75" s="545">
        <f>IF('НП ДЕННА'!BC45&gt;0,IF(ROUND('НП ДЕННА'!BC45*$CR$4,0)&gt;0,ROUND('НП ДЕННА'!BC45*$CR$4,0)*2,2),0)-BH76</f>
        <v>0</v>
      </c>
      <c r="BI75" s="545">
        <f>IF('НП ДЕННА'!BD45&gt;0,IF(ROUND('НП ДЕННА'!BD45*$CR$4,0)&gt;0,ROUND('НП ДЕННА'!BD45*$CR$4,0)*2,2),0)-BI76</f>
        <v>0</v>
      </c>
      <c r="BJ75" s="546">
        <f>IF('НП ДЕННА'!BE45&gt;0,IF(ROUND('НП ДЕННА'!BE45*$CR$4,0)&gt;0,ROUND('НП ДЕННА'!BE45*$CR$4,0)*2,2),0)-BJ76</f>
        <v>0</v>
      </c>
      <c r="BK75" s="547">
        <f>'НП ДЕННА'!BF45*30-SUM(BH75:BJ76)-BK76</f>
        <v>0</v>
      </c>
      <c r="BL75" s="518">
        <f>'НП ДЕННА'!BF45-BL76</f>
        <v>0</v>
      </c>
      <c r="BM75" s="545">
        <f>IF('НП ДЕННА'!BG45&gt;0,IF(ROUND('НП ДЕННА'!BG45*$CR$4,0)&gt;0,ROUND('НП ДЕННА'!BG45*$CR$4,0)*2,2),0)-BM76</f>
        <v>0</v>
      </c>
      <c r="BN75" s="545">
        <f>IF('НП ДЕННА'!BH45&gt;0,IF(ROUND('НП ДЕННА'!BH45*$CR$4,0)&gt;0,ROUND('НП ДЕННА'!BH45*$CR$4,0)*2,2),0)-BN76</f>
        <v>0</v>
      </c>
      <c r="BO75" s="546">
        <f>IF('НП ДЕННА'!BI45&gt;0,IF(ROUND('НП ДЕННА'!BI45*$CR$4,0)&gt;0,ROUND('НП ДЕННА'!BI45*$CR$4,0)*2,2),0)-BO76</f>
        <v>0</v>
      </c>
      <c r="BP75" s="547">
        <f>'НП ДЕННА'!BJ45*30-SUM(BM75:BO76)-BP76</f>
        <v>0</v>
      </c>
      <c r="BQ75" s="518">
        <f>'НП ДЕННА'!BJ45-BQ76</f>
        <v>0</v>
      </c>
      <c r="BR75" s="545">
        <f>IF('НП ДЕННА'!BK45&gt;0,IF(ROUND('НП ДЕННА'!BK45*$CR$4,0)&gt;0,ROUND('НП ДЕННА'!BK45*$CR$4,0)*2,2),0)-BR76</f>
        <v>0</v>
      </c>
      <c r="BS75" s="545">
        <f>IF('НП ДЕННА'!BL45&gt;0,IF(ROUND('НП ДЕННА'!BL45*$CR$4,0)&gt;0,ROUND('НП ДЕННА'!BL45*$CR$4,0)*2,2),0)-BS76</f>
        <v>0</v>
      </c>
      <c r="BT75" s="546">
        <f>IF('НП ДЕННА'!BM45&gt;0,IF(ROUND('НП ДЕННА'!BM45*$CR$4,0)&gt;0,ROUND('НП ДЕННА'!BM45*$CR$4,0)*2,2),0)-BT76</f>
        <v>0</v>
      </c>
      <c r="BU75" s="547">
        <f>'НП ДЕННА'!BN45*30-SUM(BR75:BT76)-BU76</f>
        <v>0</v>
      </c>
      <c r="BV75" s="518">
        <f>'НП ДЕННА'!BN45-BV76</f>
        <v>0</v>
      </c>
      <c r="BW75" s="545">
        <f>IF('НП ДЕННА'!BO45&gt;0,IF(ROUND('НП ДЕННА'!BO45*$CR$4,0)&gt;0,ROUND('НП ДЕННА'!BO45*$CR$4,0)*2,2),0)-BW76</f>
        <v>0</v>
      </c>
      <c r="BX75" s="545">
        <f>IF('НП ДЕННА'!BP45&gt;0,IF(ROUND('НП ДЕННА'!BP45*$CR$4,0)&gt;0,ROUND('НП ДЕННА'!BP45*$CR$4,0)*2,2),0)-BX76</f>
        <v>0</v>
      </c>
      <c r="BY75" s="546">
        <f>IF('НП ДЕННА'!BQ45&gt;0,IF(ROUND('НП ДЕННА'!BQ45*$CR$4,0)&gt;0,ROUND('НП ДЕННА'!BQ45*$CR$4,0)*2,2),0)-BY76</f>
        <v>0</v>
      </c>
      <c r="BZ75" s="547">
        <f>'НП ДЕННА'!BR45*30-SUM(BW75:BY76)-BZ76</f>
        <v>0</v>
      </c>
      <c r="CA75" s="518">
        <f>'НП ДЕННА'!BR45-CA76</f>
        <v>0</v>
      </c>
      <c r="CB75" s="545">
        <f>IF('НП ДЕННА'!BS45&gt;0,IF(ROUND('НП ДЕННА'!BS45*$CR$4,0)&gt;0,ROUND('НП ДЕННА'!BS45*$CR$4,0)*2,2),0)-CB76</f>
        <v>0</v>
      </c>
      <c r="CC75" s="545">
        <f>IF('НП ДЕННА'!BT45&gt;0,IF(ROUND('НП ДЕННА'!BT45*$CR$4,0)&gt;0,ROUND('НП ДЕННА'!BT45*$CR$4,0)*2,2),0)-CC76</f>
        <v>0</v>
      </c>
      <c r="CD75" s="546">
        <f>IF('НП ДЕННА'!BU45&gt;0,IF(ROUND('НП ДЕННА'!BU45*$CR$4,0)&gt;0,ROUND('НП ДЕННА'!BU45*$CR$4,0)*2,2),0)-CD76</f>
        <v>0</v>
      </c>
      <c r="CE75" s="547">
        <f>'НП ДЕННА'!BV45*30-SUM(CB75:CD76)-CE76</f>
        <v>0</v>
      </c>
      <c r="CF75" s="518">
        <f>'НП ДЕННА'!BV45-CF76</f>
        <v>0</v>
      </c>
      <c r="CG75" s="545">
        <f>IF('НП ДЕННА'!BW45&gt;0,IF(ROUND('НП ДЕННА'!BW45*$CR$4,0)&gt;0,ROUND('НП ДЕННА'!BW45*$CR$4,0)*2,2),0)-CG76</f>
        <v>0</v>
      </c>
      <c r="CH75" s="545">
        <f>IF('НП ДЕННА'!BX45&gt;0,IF(ROUND('НП ДЕННА'!BX45*$CR$4,0)&gt;0,ROUND('НП ДЕННА'!BX45*$CR$4,0)*2,2),0)-CH76</f>
        <v>0</v>
      </c>
      <c r="CI75" s="546">
        <f>IF('НП ДЕННА'!BY45&gt;0,IF(ROUND('НП ДЕННА'!BY45*$CR$4,0)&gt;0,ROUND('НП ДЕННА'!BY45*$CR$4,0)*2,2),0)-CI76</f>
        <v>0</v>
      </c>
      <c r="CJ75" s="547">
        <f>'НП ДЕННА'!BZ45*30-SUM(CG75:CI76)-CJ76</f>
        <v>0</v>
      </c>
      <c r="CK75" s="518">
        <f>'НП ДЕННА'!BZ45-CK76</f>
        <v>0</v>
      </c>
      <c r="CL75" s="545">
        <f>IF('НП ДЕННА'!CA45&gt;0,IF(ROUND('НП ДЕННА'!CA45*$CR$4,0)&gt;0,ROUND('НП ДЕННА'!CA45*$CR$4,0)*2,2),0)-CL76</f>
        <v>0</v>
      </c>
      <c r="CM75" s="545">
        <f>IF('НП ДЕННА'!CB45&gt;0,IF(ROUND('НП ДЕННА'!CB45*$CR$4,0)&gt;0,ROUND('НП ДЕННА'!CB45*$CR$4,0)*2,2),0)-CM76</f>
        <v>0</v>
      </c>
      <c r="CN75" s="546">
        <f>IF('НП ДЕННА'!CC45&gt;0,IF(ROUND('НП ДЕННА'!CC45*$CR$4,0)&gt;0,ROUND('НП ДЕННА'!CC45*$CR$4,0)*2,2),0)-CN76</f>
        <v>0</v>
      </c>
      <c r="CO75" s="547">
        <f>'НП ДЕННА'!CD45*30-SUM(CL75:CN76)-CO76</f>
        <v>0</v>
      </c>
      <c r="CP75" s="518">
        <f>'НП ДЕННА'!CD45-CP76</f>
        <v>0</v>
      </c>
      <c r="CQ75" s="62">
        <f>IF(ISERROR(AH75/AC75),0,(AH75+AH76)/(AC75+AC76))</f>
        <v>0</v>
      </c>
      <c r="CS75" s="543">
        <f t="shared" si="198"/>
        <v>-1</v>
      </c>
    </row>
    <row r="76" spans="1:98" s="19" customFormat="1" ht="10.199999999999999" x14ac:dyDescent="0.2">
      <c r="A76" s="510"/>
      <c r="B76" s="600"/>
      <c r="C76" s="601" t="s">
        <v>275</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3"/>
      <c r="AC76" s="516">
        <f t="shared" si="16"/>
        <v>0</v>
      </c>
      <c r="AD76" s="621">
        <f>AM76+AR76+AW76+BB76+BG76+BL76+BQ76+BV76+CA76+CF76+CK76+CP76</f>
        <v>0</v>
      </c>
      <c r="AE76" s="517">
        <f t="shared" si="194"/>
        <v>0</v>
      </c>
      <c r="AF76" s="517">
        <f t="shared" si="195"/>
        <v>0</v>
      </c>
      <c r="AG76" s="517">
        <f t="shared" si="196"/>
        <v>0</v>
      </c>
      <c r="AH76" s="517">
        <f t="shared" si="197"/>
        <v>0</v>
      </c>
      <c r="AI76" s="508"/>
      <c r="AJ76" s="508"/>
      <c r="AK76" s="548"/>
      <c r="AL76" s="549"/>
      <c r="AM76" s="520">
        <f t="shared" ref="AM76" si="367">SUM(AI76:AL76)/30</f>
        <v>0</v>
      </c>
      <c r="AN76" s="508"/>
      <c r="AO76" s="508"/>
      <c r="AP76" s="548"/>
      <c r="AQ76" s="549"/>
      <c r="AR76" s="520">
        <f t="shared" ref="AR76" si="368">SUM(AN76:AQ76)/30</f>
        <v>0</v>
      </c>
      <c r="AS76" s="508"/>
      <c r="AT76" s="508"/>
      <c r="AU76" s="548"/>
      <c r="AV76" s="549"/>
      <c r="AW76" s="520">
        <f t="shared" ref="AW76" si="369">SUM(AS76:AV76)/30</f>
        <v>0</v>
      </c>
      <c r="AX76" s="508"/>
      <c r="AY76" s="508"/>
      <c r="AZ76" s="548"/>
      <c r="BA76" s="549"/>
      <c r="BB76" s="520">
        <f t="shared" ref="BB76" si="370">SUM(AX76:BA76)/30</f>
        <v>0</v>
      </c>
      <c r="BC76" s="508"/>
      <c r="BD76" s="508"/>
      <c r="BE76" s="548"/>
      <c r="BF76" s="549"/>
      <c r="BG76" s="520">
        <f t="shared" ref="BG76" si="371">SUM(BC76:BF76)/30</f>
        <v>0</v>
      </c>
      <c r="BH76" s="508"/>
      <c r="BI76" s="508"/>
      <c r="BJ76" s="548"/>
      <c r="BK76" s="549"/>
      <c r="BL76" s="520">
        <f t="shared" ref="BL76" si="372">SUM(BH76:BK76)/30</f>
        <v>0</v>
      </c>
      <c r="BM76" s="508"/>
      <c r="BN76" s="508"/>
      <c r="BO76" s="548"/>
      <c r="BP76" s="549"/>
      <c r="BQ76" s="520">
        <f t="shared" ref="BQ76" si="373">SUM(BM76:BP76)/30</f>
        <v>0</v>
      </c>
      <c r="BR76" s="508"/>
      <c r="BS76" s="508"/>
      <c r="BT76" s="548"/>
      <c r="BU76" s="549"/>
      <c r="BV76" s="520">
        <f t="shared" ref="BV76" si="374">SUM(BR76:BU76)/30</f>
        <v>0</v>
      </c>
      <c r="BW76" s="508"/>
      <c r="BX76" s="508"/>
      <c r="BY76" s="548"/>
      <c r="BZ76" s="549"/>
      <c r="CA76" s="520">
        <f t="shared" ref="CA76" si="375">SUM(BW76:BZ76)/30</f>
        <v>0</v>
      </c>
      <c r="CB76" s="508"/>
      <c r="CC76" s="508"/>
      <c r="CD76" s="548"/>
      <c r="CE76" s="549"/>
      <c r="CF76" s="520">
        <f t="shared" ref="CF76" si="376">SUM(CB76:CE76)/30</f>
        <v>0</v>
      </c>
      <c r="CG76" s="508"/>
      <c r="CH76" s="508"/>
      <c r="CI76" s="548"/>
      <c r="CJ76" s="549"/>
      <c r="CK76" s="520">
        <f t="shared" ref="CK76" si="377">SUM(CG76:CJ76)/30</f>
        <v>0</v>
      </c>
      <c r="CL76" s="508"/>
      <c r="CM76" s="508"/>
      <c r="CN76" s="548"/>
      <c r="CO76" s="549"/>
      <c r="CP76" s="520">
        <f t="shared" ref="CP76" si="378">SUM(CL76:CO76)/30</f>
        <v>0</v>
      </c>
      <c r="CQ76" s="62"/>
      <c r="CS76" s="543">
        <f t="shared" si="198"/>
        <v>-1</v>
      </c>
      <c r="CT76" s="543"/>
    </row>
    <row r="77" spans="1:98" s="19" customFormat="1" ht="10.199999999999999" x14ac:dyDescent="0.2">
      <c r="A77" s="22" t="str">
        <f>'НП ДЕННА'!A46</f>
        <v>1.1.12</v>
      </c>
      <c r="B77" s="604">
        <f>'НП ДЕННА'!B46</f>
        <v>0</v>
      </c>
      <c r="C77" s="605">
        <f>'НП ДЕННА'!C46</f>
        <v>0</v>
      </c>
      <c r="D77" s="606">
        <f>'НП ДЕННА'!D46</f>
        <v>0</v>
      </c>
      <c r="E77" s="606">
        <f>'НП ДЕННА'!E46</f>
        <v>0</v>
      </c>
      <c r="F77" s="606">
        <f>'НП ДЕННА'!F46</f>
        <v>0</v>
      </c>
      <c r="G77" s="606">
        <f>'НП ДЕННА'!G46</f>
        <v>0</v>
      </c>
      <c r="H77" s="606">
        <f>'НП ДЕННА'!H46</f>
        <v>0</v>
      </c>
      <c r="I77" s="606">
        <f>'НП ДЕННА'!I46</f>
        <v>0</v>
      </c>
      <c r="J77" s="606">
        <f>'НП ДЕННА'!J46</f>
        <v>0</v>
      </c>
      <c r="K77" s="606">
        <f>'НП ДЕННА'!K46</f>
        <v>0</v>
      </c>
      <c r="L77" s="606">
        <f>'НП ДЕННА'!L46</f>
        <v>0</v>
      </c>
      <c r="M77" s="606">
        <f>'НП ДЕННА'!M46</f>
        <v>0</v>
      </c>
      <c r="N77" s="606">
        <f>'НП ДЕННА'!N46</f>
        <v>0</v>
      </c>
      <c r="O77" s="606">
        <f>'НП ДЕННА'!O46</f>
        <v>0</v>
      </c>
      <c r="P77" s="606">
        <f>'НП ДЕННА'!P46</f>
        <v>0</v>
      </c>
      <c r="Q77" s="606">
        <f>'НП ДЕННА'!Q46</f>
        <v>0</v>
      </c>
      <c r="R77" s="606">
        <f>'НП ДЕННА'!R46</f>
        <v>0</v>
      </c>
      <c r="S77" s="606">
        <f>'НП ДЕННА'!S46</f>
        <v>0</v>
      </c>
      <c r="T77" s="607">
        <f>'НП ДЕННА'!T46</f>
        <v>0</v>
      </c>
      <c r="U77" s="607">
        <f>'НП ДЕННА'!U46</f>
        <v>0</v>
      </c>
      <c r="V77" s="608">
        <f>'НП ДЕННА'!V46</f>
        <v>0</v>
      </c>
      <c r="W77" s="608">
        <f>'НП ДЕННА'!W46</f>
        <v>0</v>
      </c>
      <c r="X77" s="608">
        <f>'НП ДЕННА'!X46</f>
        <v>0</v>
      </c>
      <c r="Y77" s="608">
        <f>'НП ДЕННА'!Y46</f>
        <v>0</v>
      </c>
      <c r="Z77" s="608">
        <f>'НП ДЕННА'!Z46</f>
        <v>0</v>
      </c>
      <c r="AA77" s="608">
        <f>'НП ДЕННА'!AA46</f>
        <v>0</v>
      </c>
      <c r="AB77" s="609">
        <f>'НП ДЕННА'!AB46</f>
        <v>0</v>
      </c>
      <c r="AC77" s="275">
        <f t="shared" si="16"/>
        <v>0</v>
      </c>
      <c r="AD77" s="620">
        <f>'НП ДЕННА'!AD46-AD78</f>
        <v>0</v>
      </c>
      <c r="AE77" s="9">
        <f t="shared" si="194"/>
        <v>0</v>
      </c>
      <c r="AF77" s="9">
        <f t="shared" si="195"/>
        <v>0</v>
      </c>
      <c r="AG77" s="9">
        <f t="shared" si="196"/>
        <v>0</v>
      </c>
      <c r="AH77" s="9">
        <f t="shared" si="197"/>
        <v>0</v>
      </c>
      <c r="AI77" s="545">
        <f>IF('НП ДЕННА'!AI46&gt;0,IF(ROUND('НП ДЕННА'!AI46*$CR$4,0)&gt;0,ROUND('НП ДЕННА'!AI46*$CR$4,0)*2,2),0)-AI78</f>
        <v>0</v>
      </c>
      <c r="AJ77" s="545">
        <f>IF('НП ДЕННА'!AJ46&gt;0,IF(ROUND('НП ДЕННА'!AJ46*$CR$4,0)&gt;0,ROUND('НП ДЕННА'!AJ46*$CR$4,0)*2,2),0)-AJ78</f>
        <v>0</v>
      </c>
      <c r="AK77" s="546">
        <f>IF('НП ДЕННА'!AK46&gt;0,IF(ROUND('НП ДЕННА'!AK46*$CR$4,0)&gt;0,ROUND('НП ДЕННА'!AK46*$CR$4,0)*2,2),0)-AK78</f>
        <v>0</v>
      </c>
      <c r="AL77" s="547">
        <f>'НП ДЕННА'!AL46*30-SUM(AI77:AK78)-AL78</f>
        <v>0</v>
      </c>
      <c r="AM77" s="518">
        <f>'НП ДЕННА'!AL46-AM78</f>
        <v>0</v>
      </c>
      <c r="AN77" s="545">
        <f>IF('НП ДЕННА'!AM46&gt;0,IF(ROUND('НП ДЕННА'!AM46*$CR$4,0)&gt;0,ROUND('НП ДЕННА'!AM46*$CR$4,0)*2,2),0)-AN78</f>
        <v>0</v>
      </c>
      <c r="AO77" s="545">
        <f>IF('НП ДЕННА'!AN46&gt;0,IF(ROUND('НП ДЕННА'!AN46*$CR$4,0)&gt;0,ROUND('НП ДЕННА'!AN46*$CR$4,0)*2,2),0)-AO78</f>
        <v>0</v>
      </c>
      <c r="AP77" s="546">
        <f>IF('НП ДЕННА'!AO46&gt;0,IF(ROUND('НП ДЕННА'!AO46*$CR$4,0)&gt;0,ROUND('НП ДЕННА'!AO46*$CR$4,0)*2,2),0)-AP78</f>
        <v>0</v>
      </c>
      <c r="AQ77" s="547">
        <f>'НП ДЕННА'!AP46*30-SUM(AN77:AP78)-AQ78</f>
        <v>0</v>
      </c>
      <c r="AR77" s="518">
        <f>'НП ДЕННА'!AP46-AR78</f>
        <v>0</v>
      </c>
      <c r="AS77" s="545">
        <f>IF('НП ДЕННА'!AQ46&gt;0,IF(ROUND('НП ДЕННА'!AQ46*$CR$4,0)&gt;0,ROUND('НП ДЕННА'!AQ46*$CR$4,0)*2,2),0)-AS78</f>
        <v>0</v>
      </c>
      <c r="AT77" s="545">
        <f>IF('НП ДЕННА'!AR46&gt;0,IF(ROUND('НП ДЕННА'!AR46*$CR$4,0)&gt;0,ROUND('НП ДЕННА'!AR46*$CR$4,0)*2,2),0)-AT78</f>
        <v>0</v>
      </c>
      <c r="AU77" s="546">
        <f>IF('НП ДЕННА'!AS46&gt;0,IF(ROUND('НП ДЕННА'!AS46*$CR$4,0)&gt;0,ROUND('НП ДЕННА'!AS46*$CR$4,0)*2,2),0)-AU78</f>
        <v>0</v>
      </c>
      <c r="AV77" s="547">
        <f>'НП ДЕННА'!AT46*30-SUM(AS77:AU78)-AV78</f>
        <v>0</v>
      </c>
      <c r="AW77" s="518">
        <f>'НП ДЕННА'!AT46-AW78</f>
        <v>0</v>
      </c>
      <c r="AX77" s="545">
        <f>IF('НП ДЕННА'!AU46&gt;0,IF(ROUND('НП ДЕННА'!AU46*$CR$4,0)&gt;0,ROUND('НП ДЕННА'!AU46*$CR$4,0)*2,2),0)-AX78</f>
        <v>0</v>
      </c>
      <c r="AY77" s="545">
        <f>IF('НП ДЕННА'!AV46&gt;0,IF(ROUND('НП ДЕННА'!AV46*$CR$4,0)&gt;0,ROUND('НП ДЕННА'!AV46*$CR$4,0)*2,2),0)-AY78</f>
        <v>0</v>
      </c>
      <c r="AZ77" s="546">
        <f>IF('НП ДЕННА'!AW46&gt;0,IF(ROUND('НП ДЕННА'!AW46*$CR$4,0)&gt;0,ROUND('НП ДЕННА'!AW46*$CR$4,0)*2,2),0)-AZ78</f>
        <v>0</v>
      </c>
      <c r="BA77" s="547">
        <f>'НП ДЕННА'!AX46*30-SUM(AX77:AZ78)-BA78</f>
        <v>0</v>
      </c>
      <c r="BB77" s="518">
        <f>'НП ДЕННА'!AX46-BB78</f>
        <v>0</v>
      </c>
      <c r="BC77" s="545">
        <f>IF('НП ДЕННА'!AY46&gt;0,IF(ROUND('НП ДЕННА'!AY46*$CR$4,0)&gt;0,ROUND('НП ДЕННА'!AY46*$CR$4,0)*2,2),0)-BC78</f>
        <v>0</v>
      </c>
      <c r="BD77" s="545">
        <f>IF('НП ДЕННА'!AZ46&gt;0,IF(ROUND('НП ДЕННА'!AZ46*$CR$4,0)&gt;0,ROUND('НП ДЕННА'!AZ46*$CR$4,0)*2,2),0)-BD78</f>
        <v>0</v>
      </c>
      <c r="BE77" s="546">
        <f>IF('НП ДЕННА'!BA46&gt;0,IF(ROUND('НП ДЕННА'!BA46*$CR$4,0)&gt;0,ROUND('НП ДЕННА'!BA46*$CR$4,0)*2,2),0)-BE78</f>
        <v>0</v>
      </c>
      <c r="BF77" s="547">
        <f>'НП ДЕННА'!BB46*30-SUM(BC77:BE78)-BF78</f>
        <v>0</v>
      </c>
      <c r="BG77" s="518">
        <f>'НП ДЕННА'!BB46-BG78</f>
        <v>0</v>
      </c>
      <c r="BH77" s="545">
        <f>IF('НП ДЕННА'!BC46&gt;0,IF(ROUND('НП ДЕННА'!BC46*$CR$4,0)&gt;0,ROUND('НП ДЕННА'!BC46*$CR$4,0)*2,2),0)-BH78</f>
        <v>0</v>
      </c>
      <c r="BI77" s="545">
        <f>IF('НП ДЕННА'!BD46&gt;0,IF(ROUND('НП ДЕННА'!BD46*$CR$4,0)&gt;0,ROUND('НП ДЕННА'!BD46*$CR$4,0)*2,2),0)-BI78</f>
        <v>0</v>
      </c>
      <c r="BJ77" s="546">
        <f>IF('НП ДЕННА'!BE46&gt;0,IF(ROUND('НП ДЕННА'!BE46*$CR$4,0)&gt;0,ROUND('НП ДЕННА'!BE46*$CR$4,0)*2,2),0)-BJ78</f>
        <v>0</v>
      </c>
      <c r="BK77" s="547">
        <f>'НП ДЕННА'!BF46*30-SUM(BH77:BJ78)-BK78</f>
        <v>0</v>
      </c>
      <c r="BL77" s="518">
        <f>'НП ДЕННА'!BF46-BL78</f>
        <v>0</v>
      </c>
      <c r="BM77" s="545">
        <f>IF('НП ДЕННА'!BG46&gt;0,IF(ROUND('НП ДЕННА'!BG46*$CR$4,0)&gt;0,ROUND('НП ДЕННА'!BG46*$CR$4,0)*2,2),0)-BM78</f>
        <v>0</v>
      </c>
      <c r="BN77" s="545">
        <f>IF('НП ДЕННА'!BH46&gt;0,IF(ROUND('НП ДЕННА'!BH46*$CR$4,0)&gt;0,ROUND('НП ДЕННА'!BH46*$CR$4,0)*2,2),0)-BN78</f>
        <v>0</v>
      </c>
      <c r="BO77" s="546">
        <f>IF('НП ДЕННА'!BI46&gt;0,IF(ROUND('НП ДЕННА'!BI46*$CR$4,0)&gt;0,ROUND('НП ДЕННА'!BI46*$CR$4,0)*2,2),0)-BO78</f>
        <v>0</v>
      </c>
      <c r="BP77" s="547">
        <f>'НП ДЕННА'!BJ46*30-SUM(BM77:BO78)-BP78</f>
        <v>0</v>
      </c>
      <c r="BQ77" s="518">
        <f>'НП ДЕННА'!BJ46-BQ78</f>
        <v>0</v>
      </c>
      <c r="BR77" s="545">
        <f>IF('НП ДЕННА'!BK46&gt;0,IF(ROUND('НП ДЕННА'!BK46*$CR$4,0)&gt;0,ROUND('НП ДЕННА'!BK46*$CR$4,0)*2,2),0)-BR78</f>
        <v>0</v>
      </c>
      <c r="BS77" s="545">
        <f>IF('НП ДЕННА'!BL46&gt;0,IF(ROUND('НП ДЕННА'!BL46*$CR$4,0)&gt;0,ROUND('НП ДЕННА'!BL46*$CR$4,0)*2,2),0)-BS78</f>
        <v>0</v>
      </c>
      <c r="BT77" s="546">
        <f>IF('НП ДЕННА'!BM46&gt;0,IF(ROUND('НП ДЕННА'!BM46*$CR$4,0)&gt;0,ROUND('НП ДЕННА'!BM46*$CR$4,0)*2,2),0)-BT78</f>
        <v>0</v>
      </c>
      <c r="BU77" s="547">
        <f>'НП ДЕННА'!BN46*30-SUM(BR77:BT78)-BU78</f>
        <v>0</v>
      </c>
      <c r="BV77" s="518">
        <f>'НП ДЕННА'!BN46-BV78</f>
        <v>0</v>
      </c>
      <c r="BW77" s="545">
        <f>IF('НП ДЕННА'!BO46&gt;0,IF(ROUND('НП ДЕННА'!BO46*$CR$4,0)&gt;0,ROUND('НП ДЕННА'!BO46*$CR$4,0)*2,2),0)-BW78</f>
        <v>0</v>
      </c>
      <c r="BX77" s="545">
        <f>IF('НП ДЕННА'!BP46&gt;0,IF(ROUND('НП ДЕННА'!BP46*$CR$4,0)&gt;0,ROUND('НП ДЕННА'!BP46*$CR$4,0)*2,2),0)-BX78</f>
        <v>0</v>
      </c>
      <c r="BY77" s="546">
        <f>IF('НП ДЕННА'!BQ46&gt;0,IF(ROUND('НП ДЕННА'!BQ46*$CR$4,0)&gt;0,ROUND('НП ДЕННА'!BQ46*$CR$4,0)*2,2),0)-BY78</f>
        <v>0</v>
      </c>
      <c r="BZ77" s="547">
        <f>'НП ДЕННА'!BR46*30-SUM(BW77:BY78)-BZ78</f>
        <v>0</v>
      </c>
      <c r="CA77" s="518">
        <f>'НП ДЕННА'!BR46-CA78</f>
        <v>0</v>
      </c>
      <c r="CB77" s="545">
        <f>IF('НП ДЕННА'!BS46&gt;0,IF(ROUND('НП ДЕННА'!BS46*$CR$4,0)&gt;0,ROUND('НП ДЕННА'!BS46*$CR$4,0)*2,2),0)-CB78</f>
        <v>0</v>
      </c>
      <c r="CC77" s="545">
        <f>IF('НП ДЕННА'!BT46&gt;0,IF(ROUND('НП ДЕННА'!BT46*$CR$4,0)&gt;0,ROUND('НП ДЕННА'!BT46*$CR$4,0)*2,2),0)-CC78</f>
        <v>0</v>
      </c>
      <c r="CD77" s="546">
        <f>IF('НП ДЕННА'!BU46&gt;0,IF(ROUND('НП ДЕННА'!BU46*$CR$4,0)&gt;0,ROUND('НП ДЕННА'!BU46*$CR$4,0)*2,2),0)-CD78</f>
        <v>0</v>
      </c>
      <c r="CE77" s="547">
        <f>'НП ДЕННА'!BV46*30-SUM(CB77:CD78)-CE78</f>
        <v>0</v>
      </c>
      <c r="CF77" s="518">
        <f>'НП ДЕННА'!BV46-CF78</f>
        <v>0</v>
      </c>
      <c r="CG77" s="545">
        <f>IF('НП ДЕННА'!BW46&gt;0,IF(ROUND('НП ДЕННА'!BW46*$CR$4,0)&gt;0,ROUND('НП ДЕННА'!BW46*$CR$4,0)*2,2),0)-CG78</f>
        <v>0</v>
      </c>
      <c r="CH77" s="545">
        <f>IF('НП ДЕННА'!BX46&gt;0,IF(ROUND('НП ДЕННА'!BX46*$CR$4,0)&gt;0,ROUND('НП ДЕННА'!BX46*$CR$4,0)*2,2),0)-CH78</f>
        <v>0</v>
      </c>
      <c r="CI77" s="546">
        <f>IF('НП ДЕННА'!BY46&gt;0,IF(ROUND('НП ДЕННА'!BY46*$CR$4,0)&gt;0,ROUND('НП ДЕННА'!BY46*$CR$4,0)*2,2),0)-CI78</f>
        <v>0</v>
      </c>
      <c r="CJ77" s="547">
        <f>'НП ДЕННА'!BZ46*30-SUM(CG77:CI78)-CJ78</f>
        <v>0</v>
      </c>
      <c r="CK77" s="518">
        <f>'НП ДЕННА'!BZ46-CK78</f>
        <v>0</v>
      </c>
      <c r="CL77" s="545">
        <f>IF('НП ДЕННА'!CA46&gt;0,IF(ROUND('НП ДЕННА'!CA46*$CR$4,0)&gt;0,ROUND('НП ДЕННА'!CA46*$CR$4,0)*2,2),0)-CL78</f>
        <v>0</v>
      </c>
      <c r="CM77" s="545">
        <f>IF('НП ДЕННА'!CB46&gt;0,IF(ROUND('НП ДЕННА'!CB46*$CR$4,0)&gt;0,ROUND('НП ДЕННА'!CB46*$CR$4,0)*2,2),0)-CM78</f>
        <v>0</v>
      </c>
      <c r="CN77" s="546">
        <f>IF('НП ДЕННА'!CC46&gt;0,IF(ROUND('НП ДЕННА'!CC46*$CR$4,0)&gt;0,ROUND('НП ДЕННА'!CC46*$CR$4,0)*2,2),0)-CN78</f>
        <v>0</v>
      </c>
      <c r="CO77" s="547">
        <f>'НП ДЕННА'!CD46*30-SUM(CL77:CN78)-CO78</f>
        <v>0</v>
      </c>
      <c r="CP77" s="518">
        <f>'НП ДЕННА'!CD46-CP78</f>
        <v>0</v>
      </c>
      <c r="CQ77" s="62">
        <f>IF(ISERROR(AH77/AC77),0,(AH77+AH78)/(AC77+AC78))</f>
        <v>0</v>
      </c>
      <c r="CS77" s="543">
        <f t="shared" si="198"/>
        <v>-1</v>
      </c>
    </row>
    <row r="78" spans="1:98" s="19" customFormat="1" ht="10.199999999999999" x14ac:dyDescent="0.2">
      <c r="A78" s="510"/>
      <c r="B78" s="600"/>
      <c r="C78" s="601" t="s">
        <v>275</v>
      </c>
      <c r="D78" s="602"/>
      <c r="E78" s="602"/>
      <c r="F78" s="602"/>
      <c r="G78" s="602"/>
      <c r="H78" s="602"/>
      <c r="I78" s="602"/>
      <c r="J78" s="602"/>
      <c r="K78" s="602"/>
      <c r="L78" s="602"/>
      <c r="M78" s="602"/>
      <c r="N78" s="602"/>
      <c r="O78" s="602"/>
      <c r="P78" s="602"/>
      <c r="Q78" s="602"/>
      <c r="R78" s="602"/>
      <c r="S78" s="602"/>
      <c r="T78" s="602"/>
      <c r="U78" s="602"/>
      <c r="V78" s="602"/>
      <c r="W78" s="602"/>
      <c r="X78" s="602"/>
      <c r="Y78" s="602"/>
      <c r="Z78" s="602"/>
      <c r="AA78" s="602"/>
      <c r="AB78" s="603"/>
      <c r="AC78" s="516">
        <f t="shared" si="16"/>
        <v>0</v>
      </c>
      <c r="AD78" s="621">
        <f>AM78+AR78+AW78+BB78+BG78+BL78+BQ78+BV78+CA78+CF78+CK78+CP78</f>
        <v>0</v>
      </c>
      <c r="AE78" s="517">
        <f t="shared" si="194"/>
        <v>0</v>
      </c>
      <c r="AF78" s="517">
        <f t="shared" si="195"/>
        <v>0</v>
      </c>
      <c r="AG78" s="517">
        <f t="shared" si="196"/>
        <v>0</v>
      </c>
      <c r="AH78" s="517">
        <f t="shared" si="197"/>
        <v>0</v>
      </c>
      <c r="AI78" s="508"/>
      <c r="AJ78" s="508"/>
      <c r="AK78" s="548"/>
      <c r="AL78" s="549"/>
      <c r="AM78" s="520">
        <f t="shared" ref="AM78" si="379">SUM(AI78:AL78)/30</f>
        <v>0</v>
      </c>
      <c r="AN78" s="508"/>
      <c r="AO78" s="508"/>
      <c r="AP78" s="548"/>
      <c r="AQ78" s="549"/>
      <c r="AR78" s="520">
        <f t="shared" ref="AR78" si="380">SUM(AN78:AQ78)/30</f>
        <v>0</v>
      </c>
      <c r="AS78" s="508"/>
      <c r="AT78" s="508"/>
      <c r="AU78" s="548"/>
      <c r="AV78" s="549"/>
      <c r="AW78" s="520">
        <f t="shared" ref="AW78" si="381">SUM(AS78:AV78)/30</f>
        <v>0</v>
      </c>
      <c r="AX78" s="508"/>
      <c r="AY78" s="508"/>
      <c r="AZ78" s="548"/>
      <c r="BA78" s="549"/>
      <c r="BB78" s="520">
        <f t="shared" ref="BB78" si="382">SUM(AX78:BA78)/30</f>
        <v>0</v>
      </c>
      <c r="BC78" s="508"/>
      <c r="BD78" s="508"/>
      <c r="BE78" s="548"/>
      <c r="BF78" s="549"/>
      <c r="BG78" s="520">
        <f t="shared" ref="BG78" si="383">SUM(BC78:BF78)/30</f>
        <v>0</v>
      </c>
      <c r="BH78" s="508"/>
      <c r="BI78" s="508"/>
      <c r="BJ78" s="548"/>
      <c r="BK78" s="549"/>
      <c r="BL78" s="520">
        <f t="shared" ref="BL78" si="384">SUM(BH78:BK78)/30</f>
        <v>0</v>
      </c>
      <c r="BM78" s="508"/>
      <c r="BN78" s="508"/>
      <c r="BO78" s="548"/>
      <c r="BP78" s="549"/>
      <c r="BQ78" s="520">
        <f t="shared" ref="BQ78" si="385">SUM(BM78:BP78)/30</f>
        <v>0</v>
      </c>
      <c r="BR78" s="508"/>
      <c r="BS78" s="508"/>
      <c r="BT78" s="548"/>
      <c r="BU78" s="549"/>
      <c r="BV78" s="520">
        <f t="shared" ref="BV78" si="386">SUM(BR78:BU78)/30</f>
        <v>0</v>
      </c>
      <c r="BW78" s="508"/>
      <c r="BX78" s="508"/>
      <c r="BY78" s="548"/>
      <c r="BZ78" s="549"/>
      <c r="CA78" s="520">
        <f t="shared" ref="CA78" si="387">SUM(BW78:BZ78)/30</f>
        <v>0</v>
      </c>
      <c r="CB78" s="508"/>
      <c r="CC78" s="508"/>
      <c r="CD78" s="548"/>
      <c r="CE78" s="549"/>
      <c r="CF78" s="520">
        <f t="shared" ref="CF78" si="388">SUM(CB78:CE78)/30</f>
        <v>0</v>
      </c>
      <c r="CG78" s="508"/>
      <c r="CH78" s="508"/>
      <c r="CI78" s="548"/>
      <c r="CJ78" s="549"/>
      <c r="CK78" s="520">
        <f t="shared" ref="CK78" si="389">SUM(CG78:CJ78)/30</f>
        <v>0</v>
      </c>
      <c r="CL78" s="508"/>
      <c r="CM78" s="508"/>
      <c r="CN78" s="548"/>
      <c r="CO78" s="549"/>
      <c r="CP78" s="520">
        <f t="shared" ref="CP78" si="390">SUM(CL78:CO78)/30</f>
        <v>0</v>
      </c>
      <c r="CQ78" s="62"/>
      <c r="CS78" s="543">
        <f t="shared" si="198"/>
        <v>-1</v>
      </c>
      <c r="CT78" s="543"/>
    </row>
    <row r="79" spans="1:98" s="19" customFormat="1" ht="10.199999999999999" x14ac:dyDescent="0.2">
      <c r="A79" s="22" t="str">
        <f>'НП ДЕННА'!A47</f>
        <v>1.1.12</v>
      </c>
      <c r="B79" s="604">
        <f>'НП ДЕННА'!B47</f>
        <v>0</v>
      </c>
      <c r="C79" s="605">
        <f>'НП ДЕННА'!C47</f>
        <v>0</v>
      </c>
      <c r="D79" s="606">
        <f>'НП ДЕННА'!D47</f>
        <v>0</v>
      </c>
      <c r="E79" s="606">
        <f>'НП ДЕННА'!E47</f>
        <v>0</v>
      </c>
      <c r="F79" s="606">
        <f>'НП ДЕННА'!F47</f>
        <v>0</v>
      </c>
      <c r="G79" s="606">
        <f>'НП ДЕННА'!G47</f>
        <v>0</v>
      </c>
      <c r="H79" s="606">
        <f>'НП ДЕННА'!H47</f>
        <v>0</v>
      </c>
      <c r="I79" s="606">
        <f>'НП ДЕННА'!I47</f>
        <v>0</v>
      </c>
      <c r="J79" s="606">
        <f>'НП ДЕННА'!J47</f>
        <v>0</v>
      </c>
      <c r="K79" s="606">
        <f>'НП ДЕННА'!K47</f>
        <v>0</v>
      </c>
      <c r="L79" s="606">
        <f>'НП ДЕННА'!L47</f>
        <v>0</v>
      </c>
      <c r="M79" s="606">
        <f>'НП ДЕННА'!M47</f>
        <v>0</v>
      </c>
      <c r="N79" s="606">
        <f>'НП ДЕННА'!N47</f>
        <v>0</v>
      </c>
      <c r="O79" s="606">
        <f>'НП ДЕННА'!O47</f>
        <v>0</v>
      </c>
      <c r="P79" s="606">
        <f>'НП ДЕННА'!P47</f>
        <v>0</v>
      </c>
      <c r="Q79" s="606">
        <f>'НП ДЕННА'!Q47</f>
        <v>0</v>
      </c>
      <c r="R79" s="606">
        <f>'НП ДЕННА'!R47</f>
        <v>0</v>
      </c>
      <c r="S79" s="606">
        <f>'НП ДЕННА'!S47</f>
        <v>0</v>
      </c>
      <c r="T79" s="607">
        <f>'НП ДЕННА'!T47</f>
        <v>0</v>
      </c>
      <c r="U79" s="607">
        <f>'НП ДЕННА'!U47</f>
        <v>0</v>
      </c>
      <c r="V79" s="608">
        <f>'НП ДЕННА'!V47</f>
        <v>0</v>
      </c>
      <c r="W79" s="608">
        <f>'НП ДЕННА'!W47</f>
        <v>0</v>
      </c>
      <c r="X79" s="608">
        <f>'НП ДЕННА'!X47</f>
        <v>0</v>
      </c>
      <c r="Y79" s="608">
        <f>'НП ДЕННА'!Y47</f>
        <v>0</v>
      </c>
      <c r="Z79" s="608">
        <f>'НП ДЕННА'!Z47</f>
        <v>0</v>
      </c>
      <c r="AA79" s="608">
        <f>'НП ДЕННА'!AA47</f>
        <v>0</v>
      </c>
      <c r="AB79" s="609">
        <f>'НП ДЕННА'!AB47</f>
        <v>0</v>
      </c>
      <c r="AC79" s="275">
        <f t="shared" si="16"/>
        <v>0</v>
      </c>
      <c r="AD79" s="620">
        <f>'НП ДЕННА'!AD47-AD80</f>
        <v>0</v>
      </c>
      <c r="AE79" s="9">
        <f t="shared" ref="AE79:AE110" si="391">AI79+AN79+AS79+AX79+BC79+BH79+BM79+BR79+BW79+CB79+CG79+CL79</f>
        <v>0</v>
      </c>
      <c r="AF79" s="9">
        <f t="shared" ref="AF79:AF110" si="392">AJ79+AO79+AT79+AY79+BD79+BI79+BN79+BS79+BX79+CC79+CH79+CM79</f>
        <v>0</v>
      </c>
      <c r="AG79" s="9">
        <f t="shared" ref="AG79:AG110" si="393">AK79+AP79+AU79+AZ79+BE79+BJ79+BO79+BT79+BY79+CD79+CI79+CN79</f>
        <v>0</v>
      </c>
      <c r="AH79" s="9">
        <f t="shared" ref="AH79:AH110" si="394">AL79+AQ79+AV79+BA79+BF79+BK79+BP79+BU79+BZ79+CE79+CJ79+CO79</f>
        <v>0</v>
      </c>
      <c r="AI79" s="545">
        <f>IF('НП ДЕННА'!AI47&gt;0,IF(ROUND('НП ДЕННА'!AI47*$CR$4,0)&gt;0,ROUND('НП ДЕННА'!AI47*$CR$4,0)*2,2),0)-AI80</f>
        <v>0</v>
      </c>
      <c r="AJ79" s="545">
        <f>IF('НП ДЕННА'!AJ47&gt;0,IF(ROUND('НП ДЕННА'!AJ47*$CR$4,0)&gt;0,ROUND('НП ДЕННА'!AJ47*$CR$4,0)*2,2),0)-AJ80</f>
        <v>0</v>
      </c>
      <c r="AK79" s="546">
        <f>IF('НП ДЕННА'!AK47&gt;0,IF(ROUND('НП ДЕННА'!AK47*$CR$4,0)&gt;0,ROUND('НП ДЕННА'!AK47*$CR$4,0)*2,2),0)-AK80</f>
        <v>0</v>
      </c>
      <c r="AL79" s="547">
        <f>'НП ДЕННА'!AL47*30-SUM(AI79:AK80)-AL80</f>
        <v>0</v>
      </c>
      <c r="AM79" s="518">
        <f>'НП ДЕННА'!AL47-AM80</f>
        <v>0</v>
      </c>
      <c r="AN79" s="545">
        <f>IF('НП ДЕННА'!AM47&gt;0,IF(ROUND('НП ДЕННА'!AM47*$CR$4,0)&gt;0,ROUND('НП ДЕННА'!AM47*$CR$4,0)*2,2),0)-AN80</f>
        <v>0</v>
      </c>
      <c r="AO79" s="545">
        <f>IF('НП ДЕННА'!AN47&gt;0,IF(ROUND('НП ДЕННА'!AN47*$CR$4,0)&gt;0,ROUND('НП ДЕННА'!AN47*$CR$4,0)*2,2),0)-AO80</f>
        <v>0</v>
      </c>
      <c r="AP79" s="546">
        <f>IF('НП ДЕННА'!AO47&gt;0,IF(ROUND('НП ДЕННА'!AO47*$CR$4,0)&gt;0,ROUND('НП ДЕННА'!AO47*$CR$4,0)*2,2),0)-AP80</f>
        <v>0</v>
      </c>
      <c r="AQ79" s="547">
        <f>'НП ДЕННА'!AP47*30-SUM(AN79:AP80)-AQ80</f>
        <v>0</v>
      </c>
      <c r="AR79" s="518">
        <f>'НП ДЕННА'!AP47-AR80</f>
        <v>0</v>
      </c>
      <c r="AS79" s="545">
        <f>IF('НП ДЕННА'!AQ47&gt;0,IF(ROUND('НП ДЕННА'!AQ47*$CR$4,0)&gt;0,ROUND('НП ДЕННА'!AQ47*$CR$4,0)*2,2),0)-AS80</f>
        <v>0</v>
      </c>
      <c r="AT79" s="545">
        <f>IF('НП ДЕННА'!AR47&gt;0,IF(ROUND('НП ДЕННА'!AR47*$CR$4,0)&gt;0,ROUND('НП ДЕННА'!AR47*$CR$4,0)*2,2),0)-AT80</f>
        <v>0</v>
      </c>
      <c r="AU79" s="546">
        <f>IF('НП ДЕННА'!AS47&gt;0,IF(ROUND('НП ДЕННА'!AS47*$CR$4,0)&gt;0,ROUND('НП ДЕННА'!AS47*$CR$4,0)*2,2),0)-AU80</f>
        <v>0</v>
      </c>
      <c r="AV79" s="547">
        <f>'НП ДЕННА'!AT47*30-SUM(AS79:AU80)-AV80</f>
        <v>0</v>
      </c>
      <c r="AW79" s="518">
        <f>'НП ДЕННА'!AT47-AW80</f>
        <v>0</v>
      </c>
      <c r="AX79" s="545">
        <f>IF('НП ДЕННА'!AU47&gt;0,IF(ROUND('НП ДЕННА'!AU47*$CR$4,0)&gt;0,ROUND('НП ДЕННА'!AU47*$CR$4,0)*2,2),0)-AX80</f>
        <v>0</v>
      </c>
      <c r="AY79" s="545">
        <f>IF('НП ДЕННА'!AV47&gt;0,IF(ROUND('НП ДЕННА'!AV47*$CR$4,0)&gt;0,ROUND('НП ДЕННА'!AV47*$CR$4,0)*2,2),0)-AY80</f>
        <v>0</v>
      </c>
      <c r="AZ79" s="546">
        <f>IF('НП ДЕННА'!AW47&gt;0,IF(ROUND('НП ДЕННА'!AW47*$CR$4,0)&gt;0,ROUND('НП ДЕННА'!AW47*$CR$4,0)*2,2),0)-AZ80</f>
        <v>0</v>
      </c>
      <c r="BA79" s="547">
        <f>'НП ДЕННА'!AX47*30-SUM(AX79:AZ80)-BA80</f>
        <v>0</v>
      </c>
      <c r="BB79" s="518">
        <f>'НП ДЕННА'!AX47-BB80</f>
        <v>0</v>
      </c>
      <c r="BC79" s="545">
        <f>IF('НП ДЕННА'!AY47&gt;0,IF(ROUND('НП ДЕННА'!AY47*$CR$4,0)&gt;0,ROUND('НП ДЕННА'!AY47*$CR$4,0)*2,2),0)-BC80</f>
        <v>0</v>
      </c>
      <c r="BD79" s="545">
        <f>IF('НП ДЕННА'!AZ47&gt;0,IF(ROUND('НП ДЕННА'!AZ47*$CR$4,0)&gt;0,ROUND('НП ДЕННА'!AZ47*$CR$4,0)*2,2),0)-BD80</f>
        <v>0</v>
      </c>
      <c r="BE79" s="546">
        <f>IF('НП ДЕННА'!BA47&gt;0,IF(ROUND('НП ДЕННА'!BA47*$CR$4,0)&gt;0,ROUND('НП ДЕННА'!BA47*$CR$4,0)*2,2),0)-BE80</f>
        <v>0</v>
      </c>
      <c r="BF79" s="547">
        <f>'НП ДЕННА'!BB47*30-SUM(BC79:BE80)-BF80</f>
        <v>0</v>
      </c>
      <c r="BG79" s="518">
        <f>'НП ДЕННА'!BB47-BG80</f>
        <v>0</v>
      </c>
      <c r="BH79" s="545">
        <f>IF('НП ДЕННА'!BC47&gt;0,IF(ROUND('НП ДЕННА'!BC47*$CR$4,0)&gt;0,ROUND('НП ДЕННА'!BC47*$CR$4,0)*2,2),0)-BH80</f>
        <v>0</v>
      </c>
      <c r="BI79" s="545">
        <f>IF('НП ДЕННА'!BD47&gt;0,IF(ROUND('НП ДЕННА'!BD47*$CR$4,0)&gt;0,ROUND('НП ДЕННА'!BD47*$CR$4,0)*2,2),0)-BI80</f>
        <v>0</v>
      </c>
      <c r="BJ79" s="546">
        <f>IF('НП ДЕННА'!BE47&gt;0,IF(ROUND('НП ДЕННА'!BE47*$CR$4,0)&gt;0,ROUND('НП ДЕННА'!BE47*$CR$4,0)*2,2),0)-BJ80</f>
        <v>0</v>
      </c>
      <c r="BK79" s="547">
        <f>'НП ДЕННА'!BF47*30-SUM(BH79:BJ80)-BK80</f>
        <v>0</v>
      </c>
      <c r="BL79" s="518">
        <f>'НП ДЕННА'!BF47-BL80</f>
        <v>0</v>
      </c>
      <c r="BM79" s="545">
        <f>IF('НП ДЕННА'!BG47&gt;0,IF(ROUND('НП ДЕННА'!BG47*$CR$4,0)&gt;0,ROUND('НП ДЕННА'!BG47*$CR$4,0)*2,2),0)-BM80</f>
        <v>0</v>
      </c>
      <c r="BN79" s="545">
        <f>IF('НП ДЕННА'!BH47&gt;0,IF(ROUND('НП ДЕННА'!BH47*$CR$4,0)&gt;0,ROUND('НП ДЕННА'!BH47*$CR$4,0)*2,2),0)-BN80</f>
        <v>0</v>
      </c>
      <c r="BO79" s="546">
        <f>IF('НП ДЕННА'!BI47&gt;0,IF(ROUND('НП ДЕННА'!BI47*$CR$4,0)&gt;0,ROUND('НП ДЕННА'!BI47*$CR$4,0)*2,2),0)-BO80</f>
        <v>0</v>
      </c>
      <c r="BP79" s="547">
        <f>'НП ДЕННА'!BJ47*30-SUM(BM79:BO80)-BP80</f>
        <v>0</v>
      </c>
      <c r="BQ79" s="518">
        <f>'НП ДЕННА'!BJ47-BQ80</f>
        <v>0</v>
      </c>
      <c r="BR79" s="545">
        <f>IF('НП ДЕННА'!BK47&gt;0,IF(ROUND('НП ДЕННА'!BK47*$CR$4,0)&gt;0,ROUND('НП ДЕННА'!BK47*$CR$4,0)*2,2),0)-BR80</f>
        <v>0</v>
      </c>
      <c r="BS79" s="545">
        <f>IF('НП ДЕННА'!BL47&gt;0,IF(ROUND('НП ДЕННА'!BL47*$CR$4,0)&gt;0,ROUND('НП ДЕННА'!BL47*$CR$4,0)*2,2),0)-BS80</f>
        <v>0</v>
      </c>
      <c r="BT79" s="546">
        <f>IF('НП ДЕННА'!BM47&gt;0,IF(ROUND('НП ДЕННА'!BM47*$CR$4,0)&gt;0,ROUND('НП ДЕННА'!BM47*$CR$4,0)*2,2),0)-BT80</f>
        <v>0</v>
      </c>
      <c r="BU79" s="547">
        <f>'НП ДЕННА'!BN47*30-SUM(BR79:BT80)-BU80</f>
        <v>0</v>
      </c>
      <c r="BV79" s="518">
        <f>'НП ДЕННА'!BN47-BV80</f>
        <v>0</v>
      </c>
      <c r="BW79" s="545">
        <f>IF('НП ДЕННА'!BO47&gt;0,IF(ROUND('НП ДЕННА'!BO47*$CR$4,0)&gt;0,ROUND('НП ДЕННА'!BO47*$CR$4,0)*2,2),0)-BW80</f>
        <v>0</v>
      </c>
      <c r="BX79" s="545">
        <f>IF('НП ДЕННА'!BP47&gt;0,IF(ROUND('НП ДЕННА'!BP47*$CR$4,0)&gt;0,ROUND('НП ДЕННА'!BP47*$CR$4,0)*2,2),0)-BX80</f>
        <v>0</v>
      </c>
      <c r="BY79" s="546">
        <f>IF('НП ДЕННА'!BQ47&gt;0,IF(ROUND('НП ДЕННА'!BQ47*$CR$4,0)&gt;0,ROUND('НП ДЕННА'!BQ47*$CR$4,0)*2,2),0)-BY80</f>
        <v>0</v>
      </c>
      <c r="BZ79" s="547">
        <f>'НП ДЕННА'!BR47*30-SUM(BW79:BY80)-BZ80</f>
        <v>0</v>
      </c>
      <c r="CA79" s="518">
        <f>'НП ДЕННА'!BR47-CA80</f>
        <v>0</v>
      </c>
      <c r="CB79" s="545">
        <f>IF('НП ДЕННА'!BS47&gt;0,IF(ROUND('НП ДЕННА'!BS47*$CR$4,0)&gt;0,ROUND('НП ДЕННА'!BS47*$CR$4,0)*2,2),0)-CB80</f>
        <v>0</v>
      </c>
      <c r="CC79" s="545">
        <f>IF('НП ДЕННА'!BT47&gt;0,IF(ROUND('НП ДЕННА'!BT47*$CR$4,0)&gt;0,ROUND('НП ДЕННА'!BT47*$CR$4,0)*2,2),0)-CC80</f>
        <v>0</v>
      </c>
      <c r="CD79" s="546">
        <f>IF('НП ДЕННА'!BU47&gt;0,IF(ROUND('НП ДЕННА'!BU47*$CR$4,0)&gt;0,ROUND('НП ДЕННА'!BU47*$CR$4,0)*2,2),0)-CD80</f>
        <v>0</v>
      </c>
      <c r="CE79" s="547">
        <f>'НП ДЕННА'!BV47*30-SUM(CB79:CD80)-CE80</f>
        <v>0</v>
      </c>
      <c r="CF79" s="518">
        <f>'НП ДЕННА'!BV47-CF80</f>
        <v>0</v>
      </c>
      <c r="CG79" s="545">
        <f>IF('НП ДЕННА'!BW47&gt;0,IF(ROUND('НП ДЕННА'!BW47*$CR$4,0)&gt;0,ROUND('НП ДЕННА'!BW47*$CR$4,0)*2,2),0)-CG80</f>
        <v>0</v>
      </c>
      <c r="CH79" s="545">
        <f>IF('НП ДЕННА'!BX47&gt;0,IF(ROUND('НП ДЕННА'!BX47*$CR$4,0)&gt;0,ROUND('НП ДЕННА'!BX47*$CR$4,0)*2,2),0)-CH80</f>
        <v>0</v>
      </c>
      <c r="CI79" s="546">
        <f>IF('НП ДЕННА'!BY47&gt;0,IF(ROUND('НП ДЕННА'!BY47*$CR$4,0)&gt;0,ROUND('НП ДЕННА'!BY47*$CR$4,0)*2,2),0)-CI80</f>
        <v>0</v>
      </c>
      <c r="CJ79" s="547">
        <f>'НП ДЕННА'!BZ47*30-SUM(CG79:CI80)-CJ80</f>
        <v>0</v>
      </c>
      <c r="CK79" s="518">
        <f>'НП ДЕННА'!BZ47-CK80</f>
        <v>0</v>
      </c>
      <c r="CL79" s="545">
        <f>IF('НП ДЕННА'!CA47&gt;0,IF(ROUND('НП ДЕННА'!CA47*$CR$4,0)&gt;0,ROUND('НП ДЕННА'!CA47*$CR$4,0)*2,2),0)-CL80</f>
        <v>0</v>
      </c>
      <c r="CM79" s="545">
        <f>IF('НП ДЕННА'!CB47&gt;0,IF(ROUND('НП ДЕННА'!CB47*$CR$4,0)&gt;0,ROUND('НП ДЕННА'!CB47*$CR$4,0)*2,2),0)-CM80</f>
        <v>0</v>
      </c>
      <c r="CN79" s="546">
        <f>IF('НП ДЕННА'!CC47&gt;0,IF(ROUND('НП ДЕННА'!CC47*$CR$4,0)&gt;0,ROUND('НП ДЕННА'!CC47*$CR$4,0)*2,2),0)-CN80</f>
        <v>0</v>
      </c>
      <c r="CO79" s="547">
        <f>'НП ДЕННА'!CD47*30-SUM(CL79:CN80)-CO80</f>
        <v>0</v>
      </c>
      <c r="CP79" s="518">
        <f>'НП ДЕННА'!CD47-CP80</f>
        <v>0</v>
      </c>
      <c r="CQ79" s="62">
        <f>IF(ISERROR(AH79/AC79),0,(AH79+AH80)/(AC79+AC80))</f>
        <v>0</v>
      </c>
      <c r="CS79" s="543">
        <f t="shared" ref="CS79:CS110" si="395">IF(B79&gt;0,1,-1)</f>
        <v>-1</v>
      </c>
    </row>
    <row r="80" spans="1:98" s="19" customFormat="1" ht="10.199999999999999" x14ac:dyDescent="0.2">
      <c r="A80" s="510"/>
      <c r="B80" s="600"/>
      <c r="C80" s="601" t="s">
        <v>275</v>
      </c>
      <c r="D80" s="602"/>
      <c r="E80" s="602"/>
      <c r="F80" s="602"/>
      <c r="G80" s="602"/>
      <c r="H80" s="602"/>
      <c r="I80" s="602"/>
      <c r="J80" s="602"/>
      <c r="K80" s="602"/>
      <c r="L80" s="602"/>
      <c r="M80" s="602"/>
      <c r="N80" s="602"/>
      <c r="O80" s="602"/>
      <c r="P80" s="602"/>
      <c r="Q80" s="602"/>
      <c r="R80" s="602"/>
      <c r="S80" s="602"/>
      <c r="T80" s="602"/>
      <c r="U80" s="602"/>
      <c r="V80" s="602"/>
      <c r="W80" s="602"/>
      <c r="X80" s="602"/>
      <c r="Y80" s="602"/>
      <c r="Z80" s="602"/>
      <c r="AA80" s="602"/>
      <c r="AB80" s="603"/>
      <c r="AC80" s="516">
        <f t="shared" si="16"/>
        <v>0</v>
      </c>
      <c r="AD80" s="621">
        <f>AM80+AR80+AW80+BB80+BG80+BL80+BQ80+BV80+CA80+CF80+CK80+CP80</f>
        <v>0</v>
      </c>
      <c r="AE80" s="517">
        <f t="shared" si="391"/>
        <v>0</v>
      </c>
      <c r="AF80" s="517">
        <f t="shared" si="392"/>
        <v>0</v>
      </c>
      <c r="AG80" s="517">
        <f t="shared" si="393"/>
        <v>0</v>
      </c>
      <c r="AH80" s="517">
        <f t="shared" si="394"/>
        <v>0</v>
      </c>
      <c r="AI80" s="508"/>
      <c r="AJ80" s="508"/>
      <c r="AK80" s="548"/>
      <c r="AL80" s="549"/>
      <c r="AM80" s="520">
        <f t="shared" ref="AM80" si="396">SUM(AI80:AL80)/30</f>
        <v>0</v>
      </c>
      <c r="AN80" s="508"/>
      <c r="AO80" s="508"/>
      <c r="AP80" s="548"/>
      <c r="AQ80" s="549"/>
      <c r="AR80" s="520">
        <f t="shared" ref="AR80" si="397">SUM(AN80:AQ80)/30</f>
        <v>0</v>
      </c>
      <c r="AS80" s="508"/>
      <c r="AT80" s="508"/>
      <c r="AU80" s="548"/>
      <c r="AV80" s="549"/>
      <c r="AW80" s="520">
        <f t="shared" ref="AW80" si="398">SUM(AS80:AV80)/30</f>
        <v>0</v>
      </c>
      <c r="AX80" s="508"/>
      <c r="AY80" s="508"/>
      <c r="AZ80" s="548"/>
      <c r="BA80" s="549"/>
      <c r="BB80" s="520">
        <f t="shared" ref="BB80" si="399">SUM(AX80:BA80)/30</f>
        <v>0</v>
      </c>
      <c r="BC80" s="508"/>
      <c r="BD80" s="508"/>
      <c r="BE80" s="548"/>
      <c r="BF80" s="549"/>
      <c r="BG80" s="520">
        <f t="shared" ref="BG80" si="400">SUM(BC80:BF80)/30</f>
        <v>0</v>
      </c>
      <c r="BH80" s="508"/>
      <c r="BI80" s="508"/>
      <c r="BJ80" s="548"/>
      <c r="BK80" s="549"/>
      <c r="BL80" s="520">
        <f t="shared" ref="BL80" si="401">SUM(BH80:BK80)/30</f>
        <v>0</v>
      </c>
      <c r="BM80" s="508"/>
      <c r="BN80" s="508"/>
      <c r="BO80" s="548"/>
      <c r="BP80" s="549"/>
      <c r="BQ80" s="520">
        <f t="shared" ref="BQ80" si="402">SUM(BM80:BP80)/30</f>
        <v>0</v>
      </c>
      <c r="BR80" s="508"/>
      <c r="BS80" s="508"/>
      <c r="BT80" s="548"/>
      <c r="BU80" s="549"/>
      <c r="BV80" s="520">
        <f t="shared" ref="BV80" si="403">SUM(BR80:BU80)/30</f>
        <v>0</v>
      </c>
      <c r="BW80" s="508"/>
      <c r="BX80" s="508"/>
      <c r="BY80" s="548"/>
      <c r="BZ80" s="549"/>
      <c r="CA80" s="520">
        <f t="shared" ref="CA80" si="404">SUM(BW80:BZ80)/30</f>
        <v>0</v>
      </c>
      <c r="CB80" s="508"/>
      <c r="CC80" s="508"/>
      <c r="CD80" s="548"/>
      <c r="CE80" s="549"/>
      <c r="CF80" s="520">
        <f t="shared" ref="CF80" si="405">SUM(CB80:CE80)/30</f>
        <v>0</v>
      </c>
      <c r="CG80" s="508"/>
      <c r="CH80" s="508"/>
      <c r="CI80" s="548"/>
      <c r="CJ80" s="549"/>
      <c r="CK80" s="520">
        <f t="shared" ref="CK80" si="406">SUM(CG80:CJ80)/30</f>
        <v>0</v>
      </c>
      <c r="CL80" s="508"/>
      <c r="CM80" s="508"/>
      <c r="CN80" s="548"/>
      <c r="CO80" s="549"/>
      <c r="CP80" s="520">
        <f t="shared" ref="CP80" si="407">SUM(CL80:CO80)/30</f>
        <v>0</v>
      </c>
      <c r="CQ80" s="62"/>
      <c r="CS80" s="543">
        <f t="shared" si="395"/>
        <v>-1</v>
      </c>
      <c r="CT80" s="543"/>
    </row>
    <row r="81" spans="1:98" s="19" customFormat="1" ht="10.199999999999999" x14ac:dyDescent="0.2">
      <c r="A81" s="22" t="str">
        <f>'НП ДЕННА'!A48</f>
        <v>1.1.12</v>
      </c>
      <c r="B81" s="604">
        <f>'НП ДЕННА'!B48</f>
        <v>0</v>
      </c>
      <c r="C81" s="605">
        <f>'НП ДЕННА'!C48</f>
        <v>0</v>
      </c>
      <c r="D81" s="606">
        <f>'НП ДЕННА'!D48</f>
        <v>0</v>
      </c>
      <c r="E81" s="606">
        <f>'НП ДЕННА'!E48</f>
        <v>0</v>
      </c>
      <c r="F81" s="606">
        <f>'НП ДЕННА'!F48</f>
        <v>0</v>
      </c>
      <c r="G81" s="606">
        <f>'НП ДЕННА'!G48</f>
        <v>0</v>
      </c>
      <c r="H81" s="606">
        <f>'НП ДЕННА'!H48</f>
        <v>0</v>
      </c>
      <c r="I81" s="606">
        <f>'НП ДЕННА'!I48</f>
        <v>0</v>
      </c>
      <c r="J81" s="606">
        <f>'НП ДЕННА'!J48</f>
        <v>0</v>
      </c>
      <c r="K81" s="606">
        <f>'НП ДЕННА'!K48</f>
        <v>0</v>
      </c>
      <c r="L81" s="606">
        <f>'НП ДЕННА'!L48</f>
        <v>0</v>
      </c>
      <c r="M81" s="606">
        <f>'НП ДЕННА'!M48</f>
        <v>0</v>
      </c>
      <c r="N81" s="606">
        <f>'НП ДЕННА'!N48</f>
        <v>0</v>
      </c>
      <c r="O81" s="606">
        <f>'НП ДЕННА'!O48</f>
        <v>0</v>
      </c>
      <c r="P81" s="606">
        <f>'НП ДЕННА'!P48</f>
        <v>0</v>
      </c>
      <c r="Q81" s="606">
        <f>'НП ДЕННА'!Q48</f>
        <v>0</v>
      </c>
      <c r="R81" s="606">
        <f>'НП ДЕННА'!R48</f>
        <v>0</v>
      </c>
      <c r="S81" s="606">
        <f>'НП ДЕННА'!S48</f>
        <v>0</v>
      </c>
      <c r="T81" s="607">
        <f>'НП ДЕННА'!T48</f>
        <v>0</v>
      </c>
      <c r="U81" s="607">
        <f>'НП ДЕННА'!U48</f>
        <v>0</v>
      </c>
      <c r="V81" s="608">
        <f>'НП ДЕННА'!V48</f>
        <v>0</v>
      </c>
      <c r="W81" s="608">
        <f>'НП ДЕННА'!W48</f>
        <v>0</v>
      </c>
      <c r="X81" s="608">
        <f>'НП ДЕННА'!X48</f>
        <v>0</v>
      </c>
      <c r="Y81" s="608">
        <f>'НП ДЕННА'!Y48</f>
        <v>0</v>
      </c>
      <c r="Z81" s="608">
        <f>'НП ДЕННА'!Z48</f>
        <v>0</v>
      </c>
      <c r="AA81" s="608">
        <f>'НП ДЕННА'!AA48</f>
        <v>0</v>
      </c>
      <c r="AB81" s="609">
        <f>'НП ДЕННА'!AB48</f>
        <v>0</v>
      </c>
      <c r="AC81" s="275">
        <f t="shared" ref="AC81:AC122" si="408">SUM(AE81:AH81)</f>
        <v>0</v>
      </c>
      <c r="AD81" s="620">
        <f>'НП ДЕННА'!AD48-AD82</f>
        <v>0</v>
      </c>
      <c r="AE81" s="9">
        <f t="shared" si="391"/>
        <v>0</v>
      </c>
      <c r="AF81" s="9">
        <f t="shared" si="392"/>
        <v>0</v>
      </c>
      <c r="AG81" s="9">
        <f t="shared" si="393"/>
        <v>0</v>
      </c>
      <c r="AH81" s="9">
        <f t="shared" si="394"/>
        <v>0</v>
      </c>
      <c r="AI81" s="545">
        <f>IF('НП ДЕННА'!AI48&gt;0,IF(ROUND('НП ДЕННА'!AI48*$CR$4,0)&gt;0,ROUND('НП ДЕННА'!AI48*$CR$4,0)*2,2),0)-AI82</f>
        <v>0</v>
      </c>
      <c r="AJ81" s="545">
        <f>IF('НП ДЕННА'!AJ48&gt;0,IF(ROUND('НП ДЕННА'!AJ48*$CR$4,0)&gt;0,ROUND('НП ДЕННА'!AJ48*$CR$4,0)*2,2),0)-AJ82</f>
        <v>0</v>
      </c>
      <c r="AK81" s="546">
        <f>IF('НП ДЕННА'!AK48&gt;0,IF(ROUND('НП ДЕННА'!AK48*$CR$4,0)&gt;0,ROUND('НП ДЕННА'!AK48*$CR$4,0)*2,2),0)-AK82</f>
        <v>0</v>
      </c>
      <c r="AL81" s="547">
        <f>'НП ДЕННА'!AL48*30-SUM(AI81:AK82)-AL82</f>
        <v>0</v>
      </c>
      <c r="AM81" s="518">
        <f>'НП ДЕННА'!AL48-AM82</f>
        <v>0</v>
      </c>
      <c r="AN81" s="545">
        <f>IF('НП ДЕННА'!AM48&gt;0,IF(ROUND('НП ДЕННА'!AM48*$CR$4,0)&gt;0,ROUND('НП ДЕННА'!AM48*$CR$4,0)*2,2),0)-AN82</f>
        <v>0</v>
      </c>
      <c r="AO81" s="545">
        <f>IF('НП ДЕННА'!AN48&gt;0,IF(ROUND('НП ДЕННА'!AN48*$CR$4,0)&gt;0,ROUND('НП ДЕННА'!AN48*$CR$4,0)*2,2),0)-AO82</f>
        <v>0</v>
      </c>
      <c r="AP81" s="546">
        <f>IF('НП ДЕННА'!AO48&gt;0,IF(ROUND('НП ДЕННА'!AO48*$CR$4,0)&gt;0,ROUND('НП ДЕННА'!AO48*$CR$4,0)*2,2),0)-AP82</f>
        <v>0</v>
      </c>
      <c r="AQ81" s="547">
        <f>'НП ДЕННА'!AP48*30-SUM(AN81:AP82)-AQ82</f>
        <v>0</v>
      </c>
      <c r="AR81" s="518">
        <f>'НП ДЕННА'!AP48-AR82</f>
        <v>0</v>
      </c>
      <c r="AS81" s="545">
        <f>IF('НП ДЕННА'!AQ48&gt;0,IF(ROUND('НП ДЕННА'!AQ48*$CR$4,0)&gt;0,ROUND('НП ДЕННА'!AQ48*$CR$4,0)*2,2),0)-AS82</f>
        <v>0</v>
      </c>
      <c r="AT81" s="545">
        <f>IF('НП ДЕННА'!AR48&gt;0,IF(ROUND('НП ДЕННА'!AR48*$CR$4,0)&gt;0,ROUND('НП ДЕННА'!AR48*$CR$4,0)*2,2),0)-AT82</f>
        <v>0</v>
      </c>
      <c r="AU81" s="546">
        <f>IF('НП ДЕННА'!AS48&gt;0,IF(ROUND('НП ДЕННА'!AS48*$CR$4,0)&gt;0,ROUND('НП ДЕННА'!AS48*$CR$4,0)*2,2),0)-AU82</f>
        <v>0</v>
      </c>
      <c r="AV81" s="547">
        <f>'НП ДЕННА'!AT48*30-SUM(AS81:AU82)-AV82</f>
        <v>0</v>
      </c>
      <c r="AW81" s="518">
        <f>'НП ДЕННА'!AT48-AW82</f>
        <v>0</v>
      </c>
      <c r="AX81" s="545">
        <f>IF('НП ДЕННА'!AU48&gt;0,IF(ROUND('НП ДЕННА'!AU48*$CR$4,0)&gt;0,ROUND('НП ДЕННА'!AU48*$CR$4,0)*2,2),0)-AX82</f>
        <v>0</v>
      </c>
      <c r="AY81" s="545">
        <f>IF('НП ДЕННА'!AV48&gt;0,IF(ROUND('НП ДЕННА'!AV48*$CR$4,0)&gt;0,ROUND('НП ДЕННА'!AV48*$CR$4,0)*2,2),0)-AY82</f>
        <v>0</v>
      </c>
      <c r="AZ81" s="546">
        <f>IF('НП ДЕННА'!AW48&gt;0,IF(ROUND('НП ДЕННА'!AW48*$CR$4,0)&gt;0,ROUND('НП ДЕННА'!AW48*$CR$4,0)*2,2),0)-AZ82</f>
        <v>0</v>
      </c>
      <c r="BA81" s="547">
        <f>'НП ДЕННА'!AX48*30-SUM(AX81:AZ82)-BA82</f>
        <v>0</v>
      </c>
      <c r="BB81" s="518">
        <f>'НП ДЕННА'!AX48-BB82</f>
        <v>0</v>
      </c>
      <c r="BC81" s="545">
        <f>IF('НП ДЕННА'!AY48&gt;0,IF(ROUND('НП ДЕННА'!AY48*$CR$4,0)&gt;0,ROUND('НП ДЕННА'!AY48*$CR$4,0)*2,2),0)-BC82</f>
        <v>0</v>
      </c>
      <c r="BD81" s="545">
        <f>IF('НП ДЕННА'!AZ48&gt;0,IF(ROUND('НП ДЕННА'!AZ48*$CR$4,0)&gt;0,ROUND('НП ДЕННА'!AZ48*$CR$4,0)*2,2),0)-BD82</f>
        <v>0</v>
      </c>
      <c r="BE81" s="546">
        <f>IF('НП ДЕННА'!BA48&gt;0,IF(ROUND('НП ДЕННА'!BA48*$CR$4,0)&gt;0,ROUND('НП ДЕННА'!BA48*$CR$4,0)*2,2),0)-BE82</f>
        <v>0</v>
      </c>
      <c r="BF81" s="547">
        <f>'НП ДЕННА'!BB48*30-SUM(BC81:BE82)-BF82</f>
        <v>0</v>
      </c>
      <c r="BG81" s="518">
        <f>'НП ДЕННА'!BB48-BG82</f>
        <v>0</v>
      </c>
      <c r="BH81" s="545">
        <f>IF('НП ДЕННА'!BC48&gt;0,IF(ROUND('НП ДЕННА'!BC48*$CR$4,0)&gt;0,ROUND('НП ДЕННА'!BC48*$CR$4,0)*2,2),0)-BH82</f>
        <v>0</v>
      </c>
      <c r="BI81" s="545">
        <f>IF('НП ДЕННА'!BD48&gt;0,IF(ROUND('НП ДЕННА'!BD48*$CR$4,0)&gt;0,ROUND('НП ДЕННА'!BD48*$CR$4,0)*2,2),0)-BI82</f>
        <v>0</v>
      </c>
      <c r="BJ81" s="546">
        <f>IF('НП ДЕННА'!BE48&gt;0,IF(ROUND('НП ДЕННА'!BE48*$CR$4,0)&gt;0,ROUND('НП ДЕННА'!BE48*$CR$4,0)*2,2),0)-BJ82</f>
        <v>0</v>
      </c>
      <c r="BK81" s="547">
        <f>'НП ДЕННА'!BF48*30-SUM(BH81:BJ82)-BK82</f>
        <v>0</v>
      </c>
      <c r="BL81" s="518">
        <f>'НП ДЕННА'!BF48-BL82</f>
        <v>0</v>
      </c>
      <c r="BM81" s="545">
        <f>IF('НП ДЕННА'!BG48&gt;0,IF(ROUND('НП ДЕННА'!BG48*$CR$4,0)&gt;0,ROUND('НП ДЕННА'!BG48*$CR$4,0)*2,2),0)-BM82</f>
        <v>0</v>
      </c>
      <c r="BN81" s="545">
        <f>IF('НП ДЕННА'!BH48&gt;0,IF(ROUND('НП ДЕННА'!BH48*$CR$4,0)&gt;0,ROUND('НП ДЕННА'!BH48*$CR$4,0)*2,2),0)-BN82</f>
        <v>0</v>
      </c>
      <c r="BO81" s="546">
        <f>IF('НП ДЕННА'!BI48&gt;0,IF(ROUND('НП ДЕННА'!BI48*$CR$4,0)&gt;0,ROUND('НП ДЕННА'!BI48*$CR$4,0)*2,2),0)-BO82</f>
        <v>0</v>
      </c>
      <c r="BP81" s="547">
        <f>'НП ДЕННА'!BJ48*30-SUM(BM81:BO82)-BP82</f>
        <v>0</v>
      </c>
      <c r="BQ81" s="518">
        <f>'НП ДЕННА'!BJ48-BQ82</f>
        <v>0</v>
      </c>
      <c r="BR81" s="545">
        <f>IF('НП ДЕННА'!BK48&gt;0,IF(ROUND('НП ДЕННА'!BK48*$CR$4,0)&gt;0,ROUND('НП ДЕННА'!BK48*$CR$4,0)*2,2),0)-BR82</f>
        <v>0</v>
      </c>
      <c r="BS81" s="545">
        <f>IF('НП ДЕННА'!BL48&gt;0,IF(ROUND('НП ДЕННА'!BL48*$CR$4,0)&gt;0,ROUND('НП ДЕННА'!BL48*$CR$4,0)*2,2),0)-BS82</f>
        <v>0</v>
      </c>
      <c r="BT81" s="546">
        <f>IF('НП ДЕННА'!BM48&gt;0,IF(ROUND('НП ДЕННА'!BM48*$CR$4,0)&gt;0,ROUND('НП ДЕННА'!BM48*$CR$4,0)*2,2),0)-BT82</f>
        <v>0</v>
      </c>
      <c r="BU81" s="547">
        <f>'НП ДЕННА'!BN48*30-SUM(BR81:BT82)-BU82</f>
        <v>0</v>
      </c>
      <c r="BV81" s="518">
        <f>'НП ДЕННА'!BN48-BV82</f>
        <v>0</v>
      </c>
      <c r="BW81" s="545">
        <f>IF('НП ДЕННА'!BO48&gt;0,IF(ROUND('НП ДЕННА'!BO48*$CR$4,0)&gt;0,ROUND('НП ДЕННА'!BO48*$CR$4,0)*2,2),0)-BW82</f>
        <v>0</v>
      </c>
      <c r="BX81" s="545">
        <f>IF('НП ДЕННА'!BP48&gt;0,IF(ROUND('НП ДЕННА'!BP48*$CR$4,0)&gt;0,ROUND('НП ДЕННА'!BP48*$CR$4,0)*2,2),0)-BX82</f>
        <v>0</v>
      </c>
      <c r="BY81" s="546">
        <f>IF('НП ДЕННА'!BQ48&gt;0,IF(ROUND('НП ДЕННА'!BQ48*$CR$4,0)&gt;0,ROUND('НП ДЕННА'!BQ48*$CR$4,0)*2,2),0)-BY82</f>
        <v>0</v>
      </c>
      <c r="BZ81" s="547">
        <f>'НП ДЕННА'!BR48*30-SUM(BW81:BY82)-BZ82</f>
        <v>0</v>
      </c>
      <c r="CA81" s="518">
        <f>'НП ДЕННА'!BR48-CA82</f>
        <v>0</v>
      </c>
      <c r="CB81" s="545">
        <f>IF('НП ДЕННА'!BS48&gt;0,IF(ROUND('НП ДЕННА'!BS48*$CR$4,0)&gt;0,ROUND('НП ДЕННА'!BS48*$CR$4,0)*2,2),0)-CB82</f>
        <v>0</v>
      </c>
      <c r="CC81" s="545">
        <f>IF('НП ДЕННА'!BT48&gt;0,IF(ROUND('НП ДЕННА'!BT48*$CR$4,0)&gt;0,ROUND('НП ДЕННА'!BT48*$CR$4,0)*2,2),0)-CC82</f>
        <v>0</v>
      </c>
      <c r="CD81" s="546">
        <f>IF('НП ДЕННА'!BU48&gt;0,IF(ROUND('НП ДЕННА'!BU48*$CR$4,0)&gt;0,ROUND('НП ДЕННА'!BU48*$CR$4,0)*2,2),0)-CD82</f>
        <v>0</v>
      </c>
      <c r="CE81" s="547">
        <f>'НП ДЕННА'!BV48*30-SUM(CB81:CD82)-CE82</f>
        <v>0</v>
      </c>
      <c r="CF81" s="518">
        <f>'НП ДЕННА'!BV48-CF82</f>
        <v>0</v>
      </c>
      <c r="CG81" s="545">
        <f>IF('НП ДЕННА'!BW48&gt;0,IF(ROUND('НП ДЕННА'!BW48*$CR$4,0)&gt;0,ROUND('НП ДЕННА'!BW48*$CR$4,0)*2,2),0)-CG82</f>
        <v>0</v>
      </c>
      <c r="CH81" s="545">
        <f>IF('НП ДЕННА'!BX48&gt;0,IF(ROUND('НП ДЕННА'!BX48*$CR$4,0)&gt;0,ROUND('НП ДЕННА'!BX48*$CR$4,0)*2,2),0)-CH82</f>
        <v>0</v>
      </c>
      <c r="CI81" s="546">
        <f>IF('НП ДЕННА'!BY48&gt;0,IF(ROUND('НП ДЕННА'!BY48*$CR$4,0)&gt;0,ROUND('НП ДЕННА'!BY48*$CR$4,0)*2,2),0)-CI82</f>
        <v>0</v>
      </c>
      <c r="CJ81" s="547">
        <f>'НП ДЕННА'!BZ48*30-SUM(CG81:CI82)-CJ82</f>
        <v>0</v>
      </c>
      <c r="CK81" s="518">
        <f>'НП ДЕННА'!BZ48-CK82</f>
        <v>0</v>
      </c>
      <c r="CL81" s="545">
        <f>IF('НП ДЕННА'!CA48&gt;0,IF(ROUND('НП ДЕННА'!CA48*$CR$4,0)&gt;0,ROUND('НП ДЕННА'!CA48*$CR$4,0)*2,2),0)-CL82</f>
        <v>0</v>
      </c>
      <c r="CM81" s="545">
        <f>IF('НП ДЕННА'!CB48&gt;0,IF(ROUND('НП ДЕННА'!CB48*$CR$4,0)&gt;0,ROUND('НП ДЕННА'!CB48*$CR$4,0)*2,2),0)-CM82</f>
        <v>0</v>
      </c>
      <c r="CN81" s="546">
        <f>IF('НП ДЕННА'!CC48&gt;0,IF(ROUND('НП ДЕННА'!CC48*$CR$4,0)&gt;0,ROUND('НП ДЕННА'!CC48*$CR$4,0)*2,2),0)-CN82</f>
        <v>0</v>
      </c>
      <c r="CO81" s="547">
        <f>'НП ДЕННА'!CD48*30-SUM(CL81:CN82)-CO82</f>
        <v>0</v>
      </c>
      <c r="CP81" s="518">
        <f>'НП ДЕННА'!CD48-CP82</f>
        <v>0</v>
      </c>
      <c r="CQ81" s="62">
        <f>IF(ISERROR(AH81/AC81),0,(AH81+AH82)/(AC81+AC82))</f>
        <v>0</v>
      </c>
      <c r="CS81" s="543">
        <f t="shared" si="395"/>
        <v>-1</v>
      </c>
    </row>
    <row r="82" spans="1:98" s="19" customFormat="1" ht="10.199999999999999" x14ac:dyDescent="0.2">
      <c r="A82" s="510"/>
      <c r="B82" s="600"/>
      <c r="C82" s="601" t="s">
        <v>275</v>
      </c>
      <c r="D82" s="602"/>
      <c r="E82" s="602"/>
      <c r="F82" s="602"/>
      <c r="G82" s="602"/>
      <c r="H82" s="602"/>
      <c r="I82" s="602"/>
      <c r="J82" s="602"/>
      <c r="K82" s="602"/>
      <c r="L82" s="602"/>
      <c r="M82" s="602"/>
      <c r="N82" s="602"/>
      <c r="O82" s="602"/>
      <c r="P82" s="602"/>
      <c r="Q82" s="602"/>
      <c r="R82" s="602"/>
      <c r="S82" s="602"/>
      <c r="T82" s="602"/>
      <c r="U82" s="602"/>
      <c r="V82" s="602"/>
      <c r="W82" s="602"/>
      <c r="X82" s="602"/>
      <c r="Y82" s="602"/>
      <c r="Z82" s="602"/>
      <c r="AA82" s="602"/>
      <c r="AB82" s="603"/>
      <c r="AC82" s="516">
        <f t="shared" si="408"/>
        <v>0</v>
      </c>
      <c r="AD82" s="621">
        <f>AM82+AR82+AW82+BB82+BG82+BL82+BQ82+BV82+CA82+CF82+CK82+CP82</f>
        <v>0</v>
      </c>
      <c r="AE82" s="517">
        <f t="shared" si="391"/>
        <v>0</v>
      </c>
      <c r="AF82" s="517">
        <f t="shared" si="392"/>
        <v>0</v>
      </c>
      <c r="AG82" s="517">
        <f t="shared" si="393"/>
        <v>0</v>
      </c>
      <c r="AH82" s="517">
        <f t="shared" si="394"/>
        <v>0</v>
      </c>
      <c r="AI82" s="508"/>
      <c r="AJ82" s="508"/>
      <c r="AK82" s="548"/>
      <c r="AL82" s="549"/>
      <c r="AM82" s="520">
        <f t="shared" ref="AM82" si="409">SUM(AI82:AL82)/30</f>
        <v>0</v>
      </c>
      <c r="AN82" s="508"/>
      <c r="AO82" s="508"/>
      <c r="AP82" s="548"/>
      <c r="AQ82" s="549"/>
      <c r="AR82" s="520">
        <f t="shared" ref="AR82" si="410">SUM(AN82:AQ82)/30</f>
        <v>0</v>
      </c>
      <c r="AS82" s="508"/>
      <c r="AT82" s="508"/>
      <c r="AU82" s="548"/>
      <c r="AV82" s="549"/>
      <c r="AW82" s="520">
        <f t="shared" ref="AW82" si="411">SUM(AS82:AV82)/30</f>
        <v>0</v>
      </c>
      <c r="AX82" s="508"/>
      <c r="AY82" s="508"/>
      <c r="AZ82" s="548"/>
      <c r="BA82" s="549"/>
      <c r="BB82" s="520">
        <f t="shared" ref="BB82" si="412">SUM(AX82:BA82)/30</f>
        <v>0</v>
      </c>
      <c r="BC82" s="508"/>
      <c r="BD82" s="508"/>
      <c r="BE82" s="548"/>
      <c r="BF82" s="549"/>
      <c r="BG82" s="520">
        <f t="shared" ref="BG82" si="413">SUM(BC82:BF82)/30</f>
        <v>0</v>
      </c>
      <c r="BH82" s="508"/>
      <c r="BI82" s="508"/>
      <c r="BJ82" s="548"/>
      <c r="BK82" s="549"/>
      <c r="BL82" s="520">
        <f t="shared" ref="BL82" si="414">SUM(BH82:BK82)/30</f>
        <v>0</v>
      </c>
      <c r="BM82" s="508"/>
      <c r="BN82" s="508"/>
      <c r="BO82" s="548"/>
      <c r="BP82" s="549"/>
      <c r="BQ82" s="520">
        <f t="shared" ref="BQ82" si="415">SUM(BM82:BP82)/30</f>
        <v>0</v>
      </c>
      <c r="BR82" s="508"/>
      <c r="BS82" s="508"/>
      <c r="BT82" s="548"/>
      <c r="BU82" s="549"/>
      <c r="BV82" s="520">
        <f t="shared" ref="BV82" si="416">SUM(BR82:BU82)/30</f>
        <v>0</v>
      </c>
      <c r="BW82" s="508"/>
      <c r="BX82" s="508"/>
      <c r="BY82" s="548"/>
      <c r="BZ82" s="549"/>
      <c r="CA82" s="520">
        <f t="shared" ref="CA82" si="417">SUM(BW82:BZ82)/30</f>
        <v>0</v>
      </c>
      <c r="CB82" s="508"/>
      <c r="CC82" s="508"/>
      <c r="CD82" s="548"/>
      <c r="CE82" s="549"/>
      <c r="CF82" s="520">
        <f t="shared" ref="CF82" si="418">SUM(CB82:CE82)/30</f>
        <v>0</v>
      </c>
      <c r="CG82" s="508"/>
      <c r="CH82" s="508"/>
      <c r="CI82" s="548"/>
      <c r="CJ82" s="549"/>
      <c r="CK82" s="520">
        <f t="shared" ref="CK82" si="419">SUM(CG82:CJ82)/30</f>
        <v>0</v>
      </c>
      <c r="CL82" s="508"/>
      <c r="CM82" s="508"/>
      <c r="CN82" s="548"/>
      <c r="CO82" s="549"/>
      <c r="CP82" s="520">
        <f t="shared" ref="CP82" si="420">SUM(CL82:CO82)/30</f>
        <v>0</v>
      </c>
      <c r="CQ82" s="62"/>
      <c r="CS82" s="543">
        <f t="shared" si="395"/>
        <v>-1</v>
      </c>
      <c r="CT82" s="543"/>
    </row>
    <row r="83" spans="1:98" s="19" customFormat="1" ht="10.199999999999999" x14ac:dyDescent="0.2">
      <c r="A83" s="22" t="str">
        <f>'НП ДЕННА'!A49</f>
        <v>1.1.12</v>
      </c>
      <c r="B83" s="604">
        <f>'НП ДЕННА'!B49</f>
        <v>0</v>
      </c>
      <c r="C83" s="605">
        <f>'НП ДЕННА'!C49</f>
        <v>0</v>
      </c>
      <c r="D83" s="606">
        <f>'НП ДЕННА'!D49</f>
        <v>0</v>
      </c>
      <c r="E83" s="606">
        <f>'НП ДЕННА'!E49</f>
        <v>0</v>
      </c>
      <c r="F83" s="606">
        <f>'НП ДЕННА'!F49</f>
        <v>0</v>
      </c>
      <c r="G83" s="606">
        <f>'НП ДЕННА'!G49</f>
        <v>0</v>
      </c>
      <c r="H83" s="606">
        <f>'НП ДЕННА'!H49</f>
        <v>0</v>
      </c>
      <c r="I83" s="606">
        <f>'НП ДЕННА'!I49</f>
        <v>0</v>
      </c>
      <c r="J83" s="606">
        <f>'НП ДЕННА'!J49</f>
        <v>0</v>
      </c>
      <c r="K83" s="606">
        <f>'НП ДЕННА'!K49</f>
        <v>0</v>
      </c>
      <c r="L83" s="606">
        <f>'НП ДЕННА'!L49</f>
        <v>0</v>
      </c>
      <c r="M83" s="606">
        <f>'НП ДЕННА'!M49</f>
        <v>0</v>
      </c>
      <c r="N83" s="606">
        <f>'НП ДЕННА'!N49</f>
        <v>0</v>
      </c>
      <c r="O83" s="606">
        <f>'НП ДЕННА'!O49</f>
        <v>0</v>
      </c>
      <c r="P83" s="606">
        <f>'НП ДЕННА'!P49</f>
        <v>0</v>
      </c>
      <c r="Q83" s="606">
        <f>'НП ДЕННА'!Q49</f>
        <v>0</v>
      </c>
      <c r="R83" s="606">
        <f>'НП ДЕННА'!R49</f>
        <v>0</v>
      </c>
      <c r="S83" s="606">
        <f>'НП ДЕННА'!S49</f>
        <v>0</v>
      </c>
      <c r="T83" s="607">
        <f>'НП ДЕННА'!T49</f>
        <v>0</v>
      </c>
      <c r="U83" s="607">
        <f>'НП ДЕННА'!U49</f>
        <v>0</v>
      </c>
      <c r="V83" s="608">
        <f>'НП ДЕННА'!V49</f>
        <v>0</v>
      </c>
      <c r="W83" s="608">
        <f>'НП ДЕННА'!W49</f>
        <v>0</v>
      </c>
      <c r="X83" s="608">
        <f>'НП ДЕННА'!X49</f>
        <v>0</v>
      </c>
      <c r="Y83" s="608">
        <f>'НП ДЕННА'!Y49</f>
        <v>0</v>
      </c>
      <c r="Z83" s="608">
        <f>'НП ДЕННА'!Z49</f>
        <v>0</v>
      </c>
      <c r="AA83" s="608">
        <f>'НП ДЕННА'!AA49</f>
        <v>0</v>
      </c>
      <c r="AB83" s="609">
        <f>'НП ДЕННА'!AB49</f>
        <v>0</v>
      </c>
      <c r="AC83" s="275">
        <f t="shared" si="408"/>
        <v>0</v>
      </c>
      <c r="AD83" s="620">
        <f>'НП ДЕННА'!AD49-AD84</f>
        <v>0</v>
      </c>
      <c r="AE83" s="9">
        <f t="shared" si="391"/>
        <v>0</v>
      </c>
      <c r="AF83" s="9">
        <f t="shared" si="392"/>
        <v>0</v>
      </c>
      <c r="AG83" s="9">
        <f t="shared" si="393"/>
        <v>0</v>
      </c>
      <c r="AH83" s="9">
        <f t="shared" si="394"/>
        <v>0</v>
      </c>
      <c r="AI83" s="545">
        <f>IF('НП ДЕННА'!AI49&gt;0,IF(ROUND('НП ДЕННА'!AI49*$CR$4,0)&gt;0,ROUND('НП ДЕННА'!AI49*$CR$4,0)*2,2),0)-AI84</f>
        <v>0</v>
      </c>
      <c r="AJ83" s="545">
        <f>IF('НП ДЕННА'!AJ49&gt;0,IF(ROUND('НП ДЕННА'!AJ49*$CR$4,0)&gt;0,ROUND('НП ДЕННА'!AJ49*$CR$4,0)*2,2),0)-AJ84</f>
        <v>0</v>
      </c>
      <c r="AK83" s="546">
        <f>IF('НП ДЕННА'!AK49&gt;0,IF(ROUND('НП ДЕННА'!AK49*$CR$4,0)&gt;0,ROUND('НП ДЕННА'!AK49*$CR$4,0)*2,2),0)-AK84</f>
        <v>0</v>
      </c>
      <c r="AL83" s="547">
        <f>'НП ДЕННА'!AL49*30-SUM(AI83:AK84)-AL84</f>
        <v>0</v>
      </c>
      <c r="AM83" s="518">
        <f>'НП ДЕННА'!AL49-AM84</f>
        <v>0</v>
      </c>
      <c r="AN83" s="545">
        <f>IF('НП ДЕННА'!AM49&gt;0,IF(ROUND('НП ДЕННА'!AM49*$CR$4,0)&gt;0,ROUND('НП ДЕННА'!AM49*$CR$4,0)*2,2),0)-AN84</f>
        <v>0</v>
      </c>
      <c r="AO83" s="545">
        <f>IF('НП ДЕННА'!AN49&gt;0,IF(ROUND('НП ДЕННА'!AN49*$CR$4,0)&gt;0,ROUND('НП ДЕННА'!AN49*$CR$4,0)*2,2),0)-AO84</f>
        <v>0</v>
      </c>
      <c r="AP83" s="546">
        <f>IF('НП ДЕННА'!AO49&gt;0,IF(ROUND('НП ДЕННА'!AO49*$CR$4,0)&gt;0,ROUND('НП ДЕННА'!AO49*$CR$4,0)*2,2),0)-AP84</f>
        <v>0</v>
      </c>
      <c r="AQ83" s="547">
        <f>'НП ДЕННА'!AP49*30-SUM(AN83:AP84)-AQ84</f>
        <v>0</v>
      </c>
      <c r="AR83" s="518">
        <f>'НП ДЕННА'!AP49-AR84</f>
        <v>0</v>
      </c>
      <c r="AS83" s="545">
        <f>IF('НП ДЕННА'!AQ49&gt;0,IF(ROUND('НП ДЕННА'!AQ49*$CR$4,0)&gt;0,ROUND('НП ДЕННА'!AQ49*$CR$4,0)*2,2),0)-AS84</f>
        <v>0</v>
      </c>
      <c r="AT83" s="545">
        <f>IF('НП ДЕННА'!AR49&gt;0,IF(ROUND('НП ДЕННА'!AR49*$CR$4,0)&gt;0,ROUND('НП ДЕННА'!AR49*$CR$4,0)*2,2),0)-AT84</f>
        <v>0</v>
      </c>
      <c r="AU83" s="546">
        <f>IF('НП ДЕННА'!AS49&gt;0,IF(ROUND('НП ДЕННА'!AS49*$CR$4,0)&gt;0,ROUND('НП ДЕННА'!AS49*$CR$4,0)*2,2),0)-AU84</f>
        <v>0</v>
      </c>
      <c r="AV83" s="547">
        <f>'НП ДЕННА'!AT49*30-SUM(AS83:AU84)-AV84</f>
        <v>0</v>
      </c>
      <c r="AW83" s="518">
        <f>'НП ДЕННА'!AT49-AW84</f>
        <v>0</v>
      </c>
      <c r="AX83" s="545">
        <f>IF('НП ДЕННА'!AU49&gt;0,IF(ROUND('НП ДЕННА'!AU49*$CR$4,0)&gt;0,ROUND('НП ДЕННА'!AU49*$CR$4,0)*2,2),0)-AX84</f>
        <v>0</v>
      </c>
      <c r="AY83" s="545">
        <f>IF('НП ДЕННА'!AV49&gt;0,IF(ROUND('НП ДЕННА'!AV49*$CR$4,0)&gt;0,ROUND('НП ДЕННА'!AV49*$CR$4,0)*2,2),0)-AY84</f>
        <v>0</v>
      </c>
      <c r="AZ83" s="546">
        <f>IF('НП ДЕННА'!AW49&gt;0,IF(ROUND('НП ДЕННА'!AW49*$CR$4,0)&gt;0,ROUND('НП ДЕННА'!AW49*$CR$4,0)*2,2),0)-AZ84</f>
        <v>0</v>
      </c>
      <c r="BA83" s="547">
        <f>'НП ДЕННА'!AX49*30-SUM(AX83:AZ84)-BA84</f>
        <v>0</v>
      </c>
      <c r="BB83" s="518">
        <f>'НП ДЕННА'!AX49-BB84</f>
        <v>0</v>
      </c>
      <c r="BC83" s="545">
        <f>IF('НП ДЕННА'!AY49&gt;0,IF(ROUND('НП ДЕННА'!AY49*$CR$4,0)&gt;0,ROUND('НП ДЕННА'!AY49*$CR$4,0)*2,2),0)-BC84</f>
        <v>0</v>
      </c>
      <c r="BD83" s="545">
        <f>IF('НП ДЕННА'!AZ49&gt;0,IF(ROUND('НП ДЕННА'!AZ49*$CR$4,0)&gt;0,ROUND('НП ДЕННА'!AZ49*$CR$4,0)*2,2),0)-BD84</f>
        <v>0</v>
      </c>
      <c r="BE83" s="546">
        <f>IF('НП ДЕННА'!BA49&gt;0,IF(ROUND('НП ДЕННА'!BA49*$CR$4,0)&gt;0,ROUND('НП ДЕННА'!BA49*$CR$4,0)*2,2),0)-BE84</f>
        <v>0</v>
      </c>
      <c r="BF83" s="547">
        <f>'НП ДЕННА'!BB49*30-SUM(BC83:BE84)-BF84</f>
        <v>0</v>
      </c>
      <c r="BG83" s="518">
        <f>'НП ДЕННА'!BB49-BG84</f>
        <v>0</v>
      </c>
      <c r="BH83" s="545">
        <f>IF('НП ДЕННА'!BC49&gt;0,IF(ROUND('НП ДЕННА'!BC49*$CR$4,0)&gt;0,ROUND('НП ДЕННА'!BC49*$CR$4,0)*2,2),0)-BH84</f>
        <v>0</v>
      </c>
      <c r="BI83" s="545">
        <f>IF('НП ДЕННА'!BD49&gt;0,IF(ROUND('НП ДЕННА'!BD49*$CR$4,0)&gt;0,ROUND('НП ДЕННА'!BD49*$CR$4,0)*2,2),0)-BI84</f>
        <v>0</v>
      </c>
      <c r="BJ83" s="546">
        <f>IF('НП ДЕННА'!BE49&gt;0,IF(ROUND('НП ДЕННА'!BE49*$CR$4,0)&gt;0,ROUND('НП ДЕННА'!BE49*$CR$4,0)*2,2),0)-BJ84</f>
        <v>0</v>
      </c>
      <c r="BK83" s="547">
        <f>'НП ДЕННА'!BF49*30-SUM(BH83:BJ84)-BK84</f>
        <v>0</v>
      </c>
      <c r="BL83" s="518">
        <f>'НП ДЕННА'!BF49-BL84</f>
        <v>0</v>
      </c>
      <c r="BM83" s="545">
        <f>IF('НП ДЕННА'!BG49&gt;0,IF(ROUND('НП ДЕННА'!BG49*$CR$4,0)&gt;0,ROUND('НП ДЕННА'!BG49*$CR$4,0)*2,2),0)-BM84</f>
        <v>0</v>
      </c>
      <c r="BN83" s="545">
        <f>IF('НП ДЕННА'!BH49&gt;0,IF(ROUND('НП ДЕННА'!BH49*$CR$4,0)&gt;0,ROUND('НП ДЕННА'!BH49*$CR$4,0)*2,2),0)-BN84</f>
        <v>0</v>
      </c>
      <c r="BO83" s="546">
        <f>IF('НП ДЕННА'!BI49&gt;0,IF(ROUND('НП ДЕННА'!BI49*$CR$4,0)&gt;0,ROUND('НП ДЕННА'!BI49*$CR$4,0)*2,2),0)-BO84</f>
        <v>0</v>
      </c>
      <c r="BP83" s="547">
        <f>'НП ДЕННА'!BJ49*30-SUM(BM83:BO84)-BP84</f>
        <v>0</v>
      </c>
      <c r="BQ83" s="518">
        <f>'НП ДЕННА'!BJ49-BQ84</f>
        <v>0</v>
      </c>
      <c r="BR83" s="545">
        <f>IF('НП ДЕННА'!BK49&gt;0,IF(ROUND('НП ДЕННА'!BK49*$CR$4,0)&gt;0,ROUND('НП ДЕННА'!BK49*$CR$4,0)*2,2),0)-BR84</f>
        <v>0</v>
      </c>
      <c r="BS83" s="545">
        <f>IF('НП ДЕННА'!BL49&gt;0,IF(ROUND('НП ДЕННА'!BL49*$CR$4,0)&gt;0,ROUND('НП ДЕННА'!BL49*$CR$4,0)*2,2),0)-BS84</f>
        <v>0</v>
      </c>
      <c r="BT83" s="546">
        <f>IF('НП ДЕННА'!BM49&gt;0,IF(ROUND('НП ДЕННА'!BM49*$CR$4,0)&gt;0,ROUND('НП ДЕННА'!BM49*$CR$4,0)*2,2),0)-BT84</f>
        <v>0</v>
      </c>
      <c r="BU83" s="547">
        <f>'НП ДЕННА'!BN49*30-SUM(BR83:BT84)-BU84</f>
        <v>0</v>
      </c>
      <c r="BV83" s="518">
        <f>'НП ДЕННА'!BN49-BV84</f>
        <v>0</v>
      </c>
      <c r="BW83" s="545">
        <f>IF('НП ДЕННА'!BO49&gt;0,IF(ROUND('НП ДЕННА'!BO49*$CR$4,0)&gt;0,ROUND('НП ДЕННА'!BO49*$CR$4,0)*2,2),0)-BW84</f>
        <v>0</v>
      </c>
      <c r="BX83" s="545">
        <f>IF('НП ДЕННА'!BP49&gt;0,IF(ROUND('НП ДЕННА'!BP49*$CR$4,0)&gt;0,ROUND('НП ДЕННА'!BP49*$CR$4,0)*2,2),0)-BX84</f>
        <v>0</v>
      </c>
      <c r="BY83" s="546">
        <f>IF('НП ДЕННА'!BQ49&gt;0,IF(ROUND('НП ДЕННА'!BQ49*$CR$4,0)&gt;0,ROUND('НП ДЕННА'!BQ49*$CR$4,0)*2,2),0)-BY84</f>
        <v>0</v>
      </c>
      <c r="BZ83" s="547">
        <f>'НП ДЕННА'!BR49*30-SUM(BW83:BY84)-BZ84</f>
        <v>0</v>
      </c>
      <c r="CA83" s="518">
        <f>'НП ДЕННА'!BR49-CA84</f>
        <v>0</v>
      </c>
      <c r="CB83" s="545">
        <f>IF('НП ДЕННА'!BS49&gt;0,IF(ROUND('НП ДЕННА'!BS49*$CR$4,0)&gt;0,ROUND('НП ДЕННА'!BS49*$CR$4,0)*2,2),0)-CB84</f>
        <v>0</v>
      </c>
      <c r="CC83" s="545">
        <f>IF('НП ДЕННА'!BT49&gt;0,IF(ROUND('НП ДЕННА'!BT49*$CR$4,0)&gt;0,ROUND('НП ДЕННА'!BT49*$CR$4,0)*2,2),0)-CC84</f>
        <v>0</v>
      </c>
      <c r="CD83" s="546">
        <f>IF('НП ДЕННА'!BU49&gt;0,IF(ROUND('НП ДЕННА'!BU49*$CR$4,0)&gt;0,ROUND('НП ДЕННА'!BU49*$CR$4,0)*2,2),0)-CD84</f>
        <v>0</v>
      </c>
      <c r="CE83" s="547">
        <f>'НП ДЕННА'!BV49*30-SUM(CB83:CD84)-CE84</f>
        <v>0</v>
      </c>
      <c r="CF83" s="518">
        <f>'НП ДЕННА'!BV49-CF84</f>
        <v>0</v>
      </c>
      <c r="CG83" s="545">
        <f>IF('НП ДЕННА'!BW49&gt;0,IF(ROUND('НП ДЕННА'!BW49*$CR$4,0)&gt;0,ROUND('НП ДЕННА'!BW49*$CR$4,0)*2,2),0)-CG84</f>
        <v>0</v>
      </c>
      <c r="CH83" s="545">
        <f>IF('НП ДЕННА'!BX49&gt;0,IF(ROUND('НП ДЕННА'!BX49*$CR$4,0)&gt;0,ROUND('НП ДЕННА'!BX49*$CR$4,0)*2,2),0)-CH84</f>
        <v>0</v>
      </c>
      <c r="CI83" s="546">
        <f>IF('НП ДЕННА'!BY49&gt;0,IF(ROUND('НП ДЕННА'!BY49*$CR$4,0)&gt;0,ROUND('НП ДЕННА'!BY49*$CR$4,0)*2,2),0)-CI84</f>
        <v>0</v>
      </c>
      <c r="CJ83" s="547">
        <f>'НП ДЕННА'!BZ49*30-SUM(CG83:CI84)-CJ84</f>
        <v>0</v>
      </c>
      <c r="CK83" s="518">
        <f>'НП ДЕННА'!BZ49-CK84</f>
        <v>0</v>
      </c>
      <c r="CL83" s="545">
        <f>IF('НП ДЕННА'!CA49&gt;0,IF(ROUND('НП ДЕННА'!CA49*$CR$4,0)&gt;0,ROUND('НП ДЕННА'!CA49*$CR$4,0)*2,2),0)-CL84</f>
        <v>0</v>
      </c>
      <c r="CM83" s="545">
        <f>IF('НП ДЕННА'!CB49&gt;0,IF(ROUND('НП ДЕННА'!CB49*$CR$4,0)&gt;0,ROUND('НП ДЕННА'!CB49*$CR$4,0)*2,2),0)-CM84</f>
        <v>0</v>
      </c>
      <c r="CN83" s="546">
        <f>IF('НП ДЕННА'!CC49&gt;0,IF(ROUND('НП ДЕННА'!CC49*$CR$4,0)&gt;0,ROUND('НП ДЕННА'!CC49*$CR$4,0)*2,2),0)-CN84</f>
        <v>0</v>
      </c>
      <c r="CO83" s="547">
        <f>'НП ДЕННА'!CD49*30-SUM(CL83:CN84)-CO84</f>
        <v>0</v>
      </c>
      <c r="CP83" s="518">
        <f>'НП ДЕННА'!CD49-CP84</f>
        <v>0</v>
      </c>
      <c r="CQ83" s="62">
        <f>IF(ISERROR(AH83/AC83),0,(AH83+AH84)/(AC83+AC84))</f>
        <v>0</v>
      </c>
      <c r="CS83" s="543">
        <f t="shared" si="395"/>
        <v>-1</v>
      </c>
    </row>
    <row r="84" spans="1:98" s="19" customFormat="1" ht="10.199999999999999" x14ac:dyDescent="0.2">
      <c r="A84" s="510"/>
      <c r="B84" s="600"/>
      <c r="C84" s="601" t="s">
        <v>275</v>
      </c>
      <c r="D84" s="602"/>
      <c r="E84" s="602"/>
      <c r="F84" s="602"/>
      <c r="G84" s="602"/>
      <c r="H84" s="602"/>
      <c r="I84" s="602"/>
      <c r="J84" s="602"/>
      <c r="K84" s="602"/>
      <c r="L84" s="602"/>
      <c r="M84" s="602"/>
      <c r="N84" s="602"/>
      <c r="O84" s="602"/>
      <c r="P84" s="602"/>
      <c r="Q84" s="602"/>
      <c r="R84" s="602"/>
      <c r="S84" s="602"/>
      <c r="T84" s="602"/>
      <c r="U84" s="602"/>
      <c r="V84" s="602"/>
      <c r="W84" s="602"/>
      <c r="X84" s="602"/>
      <c r="Y84" s="602"/>
      <c r="Z84" s="602"/>
      <c r="AA84" s="602"/>
      <c r="AB84" s="603"/>
      <c r="AC84" s="516">
        <f t="shared" si="408"/>
        <v>0</v>
      </c>
      <c r="AD84" s="621">
        <f>AM84+AR84+AW84+BB84+BG84+BL84+BQ84+BV84+CA84+CF84+CK84+CP84</f>
        <v>0</v>
      </c>
      <c r="AE84" s="517">
        <f t="shared" si="391"/>
        <v>0</v>
      </c>
      <c r="AF84" s="517">
        <f t="shared" si="392"/>
        <v>0</v>
      </c>
      <c r="AG84" s="517">
        <f t="shared" si="393"/>
        <v>0</v>
      </c>
      <c r="AH84" s="517">
        <f t="shared" si="394"/>
        <v>0</v>
      </c>
      <c r="AI84" s="508"/>
      <c r="AJ84" s="508"/>
      <c r="AK84" s="548"/>
      <c r="AL84" s="549"/>
      <c r="AM84" s="520">
        <f t="shared" ref="AM84" si="421">SUM(AI84:AL84)/30</f>
        <v>0</v>
      </c>
      <c r="AN84" s="508"/>
      <c r="AO84" s="508"/>
      <c r="AP84" s="548"/>
      <c r="AQ84" s="549"/>
      <c r="AR84" s="520">
        <f t="shared" ref="AR84" si="422">SUM(AN84:AQ84)/30</f>
        <v>0</v>
      </c>
      <c r="AS84" s="508"/>
      <c r="AT84" s="508"/>
      <c r="AU84" s="548"/>
      <c r="AV84" s="549"/>
      <c r="AW84" s="520">
        <f t="shared" ref="AW84" si="423">SUM(AS84:AV84)/30</f>
        <v>0</v>
      </c>
      <c r="AX84" s="508"/>
      <c r="AY84" s="508"/>
      <c r="AZ84" s="548"/>
      <c r="BA84" s="549"/>
      <c r="BB84" s="520">
        <f t="shared" ref="BB84" si="424">SUM(AX84:BA84)/30</f>
        <v>0</v>
      </c>
      <c r="BC84" s="508"/>
      <c r="BD84" s="508"/>
      <c r="BE84" s="548"/>
      <c r="BF84" s="549"/>
      <c r="BG84" s="520">
        <f t="shared" ref="BG84" si="425">SUM(BC84:BF84)/30</f>
        <v>0</v>
      </c>
      <c r="BH84" s="508"/>
      <c r="BI84" s="508"/>
      <c r="BJ84" s="548"/>
      <c r="BK84" s="549"/>
      <c r="BL84" s="520">
        <f t="shared" ref="BL84" si="426">SUM(BH84:BK84)/30</f>
        <v>0</v>
      </c>
      <c r="BM84" s="508"/>
      <c r="BN84" s="508"/>
      <c r="BO84" s="548"/>
      <c r="BP84" s="549"/>
      <c r="BQ84" s="520">
        <f t="shared" ref="BQ84" si="427">SUM(BM84:BP84)/30</f>
        <v>0</v>
      </c>
      <c r="BR84" s="508"/>
      <c r="BS84" s="508"/>
      <c r="BT84" s="548"/>
      <c r="BU84" s="549"/>
      <c r="BV84" s="520">
        <f t="shared" ref="BV84" si="428">SUM(BR84:BU84)/30</f>
        <v>0</v>
      </c>
      <c r="BW84" s="508"/>
      <c r="BX84" s="508"/>
      <c r="BY84" s="548"/>
      <c r="BZ84" s="549"/>
      <c r="CA84" s="520">
        <f t="shared" ref="CA84" si="429">SUM(BW84:BZ84)/30</f>
        <v>0</v>
      </c>
      <c r="CB84" s="508"/>
      <c r="CC84" s="508"/>
      <c r="CD84" s="548"/>
      <c r="CE84" s="549"/>
      <c r="CF84" s="520">
        <f t="shared" ref="CF84" si="430">SUM(CB84:CE84)/30</f>
        <v>0</v>
      </c>
      <c r="CG84" s="508"/>
      <c r="CH84" s="508"/>
      <c r="CI84" s="548"/>
      <c r="CJ84" s="549"/>
      <c r="CK84" s="520">
        <f t="shared" ref="CK84" si="431">SUM(CG84:CJ84)/30</f>
        <v>0</v>
      </c>
      <c r="CL84" s="508"/>
      <c r="CM84" s="508"/>
      <c r="CN84" s="548"/>
      <c r="CO84" s="549"/>
      <c r="CP84" s="520">
        <f t="shared" ref="CP84" si="432">SUM(CL84:CO84)/30</f>
        <v>0</v>
      </c>
      <c r="CQ84" s="62"/>
      <c r="CS84" s="543">
        <f t="shared" si="395"/>
        <v>-1</v>
      </c>
      <c r="CT84" s="543"/>
    </row>
    <row r="85" spans="1:98" s="19" customFormat="1" ht="10.199999999999999" x14ac:dyDescent="0.2">
      <c r="A85" s="22" t="str">
        <f>'НП ДЕННА'!A50</f>
        <v>1.1.12</v>
      </c>
      <c r="B85" s="604">
        <f>'НП ДЕННА'!B50</f>
        <v>0</v>
      </c>
      <c r="C85" s="605">
        <f>'НП ДЕННА'!C50</f>
        <v>0</v>
      </c>
      <c r="D85" s="606">
        <f>'НП ДЕННА'!D50</f>
        <v>0</v>
      </c>
      <c r="E85" s="606">
        <f>'НП ДЕННА'!E50</f>
        <v>0</v>
      </c>
      <c r="F85" s="606">
        <f>'НП ДЕННА'!F50</f>
        <v>0</v>
      </c>
      <c r="G85" s="606">
        <f>'НП ДЕННА'!G50</f>
        <v>0</v>
      </c>
      <c r="H85" s="606">
        <f>'НП ДЕННА'!H50</f>
        <v>0</v>
      </c>
      <c r="I85" s="606">
        <f>'НП ДЕННА'!I50</f>
        <v>0</v>
      </c>
      <c r="J85" s="606">
        <f>'НП ДЕННА'!J50</f>
        <v>0</v>
      </c>
      <c r="K85" s="606">
        <f>'НП ДЕННА'!K50</f>
        <v>0</v>
      </c>
      <c r="L85" s="606">
        <f>'НП ДЕННА'!L50</f>
        <v>0</v>
      </c>
      <c r="M85" s="606">
        <f>'НП ДЕННА'!M50</f>
        <v>0</v>
      </c>
      <c r="N85" s="606">
        <f>'НП ДЕННА'!N50</f>
        <v>0</v>
      </c>
      <c r="O85" s="606">
        <f>'НП ДЕННА'!O50</f>
        <v>0</v>
      </c>
      <c r="P85" s="606">
        <f>'НП ДЕННА'!P50</f>
        <v>0</v>
      </c>
      <c r="Q85" s="606">
        <f>'НП ДЕННА'!Q50</f>
        <v>0</v>
      </c>
      <c r="R85" s="606">
        <f>'НП ДЕННА'!R50</f>
        <v>0</v>
      </c>
      <c r="S85" s="606">
        <f>'НП ДЕННА'!S50</f>
        <v>0</v>
      </c>
      <c r="T85" s="607">
        <f>'НП ДЕННА'!T50</f>
        <v>0</v>
      </c>
      <c r="U85" s="607">
        <f>'НП ДЕННА'!U50</f>
        <v>0</v>
      </c>
      <c r="V85" s="608">
        <f>'НП ДЕННА'!V50</f>
        <v>0</v>
      </c>
      <c r="W85" s="608">
        <f>'НП ДЕННА'!W50</f>
        <v>0</v>
      </c>
      <c r="X85" s="608">
        <f>'НП ДЕННА'!X50</f>
        <v>0</v>
      </c>
      <c r="Y85" s="608">
        <f>'НП ДЕННА'!Y50</f>
        <v>0</v>
      </c>
      <c r="Z85" s="608">
        <f>'НП ДЕННА'!Z50</f>
        <v>0</v>
      </c>
      <c r="AA85" s="608">
        <f>'НП ДЕННА'!AA50</f>
        <v>0</v>
      </c>
      <c r="AB85" s="609">
        <f>'НП ДЕННА'!AB50</f>
        <v>0</v>
      </c>
      <c r="AC85" s="275">
        <f t="shared" si="408"/>
        <v>0</v>
      </c>
      <c r="AD85" s="620">
        <f>'НП ДЕННА'!AD50-AD86</f>
        <v>0</v>
      </c>
      <c r="AE85" s="9">
        <f t="shared" si="391"/>
        <v>0</v>
      </c>
      <c r="AF85" s="9">
        <f t="shared" si="392"/>
        <v>0</v>
      </c>
      <c r="AG85" s="9">
        <f t="shared" si="393"/>
        <v>0</v>
      </c>
      <c r="AH85" s="9">
        <f t="shared" si="394"/>
        <v>0</v>
      </c>
      <c r="AI85" s="545">
        <f>IF('НП ДЕННА'!AI50&gt;0,IF(ROUND('НП ДЕННА'!AI50*$CR$4,0)&gt;0,ROUND('НП ДЕННА'!AI50*$CR$4,0)*2,2),0)-AI86</f>
        <v>0</v>
      </c>
      <c r="AJ85" s="545">
        <f>IF('НП ДЕННА'!AJ50&gt;0,IF(ROUND('НП ДЕННА'!AJ50*$CR$4,0)&gt;0,ROUND('НП ДЕННА'!AJ50*$CR$4,0)*2,2),0)-AJ86</f>
        <v>0</v>
      </c>
      <c r="AK85" s="546">
        <f>IF('НП ДЕННА'!AK50&gt;0,IF(ROUND('НП ДЕННА'!AK50*$CR$4,0)&gt;0,ROUND('НП ДЕННА'!AK50*$CR$4,0)*2,2),0)-AK86</f>
        <v>0</v>
      </c>
      <c r="AL85" s="547">
        <f>'НП ДЕННА'!AL50*30-SUM(AI85:AK86)-AL86</f>
        <v>0</v>
      </c>
      <c r="AM85" s="518">
        <f>'НП ДЕННА'!AL50-AM86</f>
        <v>0</v>
      </c>
      <c r="AN85" s="545">
        <f>IF('НП ДЕННА'!AM50&gt;0,IF(ROUND('НП ДЕННА'!AM50*$CR$4,0)&gt;0,ROUND('НП ДЕННА'!AM50*$CR$4,0)*2,2),0)-AN86</f>
        <v>0</v>
      </c>
      <c r="AO85" s="545">
        <f>IF('НП ДЕННА'!AN50&gt;0,IF(ROUND('НП ДЕННА'!AN50*$CR$4,0)&gt;0,ROUND('НП ДЕННА'!AN50*$CR$4,0)*2,2),0)-AO86</f>
        <v>0</v>
      </c>
      <c r="AP85" s="546">
        <f>IF('НП ДЕННА'!AO50&gt;0,IF(ROUND('НП ДЕННА'!AO50*$CR$4,0)&gt;0,ROUND('НП ДЕННА'!AO50*$CR$4,0)*2,2),0)-AP86</f>
        <v>0</v>
      </c>
      <c r="AQ85" s="547">
        <f>'НП ДЕННА'!AP50*30-SUM(AN85:AP86)-AQ86</f>
        <v>0</v>
      </c>
      <c r="AR85" s="518">
        <f>'НП ДЕННА'!AP50-AR86</f>
        <v>0</v>
      </c>
      <c r="AS85" s="545">
        <f>IF('НП ДЕННА'!AQ50&gt;0,IF(ROUND('НП ДЕННА'!AQ50*$CR$4,0)&gt;0,ROUND('НП ДЕННА'!AQ50*$CR$4,0)*2,2),0)-AS86</f>
        <v>0</v>
      </c>
      <c r="AT85" s="545">
        <f>IF('НП ДЕННА'!AR50&gt;0,IF(ROUND('НП ДЕННА'!AR50*$CR$4,0)&gt;0,ROUND('НП ДЕННА'!AR50*$CR$4,0)*2,2),0)-AT86</f>
        <v>0</v>
      </c>
      <c r="AU85" s="546">
        <f>IF('НП ДЕННА'!AS50&gt;0,IF(ROUND('НП ДЕННА'!AS50*$CR$4,0)&gt;0,ROUND('НП ДЕННА'!AS50*$CR$4,0)*2,2),0)-AU86</f>
        <v>0</v>
      </c>
      <c r="AV85" s="547">
        <f>'НП ДЕННА'!AT50*30-SUM(AS85:AU86)-AV86</f>
        <v>0</v>
      </c>
      <c r="AW85" s="518">
        <f>'НП ДЕННА'!AT50-AW86</f>
        <v>0</v>
      </c>
      <c r="AX85" s="545">
        <f>IF('НП ДЕННА'!AU50&gt;0,IF(ROUND('НП ДЕННА'!AU50*$CR$4,0)&gt;0,ROUND('НП ДЕННА'!AU50*$CR$4,0)*2,2),0)-AX86</f>
        <v>0</v>
      </c>
      <c r="AY85" s="545">
        <f>IF('НП ДЕННА'!AV50&gt;0,IF(ROUND('НП ДЕННА'!AV50*$CR$4,0)&gt;0,ROUND('НП ДЕННА'!AV50*$CR$4,0)*2,2),0)-AY86</f>
        <v>0</v>
      </c>
      <c r="AZ85" s="546">
        <f>IF('НП ДЕННА'!AW50&gt;0,IF(ROUND('НП ДЕННА'!AW50*$CR$4,0)&gt;0,ROUND('НП ДЕННА'!AW50*$CR$4,0)*2,2),0)-AZ86</f>
        <v>0</v>
      </c>
      <c r="BA85" s="547">
        <f>'НП ДЕННА'!AX50*30-SUM(AX85:AZ86)-BA86</f>
        <v>0</v>
      </c>
      <c r="BB85" s="518">
        <f>'НП ДЕННА'!AX50-BB86</f>
        <v>0</v>
      </c>
      <c r="BC85" s="545">
        <f>IF('НП ДЕННА'!AY50&gt;0,IF(ROUND('НП ДЕННА'!AY50*$CR$4,0)&gt;0,ROUND('НП ДЕННА'!AY50*$CR$4,0)*2,2),0)-BC86</f>
        <v>0</v>
      </c>
      <c r="BD85" s="545">
        <f>IF('НП ДЕННА'!AZ50&gt;0,IF(ROUND('НП ДЕННА'!AZ50*$CR$4,0)&gt;0,ROUND('НП ДЕННА'!AZ50*$CR$4,0)*2,2),0)-BD86</f>
        <v>0</v>
      </c>
      <c r="BE85" s="546">
        <f>IF('НП ДЕННА'!BA50&gt;0,IF(ROUND('НП ДЕННА'!BA50*$CR$4,0)&gt;0,ROUND('НП ДЕННА'!BA50*$CR$4,0)*2,2),0)-BE86</f>
        <v>0</v>
      </c>
      <c r="BF85" s="547">
        <f>'НП ДЕННА'!BB50*30-SUM(BC85:BE86)-BF86</f>
        <v>0</v>
      </c>
      <c r="BG85" s="518">
        <f>'НП ДЕННА'!BB50-BG86</f>
        <v>0</v>
      </c>
      <c r="BH85" s="545">
        <f>IF('НП ДЕННА'!BC50&gt;0,IF(ROUND('НП ДЕННА'!BC50*$CR$4,0)&gt;0,ROUND('НП ДЕННА'!BC50*$CR$4,0)*2,2),0)-BH86</f>
        <v>0</v>
      </c>
      <c r="BI85" s="545">
        <f>IF('НП ДЕННА'!BD50&gt;0,IF(ROUND('НП ДЕННА'!BD50*$CR$4,0)&gt;0,ROUND('НП ДЕННА'!BD50*$CR$4,0)*2,2),0)-BI86</f>
        <v>0</v>
      </c>
      <c r="BJ85" s="546">
        <f>IF('НП ДЕННА'!BE50&gt;0,IF(ROUND('НП ДЕННА'!BE50*$CR$4,0)&gt;0,ROUND('НП ДЕННА'!BE50*$CR$4,0)*2,2),0)-BJ86</f>
        <v>0</v>
      </c>
      <c r="BK85" s="547">
        <f>'НП ДЕННА'!BF50*30-SUM(BH85:BJ86)-BK86</f>
        <v>0</v>
      </c>
      <c r="BL85" s="518">
        <f>'НП ДЕННА'!BF50-BL86</f>
        <v>0</v>
      </c>
      <c r="BM85" s="545">
        <f>IF('НП ДЕННА'!BG50&gt;0,IF(ROUND('НП ДЕННА'!BG50*$CR$4,0)&gt;0,ROUND('НП ДЕННА'!BG50*$CR$4,0)*2,2),0)-BM86</f>
        <v>0</v>
      </c>
      <c r="BN85" s="545">
        <f>IF('НП ДЕННА'!BH50&gt;0,IF(ROUND('НП ДЕННА'!BH50*$CR$4,0)&gt;0,ROUND('НП ДЕННА'!BH50*$CR$4,0)*2,2),0)-BN86</f>
        <v>0</v>
      </c>
      <c r="BO85" s="546">
        <f>IF('НП ДЕННА'!BI50&gt;0,IF(ROUND('НП ДЕННА'!BI50*$CR$4,0)&gt;0,ROUND('НП ДЕННА'!BI50*$CR$4,0)*2,2),0)-BO86</f>
        <v>0</v>
      </c>
      <c r="BP85" s="547">
        <f>'НП ДЕННА'!BJ50*30-SUM(BM85:BO86)-BP86</f>
        <v>0</v>
      </c>
      <c r="BQ85" s="518">
        <f>'НП ДЕННА'!BJ50-BQ86</f>
        <v>0</v>
      </c>
      <c r="BR85" s="545">
        <f>IF('НП ДЕННА'!BK50&gt;0,IF(ROUND('НП ДЕННА'!BK50*$CR$4,0)&gt;0,ROUND('НП ДЕННА'!BK50*$CR$4,0)*2,2),0)-BR86</f>
        <v>0</v>
      </c>
      <c r="BS85" s="545">
        <f>IF('НП ДЕННА'!BL50&gt;0,IF(ROUND('НП ДЕННА'!BL50*$CR$4,0)&gt;0,ROUND('НП ДЕННА'!BL50*$CR$4,0)*2,2),0)-BS86</f>
        <v>0</v>
      </c>
      <c r="BT85" s="546">
        <f>IF('НП ДЕННА'!BM50&gt;0,IF(ROUND('НП ДЕННА'!BM50*$CR$4,0)&gt;0,ROUND('НП ДЕННА'!BM50*$CR$4,0)*2,2),0)-BT86</f>
        <v>0</v>
      </c>
      <c r="BU85" s="547">
        <f>'НП ДЕННА'!BN50*30-SUM(BR85:BT86)-BU86</f>
        <v>0</v>
      </c>
      <c r="BV85" s="518">
        <f>'НП ДЕННА'!BN50-BV86</f>
        <v>0</v>
      </c>
      <c r="BW85" s="545">
        <f>IF('НП ДЕННА'!BO50&gt;0,IF(ROUND('НП ДЕННА'!BO50*$CR$4,0)&gt;0,ROUND('НП ДЕННА'!BO50*$CR$4,0)*2,2),0)-BW86</f>
        <v>0</v>
      </c>
      <c r="BX85" s="545">
        <f>IF('НП ДЕННА'!BP50&gt;0,IF(ROUND('НП ДЕННА'!BP50*$CR$4,0)&gt;0,ROUND('НП ДЕННА'!BP50*$CR$4,0)*2,2),0)-BX86</f>
        <v>0</v>
      </c>
      <c r="BY85" s="546">
        <f>IF('НП ДЕННА'!BQ50&gt;0,IF(ROUND('НП ДЕННА'!BQ50*$CR$4,0)&gt;0,ROUND('НП ДЕННА'!BQ50*$CR$4,0)*2,2),0)-BY86</f>
        <v>0</v>
      </c>
      <c r="BZ85" s="547">
        <f>'НП ДЕННА'!BR50*30-SUM(BW85:BY86)-BZ86</f>
        <v>0</v>
      </c>
      <c r="CA85" s="518">
        <f>'НП ДЕННА'!BR50-CA86</f>
        <v>0</v>
      </c>
      <c r="CB85" s="545">
        <f>IF('НП ДЕННА'!BS50&gt;0,IF(ROUND('НП ДЕННА'!BS50*$CR$4,0)&gt;0,ROUND('НП ДЕННА'!BS50*$CR$4,0)*2,2),0)-CB86</f>
        <v>0</v>
      </c>
      <c r="CC85" s="545">
        <f>IF('НП ДЕННА'!BT50&gt;0,IF(ROUND('НП ДЕННА'!BT50*$CR$4,0)&gt;0,ROUND('НП ДЕННА'!BT50*$CR$4,0)*2,2),0)-CC86</f>
        <v>0</v>
      </c>
      <c r="CD85" s="546">
        <f>IF('НП ДЕННА'!BU50&gt;0,IF(ROUND('НП ДЕННА'!BU50*$CR$4,0)&gt;0,ROUND('НП ДЕННА'!BU50*$CR$4,0)*2,2),0)-CD86</f>
        <v>0</v>
      </c>
      <c r="CE85" s="547">
        <f>'НП ДЕННА'!BV50*30-SUM(CB85:CD86)-CE86</f>
        <v>0</v>
      </c>
      <c r="CF85" s="518">
        <f>'НП ДЕННА'!BV50-CF86</f>
        <v>0</v>
      </c>
      <c r="CG85" s="545">
        <f>IF('НП ДЕННА'!BW50&gt;0,IF(ROUND('НП ДЕННА'!BW50*$CR$4,0)&gt;0,ROUND('НП ДЕННА'!BW50*$CR$4,0)*2,2),0)-CG86</f>
        <v>0</v>
      </c>
      <c r="CH85" s="545">
        <f>IF('НП ДЕННА'!BX50&gt;0,IF(ROUND('НП ДЕННА'!BX50*$CR$4,0)&gt;0,ROUND('НП ДЕННА'!BX50*$CR$4,0)*2,2),0)-CH86</f>
        <v>0</v>
      </c>
      <c r="CI85" s="546">
        <f>IF('НП ДЕННА'!BY50&gt;0,IF(ROUND('НП ДЕННА'!BY50*$CR$4,0)&gt;0,ROUND('НП ДЕННА'!BY50*$CR$4,0)*2,2),0)-CI86</f>
        <v>0</v>
      </c>
      <c r="CJ85" s="547">
        <f>'НП ДЕННА'!BZ50*30-SUM(CG85:CI86)-CJ86</f>
        <v>0</v>
      </c>
      <c r="CK85" s="518">
        <f>'НП ДЕННА'!BZ50-CK86</f>
        <v>0</v>
      </c>
      <c r="CL85" s="545">
        <f>IF('НП ДЕННА'!CA50&gt;0,IF(ROUND('НП ДЕННА'!CA50*$CR$4,0)&gt;0,ROUND('НП ДЕННА'!CA50*$CR$4,0)*2,2),0)-CL86</f>
        <v>0</v>
      </c>
      <c r="CM85" s="545">
        <f>IF('НП ДЕННА'!CB50&gt;0,IF(ROUND('НП ДЕННА'!CB50*$CR$4,0)&gt;0,ROUND('НП ДЕННА'!CB50*$CR$4,0)*2,2),0)-CM86</f>
        <v>0</v>
      </c>
      <c r="CN85" s="546">
        <f>IF('НП ДЕННА'!CC50&gt;0,IF(ROUND('НП ДЕННА'!CC50*$CR$4,0)&gt;0,ROUND('НП ДЕННА'!CC50*$CR$4,0)*2,2),0)-CN86</f>
        <v>0</v>
      </c>
      <c r="CO85" s="547">
        <f>'НП ДЕННА'!CD50*30-SUM(CL85:CN86)-CO86</f>
        <v>0</v>
      </c>
      <c r="CP85" s="518">
        <f>'НП ДЕННА'!CD50-CP86</f>
        <v>0</v>
      </c>
      <c r="CQ85" s="62">
        <f>IF(ISERROR(AH85/AC85),0,(AH85+AH86)/(AC85+AC86))</f>
        <v>0</v>
      </c>
      <c r="CS85" s="543">
        <f t="shared" si="395"/>
        <v>-1</v>
      </c>
    </row>
    <row r="86" spans="1:98" s="19" customFormat="1" ht="10.199999999999999" x14ac:dyDescent="0.2">
      <c r="A86" s="510"/>
      <c r="B86" s="600"/>
      <c r="C86" s="601" t="s">
        <v>275</v>
      </c>
      <c r="D86" s="602"/>
      <c r="E86" s="602"/>
      <c r="F86" s="602"/>
      <c r="G86" s="602"/>
      <c r="H86" s="602"/>
      <c r="I86" s="602"/>
      <c r="J86" s="602"/>
      <c r="K86" s="602"/>
      <c r="L86" s="602"/>
      <c r="M86" s="602"/>
      <c r="N86" s="602"/>
      <c r="O86" s="602"/>
      <c r="P86" s="602"/>
      <c r="Q86" s="602"/>
      <c r="R86" s="602"/>
      <c r="S86" s="602"/>
      <c r="T86" s="602"/>
      <c r="U86" s="602"/>
      <c r="V86" s="602"/>
      <c r="W86" s="602"/>
      <c r="X86" s="602"/>
      <c r="Y86" s="602"/>
      <c r="Z86" s="602"/>
      <c r="AA86" s="602"/>
      <c r="AB86" s="603"/>
      <c r="AC86" s="516">
        <f t="shared" si="408"/>
        <v>0</v>
      </c>
      <c r="AD86" s="621">
        <f>AM86+AR86+AW86+BB86+BG86+BL86+BQ86+BV86+CA86+CF86+CK86+CP86</f>
        <v>0</v>
      </c>
      <c r="AE86" s="517">
        <f t="shared" si="391"/>
        <v>0</v>
      </c>
      <c r="AF86" s="517">
        <f t="shared" si="392"/>
        <v>0</v>
      </c>
      <c r="AG86" s="517">
        <f t="shared" si="393"/>
        <v>0</v>
      </c>
      <c r="AH86" s="517">
        <f t="shared" si="394"/>
        <v>0</v>
      </c>
      <c r="AI86" s="508"/>
      <c r="AJ86" s="508"/>
      <c r="AK86" s="548"/>
      <c r="AL86" s="549"/>
      <c r="AM86" s="520">
        <f t="shared" ref="AM86" si="433">SUM(AI86:AL86)/30</f>
        <v>0</v>
      </c>
      <c r="AN86" s="508"/>
      <c r="AO86" s="508"/>
      <c r="AP86" s="548"/>
      <c r="AQ86" s="549"/>
      <c r="AR86" s="520">
        <f t="shared" ref="AR86" si="434">SUM(AN86:AQ86)/30</f>
        <v>0</v>
      </c>
      <c r="AS86" s="508"/>
      <c r="AT86" s="508"/>
      <c r="AU86" s="548"/>
      <c r="AV86" s="549"/>
      <c r="AW86" s="520">
        <f t="shared" ref="AW86" si="435">SUM(AS86:AV86)/30</f>
        <v>0</v>
      </c>
      <c r="AX86" s="508"/>
      <c r="AY86" s="508"/>
      <c r="AZ86" s="548"/>
      <c r="BA86" s="549"/>
      <c r="BB86" s="520">
        <f t="shared" ref="BB86" si="436">SUM(AX86:BA86)/30</f>
        <v>0</v>
      </c>
      <c r="BC86" s="508"/>
      <c r="BD86" s="508"/>
      <c r="BE86" s="548"/>
      <c r="BF86" s="549"/>
      <c r="BG86" s="520">
        <f t="shared" ref="BG86" si="437">SUM(BC86:BF86)/30</f>
        <v>0</v>
      </c>
      <c r="BH86" s="508"/>
      <c r="BI86" s="508"/>
      <c r="BJ86" s="548"/>
      <c r="BK86" s="549"/>
      <c r="BL86" s="520">
        <f t="shared" ref="BL86" si="438">SUM(BH86:BK86)/30</f>
        <v>0</v>
      </c>
      <c r="BM86" s="508"/>
      <c r="BN86" s="508"/>
      <c r="BO86" s="548"/>
      <c r="BP86" s="549"/>
      <c r="BQ86" s="520">
        <f t="shared" ref="BQ86" si="439">SUM(BM86:BP86)/30</f>
        <v>0</v>
      </c>
      <c r="BR86" s="508"/>
      <c r="BS86" s="508"/>
      <c r="BT86" s="548"/>
      <c r="BU86" s="549"/>
      <c r="BV86" s="520">
        <f t="shared" ref="BV86" si="440">SUM(BR86:BU86)/30</f>
        <v>0</v>
      </c>
      <c r="BW86" s="508"/>
      <c r="BX86" s="508"/>
      <c r="BY86" s="548"/>
      <c r="BZ86" s="549"/>
      <c r="CA86" s="520">
        <f t="shared" ref="CA86" si="441">SUM(BW86:BZ86)/30</f>
        <v>0</v>
      </c>
      <c r="CB86" s="508"/>
      <c r="CC86" s="508"/>
      <c r="CD86" s="548"/>
      <c r="CE86" s="549"/>
      <c r="CF86" s="520">
        <f t="shared" ref="CF86" si="442">SUM(CB86:CE86)/30</f>
        <v>0</v>
      </c>
      <c r="CG86" s="508"/>
      <c r="CH86" s="508"/>
      <c r="CI86" s="548"/>
      <c r="CJ86" s="549"/>
      <c r="CK86" s="520">
        <f t="shared" ref="CK86" si="443">SUM(CG86:CJ86)/30</f>
        <v>0</v>
      </c>
      <c r="CL86" s="508"/>
      <c r="CM86" s="508"/>
      <c r="CN86" s="548"/>
      <c r="CO86" s="549"/>
      <c r="CP86" s="520">
        <f t="shared" ref="CP86" si="444">SUM(CL86:CO86)/30</f>
        <v>0</v>
      </c>
      <c r="CQ86" s="62"/>
      <c r="CS86" s="543">
        <f t="shared" si="395"/>
        <v>-1</v>
      </c>
      <c r="CT86" s="543"/>
    </row>
    <row r="87" spans="1:98" s="19" customFormat="1" ht="10.199999999999999" x14ac:dyDescent="0.2">
      <c r="A87" s="22" t="str">
        <f>'НП ДЕННА'!A51</f>
        <v>1.1.12</v>
      </c>
      <c r="B87" s="604">
        <f>'НП ДЕННА'!B51</f>
        <v>0</v>
      </c>
      <c r="C87" s="605">
        <f>'НП ДЕННА'!C51</f>
        <v>0</v>
      </c>
      <c r="D87" s="606">
        <f>'НП ДЕННА'!D51</f>
        <v>0</v>
      </c>
      <c r="E87" s="606">
        <f>'НП ДЕННА'!E51</f>
        <v>0</v>
      </c>
      <c r="F87" s="606">
        <f>'НП ДЕННА'!F51</f>
        <v>0</v>
      </c>
      <c r="G87" s="606">
        <f>'НП ДЕННА'!G51</f>
        <v>0</v>
      </c>
      <c r="H87" s="606">
        <f>'НП ДЕННА'!H51</f>
        <v>0</v>
      </c>
      <c r="I87" s="606">
        <f>'НП ДЕННА'!I51</f>
        <v>0</v>
      </c>
      <c r="J87" s="606">
        <f>'НП ДЕННА'!J51</f>
        <v>0</v>
      </c>
      <c r="K87" s="606">
        <f>'НП ДЕННА'!K51</f>
        <v>0</v>
      </c>
      <c r="L87" s="606">
        <f>'НП ДЕННА'!L51</f>
        <v>0</v>
      </c>
      <c r="M87" s="606">
        <f>'НП ДЕННА'!M51</f>
        <v>0</v>
      </c>
      <c r="N87" s="606">
        <f>'НП ДЕННА'!N51</f>
        <v>0</v>
      </c>
      <c r="O87" s="606">
        <f>'НП ДЕННА'!O51</f>
        <v>0</v>
      </c>
      <c r="P87" s="606">
        <f>'НП ДЕННА'!P51</f>
        <v>0</v>
      </c>
      <c r="Q87" s="606">
        <f>'НП ДЕННА'!Q51</f>
        <v>0</v>
      </c>
      <c r="R87" s="606">
        <f>'НП ДЕННА'!R51</f>
        <v>0</v>
      </c>
      <c r="S87" s="606">
        <f>'НП ДЕННА'!S51</f>
        <v>0</v>
      </c>
      <c r="T87" s="607">
        <f>'НП ДЕННА'!T51</f>
        <v>0</v>
      </c>
      <c r="U87" s="607">
        <f>'НП ДЕННА'!U51</f>
        <v>0</v>
      </c>
      <c r="V87" s="608">
        <f>'НП ДЕННА'!V51</f>
        <v>0</v>
      </c>
      <c r="W87" s="608">
        <f>'НП ДЕННА'!W51</f>
        <v>0</v>
      </c>
      <c r="X87" s="608">
        <f>'НП ДЕННА'!X51</f>
        <v>0</v>
      </c>
      <c r="Y87" s="608">
        <f>'НП ДЕННА'!Y51</f>
        <v>0</v>
      </c>
      <c r="Z87" s="608">
        <f>'НП ДЕННА'!Z51</f>
        <v>0</v>
      </c>
      <c r="AA87" s="608">
        <f>'НП ДЕННА'!AA51</f>
        <v>0</v>
      </c>
      <c r="AB87" s="609">
        <f>'НП ДЕННА'!AB51</f>
        <v>0</v>
      </c>
      <c r="AC87" s="275">
        <f t="shared" si="408"/>
        <v>0</v>
      </c>
      <c r="AD87" s="620">
        <f>'НП ДЕННА'!AD51-AD88</f>
        <v>0</v>
      </c>
      <c r="AE87" s="9">
        <f t="shared" si="391"/>
        <v>0</v>
      </c>
      <c r="AF87" s="9">
        <f t="shared" si="392"/>
        <v>0</v>
      </c>
      <c r="AG87" s="9">
        <f t="shared" si="393"/>
        <v>0</v>
      </c>
      <c r="AH87" s="9">
        <f t="shared" si="394"/>
        <v>0</v>
      </c>
      <c r="AI87" s="545">
        <f>IF('НП ДЕННА'!AI51&gt;0,IF(ROUND('НП ДЕННА'!AI51*$CR$4,0)&gt;0,ROUND('НП ДЕННА'!AI51*$CR$4,0)*2,2),0)-AI88</f>
        <v>0</v>
      </c>
      <c r="AJ87" s="545">
        <f>IF('НП ДЕННА'!AJ51&gt;0,IF(ROUND('НП ДЕННА'!AJ51*$CR$4,0)&gt;0,ROUND('НП ДЕННА'!AJ51*$CR$4,0)*2,2),0)-AJ88</f>
        <v>0</v>
      </c>
      <c r="AK87" s="546">
        <f>IF('НП ДЕННА'!AK51&gt;0,IF(ROUND('НП ДЕННА'!AK51*$CR$4,0)&gt;0,ROUND('НП ДЕННА'!AK51*$CR$4,0)*2,2),0)-AK88</f>
        <v>0</v>
      </c>
      <c r="AL87" s="547">
        <f>'НП ДЕННА'!AL51*30-SUM(AI87:AK88)-AL88</f>
        <v>0</v>
      </c>
      <c r="AM87" s="518">
        <f>'НП ДЕННА'!AL51-AM88</f>
        <v>0</v>
      </c>
      <c r="AN87" s="545">
        <f>IF('НП ДЕННА'!AM51&gt;0,IF(ROUND('НП ДЕННА'!AM51*$CR$4,0)&gt;0,ROUND('НП ДЕННА'!AM51*$CR$4,0)*2,2),0)-AN88</f>
        <v>0</v>
      </c>
      <c r="AO87" s="545">
        <f>IF('НП ДЕННА'!AN51&gt;0,IF(ROUND('НП ДЕННА'!AN51*$CR$4,0)&gt;0,ROUND('НП ДЕННА'!AN51*$CR$4,0)*2,2),0)-AO88</f>
        <v>0</v>
      </c>
      <c r="AP87" s="546">
        <f>IF('НП ДЕННА'!AO51&gt;0,IF(ROUND('НП ДЕННА'!AO51*$CR$4,0)&gt;0,ROUND('НП ДЕННА'!AO51*$CR$4,0)*2,2),0)-AP88</f>
        <v>0</v>
      </c>
      <c r="AQ87" s="547">
        <f>'НП ДЕННА'!AP51*30-SUM(AN87:AP88)-AQ88</f>
        <v>0</v>
      </c>
      <c r="AR87" s="518">
        <f>'НП ДЕННА'!AP51-AR88</f>
        <v>0</v>
      </c>
      <c r="AS87" s="545">
        <f>IF('НП ДЕННА'!AQ51&gt;0,IF(ROUND('НП ДЕННА'!AQ51*$CR$4,0)&gt;0,ROUND('НП ДЕННА'!AQ51*$CR$4,0)*2,2),0)-AS88</f>
        <v>0</v>
      </c>
      <c r="AT87" s="545">
        <f>IF('НП ДЕННА'!AR51&gt;0,IF(ROUND('НП ДЕННА'!AR51*$CR$4,0)&gt;0,ROUND('НП ДЕННА'!AR51*$CR$4,0)*2,2),0)-AT88</f>
        <v>0</v>
      </c>
      <c r="AU87" s="546">
        <f>IF('НП ДЕННА'!AS51&gt;0,IF(ROUND('НП ДЕННА'!AS51*$CR$4,0)&gt;0,ROUND('НП ДЕННА'!AS51*$CR$4,0)*2,2),0)-AU88</f>
        <v>0</v>
      </c>
      <c r="AV87" s="547">
        <f>'НП ДЕННА'!AT51*30-SUM(AS87:AU88)-AV88</f>
        <v>0</v>
      </c>
      <c r="AW87" s="518">
        <f>'НП ДЕННА'!AT51-AW88</f>
        <v>0</v>
      </c>
      <c r="AX87" s="545">
        <f>IF('НП ДЕННА'!AU51&gt;0,IF(ROUND('НП ДЕННА'!AU51*$CR$4,0)&gt;0,ROUND('НП ДЕННА'!AU51*$CR$4,0)*2,2),0)-AX88</f>
        <v>0</v>
      </c>
      <c r="AY87" s="545">
        <f>IF('НП ДЕННА'!AV51&gt;0,IF(ROUND('НП ДЕННА'!AV51*$CR$4,0)&gt;0,ROUND('НП ДЕННА'!AV51*$CR$4,0)*2,2),0)-AY88</f>
        <v>0</v>
      </c>
      <c r="AZ87" s="546">
        <f>IF('НП ДЕННА'!AW51&gt;0,IF(ROUND('НП ДЕННА'!AW51*$CR$4,0)&gt;0,ROUND('НП ДЕННА'!AW51*$CR$4,0)*2,2),0)-AZ88</f>
        <v>0</v>
      </c>
      <c r="BA87" s="547">
        <f>'НП ДЕННА'!AX51*30-SUM(AX87:AZ88)-BA88</f>
        <v>0</v>
      </c>
      <c r="BB87" s="518">
        <f>'НП ДЕННА'!AX51-BB88</f>
        <v>0</v>
      </c>
      <c r="BC87" s="545">
        <f>IF('НП ДЕННА'!AY51&gt;0,IF(ROUND('НП ДЕННА'!AY51*$CR$4,0)&gt;0,ROUND('НП ДЕННА'!AY51*$CR$4,0)*2,2),0)-BC88</f>
        <v>0</v>
      </c>
      <c r="BD87" s="545">
        <f>IF('НП ДЕННА'!AZ51&gt;0,IF(ROUND('НП ДЕННА'!AZ51*$CR$4,0)&gt;0,ROUND('НП ДЕННА'!AZ51*$CR$4,0)*2,2),0)-BD88</f>
        <v>0</v>
      </c>
      <c r="BE87" s="546">
        <f>IF('НП ДЕННА'!BA51&gt;0,IF(ROUND('НП ДЕННА'!BA51*$CR$4,0)&gt;0,ROUND('НП ДЕННА'!BA51*$CR$4,0)*2,2),0)-BE88</f>
        <v>0</v>
      </c>
      <c r="BF87" s="547">
        <f>'НП ДЕННА'!BB51*30-SUM(BC87:BE88)-BF88</f>
        <v>0</v>
      </c>
      <c r="BG87" s="518">
        <f>'НП ДЕННА'!BB51-BG88</f>
        <v>0</v>
      </c>
      <c r="BH87" s="545">
        <f>IF('НП ДЕННА'!BC51&gt;0,IF(ROUND('НП ДЕННА'!BC51*$CR$4,0)&gt;0,ROUND('НП ДЕННА'!BC51*$CR$4,0)*2,2),0)-BH88</f>
        <v>0</v>
      </c>
      <c r="BI87" s="545">
        <f>IF('НП ДЕННА'!BD51&gt;0,IF(ROUND('НП ДЕННА'!BD51*$CR$4,0)&gt;0,ROUND('НП ДЕННА'!BD51*$CR$4,0)*2,2),0)-BI88</f>
        <v>0</v>
      </c>
      <c r="BJ87" s="546">
        <f>IF('НП ДЕННА'!BE51&gt;0,IF(ROUND('НП ДЕННА'!BE51*$CR$4,0)&gt;0,ROUND('НП ДЕННА'!BE51*$CR$4,0)*2,2),0)-BJ88</f>
        <v>0</v>
      </c>
      <c r="BK87" s="547">
        <f>'НП ДЕННА'!BF51*30-SUM(BH87:BJ88)-BK88</f>
        <v>0</v>
      </c>
      <c r="BL87" s="518">
        <f>'НП ДЕННА'!BF51-BL88</f>
        <v>0</v>
      </c>
      <c r="BM87" s="545">
        <f>IF('НП ДЕННА'!BG51&gt;0,IF(ROUND('НП ДЕННА'!BG51*$CR$4,0)&gt;0,ROUND('НП ДЕННА'!BG51*$CR$4,0)*2,2),0)-BM88</f>
        <v>0</v>
      </c>
      <c r="BN87" s="545">
        <f>IF('НП ДЕННА'!BH51&gt;0,IF(ROUND('НП ДЕННА'!BH51*$CR$4,0)&gt;0,ROUND('НП ДЕННА'!BH51*$CR$4,0)*2,2),0)-BN88</f>
        <v>0</v>
      </c>
      <c r="BO87" s="546">
        <f>IF('НП ДЕННА'!BI51&gt;0,IF(ROUND('НП ДЕННА'!BI51*$CR$4,0)&gt;0,ROUND('НП ДЕННА'!BI51*$CR$4,0)*2,2),0)-BO88</f>
        <v>0</v>
      </c>
      <c r="BP87" s="547">
        <f>'НП ДЕННА'!BJ51*30-SUM(BM87:BO88)-BP88</f>
        <v>0</v>
      </c>
      <c r="BQ87" s="518">
        <f>'НП ДЕННА'!BJ51-BQ88</f>
        <v>0</v>
      </c>
      <c r="BR87" s="545">
        <f>IF('НП ДЕННА'!BK51&gt;0,IF(ROUND('НП ДЕННА'!BK51*$CR$4,0)&gt;0,ROUND('НП ДЕННА'!BK51*$CR$4,0)*2,2),0)-BR88</f>
        <v>0</v>
      </c>
      <c r="BS87" s="545">
        <f>IF('НП ДЕННА'!BL51&gt;0,IF(ROUND('НП ДЕННА'!BL51*$CR$4,0)&gt;0,ROUND('НП ДЕННА'!BL51*$CR$4,0)*2,2),0)-BS88</f>
        <v>0</v>
      </c>
      <c r="BT87" s="546">
        <f>IF('НП ДЕННА'!BM51&gt;0,IF(ROUND('НП ДЕННА'!BM51*$CR$4,0)&gt;0,ROUND('НП ДЕННА'!BM51*$CR$4,0)*2,2),0)-BT88</f>
        <v>0</v>
      </c>
      <c r="BU87" s="547">
        <f>'НП ДЕННА'!BN51*30-SUM(BR87:BT88)-BU88</f>
        <v>0</v>
      </c>
      <c r="BV87" s="518">
        <f>'НП ДЕННА'!BN51-BV88</f>
        <v>0</v>
      </c>
      <c r="BW87" s="545">
        <f>IF('НП ДЕННА'!BO51&gt;0,IF(ROUND('НП ДЕННА'!BO51*$CR$4,0)&gt;0,ROUND('НП ДЕННА'!BO51*$CR$4,0)*2,2),0)-BW88</f>
        <v>0</v>
      </c>
      <c r="BX87" s="545">
        <f>IF('НП ДЕННА'!BP51&gt;0,IF(ROUND('НП ДЕННА'!BP51*$CR$4,0)&gt;0,ROUND('НП ДЕННА'!BP51*$CR$4,0)*2,2),0)-BX88</f>
        <v>0</v>
      </c>
      <c r="BY87" s="546">
        <f>IF('НП ДЕННА'!BQ51&gt;0,IF(ROUND('НП ДЕННА'!BQ51*$CR$4,0)&gt;0,ROUND('НП ДЕННА'!BQ51*$CR$4,0)*2,2),0)-BY88</f>
        <v>0</v>
      </c>
      <c r="BZ87" s="547">
        <f>'НП ДЕННА'!BR51*30-SUM(BW87:BY88)-BZ88</f>
        <v>0</v>
      </c>
      <c r="CA87" s="518">
        <f>'НП ДЕННА'!BR51-CA88</f>
        <v>0</v>
      </c>
      <c r="CB87" s="545">
        <f>IF('НП ДЕННА'!BS51&gt;0,IF(ROUND('НП ДЕННА'!BS51*$CR$4,0)&gt;0,ROUND('НП ДЕННА'!BS51*$CR$4,0)*2,2),0)-CB88</f>
        <v>0</v>
      </c>
      <c r="CC87" s="545">
        <f>IF('НП ДЕННА'!BT51&gt;0,IF(ROUND('НП ДЕННА'!BT51*$CR$4,0)&gt;0,ROUND('НП ДЕННА'!BT51*$CR$4,0)*2,2),0)-CC88</f>
        <v>0</v>
      </c>
      <c r="CD87" s="546">
        <f>IF('НП ДЕННА'!BU51&gt;0,IF(ROUND('НП ДЕННА'!BU51*$CR$4,0)&gt;0,ROUND('НП ДЕННА'!BU51*$CR$4,0)*2,2),0)-CD88</f>
        <v>0</v>
      </c>
      <c r="CE87" s="547">
        <f>'НП ДЕННА'!BV51*30-SUM(CB87:CD88)-CE88</f>
        <v>0</v>
      </c>
      <c r="CF87" s="518">
        <f>'НП ДЕННА'!BV51-CF88</f>
        <v>0</v>
      </c>
      <c r="CG87" s="545">
        <f>IF('НП ДЕННА'!BW51&gt;0,IF(ROUND('НП ДЕННА'!BW51*$CR$4,0)&gt;0,ROUND('НП ДЕННА'!BW51*$CR$4,0)*2,2),0)-CG88</f>
        <v>0</v>
      </c>
      <c r="CH87" s="545">
        <f>IF('НП ДЕННА'!BX51&gt;0,IF(ROUND('НП ДЕННА'!BX51*$CR$4,0)&gt;0,ROUND('НП ДЕННА'!BX51*$CR$4,0)*2,2),0)-CH88</f>
        <v>0</v>
      </c>
      <c r="CI87" s="546">
        <f>IF('НП ДЕННА'!BY51&gt;0,IF(ROUND('НП ДЕННА'!BY51*$CR$4,0)&gt;0,ROUND('НП ДЕННА'!BY51*$CR$4,0)*2,2),0)-CI88</f>
        <v>0</v>
      </c>
      <c r="CJ87" s="547">
        <f>'НП ДЕННА'!BZ51*30-SUM(CG87:CI88)-CJ88</f>
        <v>0</v>
      </c>
      <c r="CK87" s="518">
        <f>'НП ДЕННА'!BZ51-CK88</f>
        <v>0</v>
      </c>
      <c r="CL87" s="545">
        <f>IF('НП ДЕННА'!CA51&gt;0,IF(ROUND('НП ДЕННА'!CA51*$CR$4,0)&gt;0,ROUND('НП ДЕННА'!CA51*$CR$4,0)*2,2),0)-CL88</f>
        <v>0</v>
      </c>
      <c r="CM87" s="545">
        <f>IF('НП ДЕННА'!CB51&gt;0,IF(ROUND('НП ДЕННА'!CB51*$CR$4,0)&gt;0,ROUND('НП ДЕННА'!CB51*$CR$4,0)*2,2),0)-CM88</f>
        <v>0</v>
      </c>
      <c r="CN87" s="546">
        <f>IF('НП ДЕННА'!CC51&gt;0,IF(ROUND('НП ДЕННА'!CC51*$CR$4,0)&gt;0,ROUND('НП ДЕННА'!CC51*$CR$4,0)*2,2),0)-CN88</f>
        <v>0</v>
      </c>
      <c r="CO87" s="547">
        <f>'НП ДЕННА'!CD51*30-SUM(CL87:CN88)-CO88</f>
        <v>0</v>
      </c>
      <c r="CP87" s="518">
        <f>'НП ДЕННА'!CD51-CP88</f>
        <v>0</v>
      </c>
      <c r="CQ87" s="62">
        <f>IF(ISERROR(AH87/AC87),0,(AH87+AH88)/(AC87+AC88))</f>
        <v>0</v>
      </c>
      <c r="CS87" s="543">
        <f t="shared" si="395"/>
        <v>-1</v>
      </c>
    </row>
    <row r="88" spans="1:98" s="19" customFormat="1" ht="10.199999999999999" x14ac:dyDescent="0.2">
      <c r="A88" s="510"/>
      <c r="B88" s="600"/>
      <c r="C88" s="601" t="s">
        <v>275</v>
      </c>
      <c r="D88" s="602"/>
      <c r="E88" s="602"/>
      <c r="F88" s="602"/>
      <c r="G88" s="602"/>
      <c r="H88" s="602"/>
      <c r="I88" s="602"/>
      <c r="J88" s="602"/>
      <c r="K88" s="602"/>
      <c r="L88" s="602"/>
      <c r="M88" s="602"/>
      <c r="N88" s="602"/>
      <c r="O88" s="602"/>
      <c r="P88" s="602"/>
      <c r="Q88" s="602"/>
      <c r="R88" s="602"/>
      <c r="S88" s="602"/>
      <c r="T88" s="602"/>
      <c r="U88" s="602"/>
      <c r="V88" s="602"/>
      <c r="W88" s="602"/>
      <c r="X88" s="602"/>
      <c r="Y88" s="602"/>
      <c r="Z88" s="602"/>
      <c r="AA88" s="602"/>
      <c r="AB88" s="603"/>
      <c r="AC88" s="516">
        <f t="shared" si="408"/>
        <v>0</v>
      </c>
      <c r="AD88" s="621">
        <f>AM88+AR88+AW88+BB88+BG88+BL88+BQ88+BV88+CA88+CF88+CK88+CP88</f>
        <v>0</v>
      </c>
      <c r="AE88" s="517">
        <f t="shared" si="391"/>
        <v>0</v>
      </c>
      <c r="AF88" s="517">
        <f t="shared" si="392"/>
        <v>0</v>
      </c>
      <c r="AG88" s="517">
        <f t="shared" si="393"/>
        <v>0</v>
      </c>
      <c r="AH88" s="517">
        <f t="shared" si="394"/>
        <v>0</v>
      </c>
      <c r="AI88" s="508"/>
      <c r="AJ88" s="508"/>
      <c r="AK88" s="548"/>
      <c r="AL88" s="549"/>
      <c r="AM88" s="520">
        <f t="shared" ref="AM88" si="445">SUM(AI88:AL88)/30</f>
        <v>0</v>
      </c>
      <c r="AN88" s="508"/>
      <c r="AO88" s="508"/>
      <c r="AP88" s="548"/>
      <c r="AQ88" s="549"/>
      <c r="AR88" s="520">
        <f t="shared" ref="AR88" si="446">SUM(AN88:AQ88)/30</f>
        <v>0</v>
      </c>
      <c r="AS88" s="508"/>
      <c r="AT88" s="508"/>
      <c r="AU88" s="548"/>
      <c r="AV88" s="549"/>
      <c r="AW88" s="520">
        <f t="shared" ref="AW88" si="447">SUM(AS88:AV88)/30</f>
        <v>0</v>
      </c>
      <c r="AX88" s="508"/>
      <c r="AY88" s="508"/>
      <c r="AZ88" s="548"/>
      <c r="BA88" s="549"/>
      <c r="BB88" s="520">
        <f t="shared" ref="BB88" si="448">SUM(AX88:BA88)/30</f>
        <v>0</v>
      </c>
      <c r="BC88" s="508"/>
      <c r="BD88" s="508"/>
      <c r="BE88" s="548"/>
      <c r="BF88" s="549"/>
      <c r="BG88" s="520">
        <f t="shared" ref="BG88" si="449">SUM(BC88:BF88)/30</f>
        <v>0</v>
      </c>
      <c r="BH88" s="508"/>
      <c r="BI88" s="508"/>
      <c r="BJ88" s="548"/>
      <c r="BK88" s="549"/>
      <c r="BL88" s="520">
        <f t="shared" ref="BL88" si="450">SUM(BH88:BK88)/30</f>
        <v>0</v>
      </c>
      <c r="BM88" s="508"/>
      <c r="BN88" s="508"/>
      <c r="BO88" s="548"/>
      <c r="BP88" s="549"/>
      <c r="BQ88" s="520">
        <f t="shared" ref="BQ88" si="451">SUM(BM88:BP88)/30</f>
        <v>0</v>
      </c>
      <c r="BR88" s="508"/>
      <c r="BS88" s="508"/>
      <c r="BT88" s="548"/>
      <c r="BU88" s="549"/>
      <c r="BV88" s="520">
        <f t="shared" ref="BV88" si="452">SUM(BR88:BU88)/30</f>
        <v>0</v>
      </c>
      <c r="BW88" s="508"/>
      <c r="BX88" s="508"/>
      <c r="BY88" s="548"/>
      <c r="BZ88" s="549"/>
      <c r="CA88" s="520">
        <f t="shared" ref="CA88" si="453">SUM(BW88:BZ88)/30</f>
        <v>0</v>
      </c>
      <c r="CB88" s="508"/>
      <c r="CC88" s="508"/>
      <c r="CD88" s="548"/>
      <c r="CE88" s="549"/>
      <c r="CF88" s="520">
        <f t="shared" ref="CF88" si="454">SUM(CB88:CE88)/30</f>
        <v>0</v>
      </c>
      <c r="CG88" s="508"/>
      <c r="CH88" s="508"/>
      <c r="CI88" s="548"/>
      <c r="CJ88" s="549"/>
      <c r="CK88" s="520">
        <f t="shared" ref="CK88" si="455">SUM(CG88:CJ88)/30</f>
        <v>0</v>
      </c>
      <c r="CL88" s="508"/>
      <c r="CM88" s="508"/>
      <c r="CN88" s="548"/>
      <c r="CO88" s="549"/>
      <c r="CP88" s="520">
        <f t="shared" ref="CP88" si="456">SUM(CL88:CO88)/30</f>
        <v>0</v>
      </c>
      <c r="CQ88" s="62"/>
      <c r="CS88" s="543">
        <f t="shared" si="395"/>
        <v>-1</v>
      </c>
      <c r="CT88" s="543"/>
    </row>
    <row r="89" spans="1:98" s="19" customFormat="1" ht="10.199999999999999" x14ac:dyDescent="0.2">
      <c r="A89" s="22" t="str">
        <f>'НП ДЕННА'!A52</f>
        <v>1.1.12</v>
      </c>
      <c r="B89" s="604">
        <f>'НП ДЕННА'!B52</f>
        <v>0</v>
      </c>
      <c r="C89" s="605">
        <f>'НП ДЕННА'!C52</f>
        <v>0</v>
      </c>
      <c r="D89" s="606">
        <f>'НП ДЕННА'!D52</f>
        <v>0</v>
      </c>
      <c r="E89" s="606">
        <f>'НП ДЕННА'!E52</f>
        <v>0</v>
      </c>
      <c r="F89" s="606">
        <f>'НП ДЕННА'!F52</f>
        <v>0</v>
      </c>
      <c r="G89" s="606">
        <f>'НП ДЕННА'!G52</f>
        <v>0</v>
      </c>
      <c r="H89" s="606">
        <f>'НП ДЕННА'!H52</f>
        <v>0</v>
      </c>
      <c r="I89" s="606">
        <f>'НП ДЕННА'!I52</f>
        <v>0</v>
      </c>
      <c r="J89" s="606">
        <f>'НП ДЕННА'!J52</f>
        <v>0</v>
      </c>
      <c r="K89" s="606">
        <f>'НП ДЕННА'!K52</f>
        <v>0</v>
      </c>
      <c r="L89" s="606">
        <f>'НП ДЕННА'!L52</f>
        <v>0</v>
      </c>
      <c r="M89" s="606">
        <f>'НП ДЕННА'!M52</f>
        <v>0</v>
      </c>
      <c r="N89" s="606">
        <f>'НП ДЕННА'!N52</f>
        <v>0</v>
      </c>
      <c r="O89" s="606">
        <f>'НП ДЕННА'!O52</f>
        <v>0</v>
      </c>
      <c r="P89" s="606">
        <f>'НП ДЕННА'!P52</f>
        <v>0</v>
      </c>
      <c r="Q89" s="606">
        <f>'НП ДЕННА'!Q52</f>
        <v>0</v>
      </c>
      <c r="R89" s="606">
        <f>'НП ДЕННА'!R52</f>
        <v>0</v>
      </c>
      <c r="S89" s="606">
        <f>'НП ДЕННА'!S52</f>
        <v>0</v>
      </c>
      <c r="T89" s="607">
        <f>'НП ДЕННА'!T52</f>
        <v>0</v>
      </c>
      <c r="U89" s="607">
        <f>'НП ДЕННА'!U52</f>
        <v>0</v>
      </c>
      <c r="V89" s="608">
        <f>'НП ДЕННА'!V52</f>
        <v>0</v>
      </c>
      <c r="W89" s="608">
        <f>'НП ДЕННА'!W52</f>
        <v>0</v>
      </c>
      <c r="X89" s="608">
        <f>'НП ДЕННА'!X52</f>
        <v>0</v>
      </c>
      <c r="Y89" s="608">
        <f>'НП ДЕННА'!Y52</f>
        <v>0</v>
      </c>
      <c r="Z89" s="608">
        <f>'НП ДЕННА'!Z52</f>
        <v>0</v>
      </c>
      <c r="AA89" s="608">
        <f>'НП ДЕННА'!AA52</f>
        <v>0</v>
      </c>
      <c r="AB89" s="609">
        <f>'НП ДЕННА'!AB52</f>
        <v>0</v>
      </c>
      <c r="AC89" s="275">
        <f t="shared" si="408"/>
        <v>0</v>
      </c>
      <c r="AD89" s="620">
        <f>'НП ДЕННА'!AD52-AD90</f>
        <v>0</v>
      </c>
      <c r="AE89" s="9">
        <f t="shared" si="391"/>
        <v>0</v>
      </c>
      <c r="AF89" s="9">
        <f t="shared" si="392"/>
        <v>0</v>
      </c>
      <c r="AG89" s="9">
        <f t="shared" si="393"/>
        <v>0</v>
      </c>
      <c r="AH89" s="9">
        <f t="shared" si="394"/>
        <v>0</v>
      </c>
      <c r="AI89" s="545">
        <f>IF('НП ДЕННА'!AI52&gt;0,IF(ROUND('НП ДЕННА'!AI52*$CR$4,0)&gt;0,ROUND('НП ДЕННА'!AI52*$CR$4,0)*2,2),0)-AI90</f>
        <v>0</v>
      </c>
      <c r="AJ89" s="545">
        <f>IF('НП ДЕННА'!AJ52&gt;0,IF(ROUND('НП ДЕННА'!AJ52*$CR$4,0)&gt;0,ROUND('НП ДЕННА'!AJ52*$CR$4,0)*2,2),0)-AJ90</f>
        <v>0</v>
      </c>
      <c r="AK89" s="546">
        <f>IF('НП ДЕННА'!AK52&gt;0,IF(ROUND('НП ДЕННА'!AK52*$CR$4,0)&gt;0,ROUND('НП ДЕННА'!AK52*$CR$4,0)*2,2),0)-AK90</f>
        <v>0</v>
      </c>
      <c r="AL89" s="547">
        <f>'НП ДЕННА'!AL52*30-SUM(AI89:AK90)-AL90</f>
        <v>0</v>
      </c>
      <c r="AM89" s="518">
        <f>'НП ДЕННА'!AL52-AM90</f>
        <v>0</v>
      </c>
      <c r="AN89" s="545">
        <f>IF('НП ДЕННА'!AM52&gt;0,IF(ROUND('НП ДЕННА'!AM52*$CR$4,0)&gt;0,ROUND('НП ДЕННА'!AM52*$CR$4,0)*2,2),0)-AN90</f>
        <v>0</v>
      </c>
      <c r="AO89" s="545">
        <f>IF('НП ДЕННА'!AN52&gt;0,IF(ROUND('НП ДЕННА'!AN52*$CR$4,0)&gt;0,ROUND('НП ДЕННА'!AN52*$CR$4,0)*2,2),0)-AO90</f>
        <v>0</v>
      </c>
      <c r="AP89" s="546">
        <f>IF('НП ДЕННА'!AO52&gt;0,IF(ROUND('НП ДЕННА'!AO52*$CR$4,0)&gt;0,ROUND('НП ДЕННА'!AO52*$CR$4,0)*2,2),0)-AP90</f>
        <v>0</v>
      </c>
      <c r="AQ89" s="547">
        <f>'НП ДЕННА'!AP52*30-SUM(AN89:AP90)-AQ90</f>
        <v>0</v>
      </c>
      <c r="AR89" s="518">
        <f>'НП ДЕННА'!AP52-AR90</f>
        <v>0</v>
      </c>
      <c r="AS89" s="545">
        <f>IF('НП ДЕННА'!AQ52&gt;0,IF(ROUND('НП ДЕННА'!AQ52*$CR$4,0)&gt;0,ROUND('НП ДЕННА'!AQ52*$CR$4,0)*2,2),0)-AS90</f>
        <v>0</v>
      </c>
      <c r="AT89" s="545">
        <f>IF('НП ДЕННА'!AR52&gt;0,IF(ROUND('НП ДЕННА'!AR52*$CR$4,0)&gt;0,ROUND('НП ДЕННА'!AR52*$CR$4,0)*2,2),0)-AT90</f>
        <v>0</v>
      </c>
      <c r="AU89" s="546">
        <f>IF('НП ДЕННА'!AS52&gt;0,IF(ROUND('НП ДЕННА'!AS52*$CR$4,0)&gt;0,ROUND('НП ДЕННА'!AS52*$CR$4,0)*2,2),0)-AU90</f>
        <v>0</v>
      </c>
      <c r="AV89" s="547">
        <f>'НП ДЕННА'!AT52*30-SUM(AS89:AU90)-AV90</f>
        <v>0</v>
      </c>
      <c r="AW89" s="518">
        <f>'НП ДЕННА'!AT52-AW90</f>
        <v>0</v>
      </c>
      <c r="AX89" s="545">
        <f>IF('НП ДЕННА'!AU52&gt;0,IF(ROUND('НП ДЕННА'!AU52*$CR$4,0)&gt;0,ROUND('НП ДЕННА'!AU52*$CR$4,0)*2,2),0)-AX90</f>
        <v>0</v>
      </c>
      <c r="AY89" s="545">
        <f>IF('НП ДЕННА'!AV52&gt;0,IF(ROUND('НП ДЕННА'!AV52*$CR$4,0)&gt;0,ROUND('НП ДЕННА'!AV52*$CR$4,0)*2,2),0)-AY90</f>
        <v>0</v>
      </c>
      <c r="AZ89" s="546">
        <f>IF('НП ДЕННА'!AW52&gt;0,IF(ROUND('НП ДЕННА'!AW52*$CR$4,0)&gt;0,ROUND('НП ДЕННА'!AW52*$CR$4,0)*2,2),0)-AZ90</f>
        <v>0</v>
      </c>
      <c r="BA89" s="547">
        <f>'НП ДЕННА'!AX52*30-SUM(AX89:AZ90)-BA90</f>
        <v>0</v>
      </c>
      <c r="BB89" s="518">
        <f>'НП ДЕННА'!AX52-BB90</f>
        <v>0</v>
      </c>
      <c r="BC89" s="545">
        <f>IF('НП ДЕННА'!AY52&gt;0,IF(ROUND('НП ДЕННА'!AY52*$CR$4,0)&gt;0,ROUND('НП ДЕННА'!AY52*$CR$4,0)*2,2),0)-BC90</f>
        <v>0</v>
      </c>
      <c r="BD89" s="545">
        <f>IF('НП ДЕННА'!AZ52&gt;0,IF(ROUND('НП ДЕННА'!AZ52*$CR$4,0)&gt;0,ROUND('НП ДЕННА'!AZ52*$CR$4,0)*2,2),0)-BD90</f>
        <v>0</v>
      </c>
      <c r="BE89" s="546">
        <f>IF('НП ДЕННА'!BA52&gt;0,IF(ROUND('НП ДЕННА'!BA52*$CR$4,0)&gt;0,ROUND('НП ДЕННА'!BA52*$CR$4,0)*2,2),0)-BE90</f>
        <v>0</v>
      </c>
      <c r="BF89" s="547">
        <f>'НП ДЕННА'!BB52*30-SUM(BC89:BE90)-BF90</f>
        <v>0</v>
      </c>
      <c r="BG89" s="518">
        <f>'НП ДЕННА'!BB52-BG90</f>
        <v>0</v>
      </c>
      <c r="BH89" s="545">
        <f>IF('НП ДЕННА'!BC52&gt;0,IF(ROUND('НП ДЕННА'!BC52*$CR$4,0)&gt;0,ROUND('НП ДЕННА'!BC52*$CR$4,0)*2,2),0)-BH90</f>
        <v>0</v>
      </c>
      <c r="BI89" s="545">
        <f>IF('НП ДЕННА'!BD52&gt;0,IF(ROUND('НП ДЕННА'!BD52*$CR$4,0)&gt;0,ROUND('НП ДЕННА'!BD52*$CR$4,0)*2,2),0)-BI90</f>
        <v>0</v>
      </c>
      <c r="BJ89" s="546">
        <f>IF('НП ДЕННА'!BE52&gt;0,IF(ROUND('НП ДЕННА'!BE52*$CR$4,0)&gt;0,ROUND('НП ДЕННА'!BE52*$CR$4,0)*2,2),0)-BJ90</f>
        <v>0</v>
      </c>
      <c r="BK89" s="547">
        <f>'НП ДЕННА'!BF52*30-SUM(BH89:BJ90)-BK90</f>
        <v>0</v>
      </c>
      <c r="BL89" s="518">
        <f>'НП ДЕННА'!BF52-BL90</f>
        <v>0</v>
      </c>
      <c r="BM89" s="545">
        <f>IF('НП ДЕННА'!BG52&gt;0,IF(ROUND('НП ДЕННА'!BG52*$CR$4,0)&gt;0,ROUND('НП ДЕННА'!BG52*$CR$4,0)*2,2),0)-BM90</f>
        <v>0</v>
      </c>
      <c r="BN89" s="545">
        <f>IF('НП ДЕННА'!BH52&gt;0,IF(ROUND('НП ДЕННА'!BH52*$CR$4,0)&gt;0,ROUND('НП ДЕННА'!BH52*$CR$4,0)*2,2),0)-BN90</f>
        <v>0</v>
      </c>
      <c r="BO89" s="546">
        <f>IF('НП ДЕННА'!BI52&gt;0,IF(ROUND('НП ДЕННА'!BI52*$CR$4,0)&gt;0,ROUND('НП ДЕННА'!BI52*$CR$4,0)*2,2),0)-BO90</f>
        <v>0</v>
      </c>
      <c r="BP89" s="547">
        <f>'НП ДЕННА'!BJ52*30-SUM(BM89:BO90)-BP90</f>
        <v>0</v>
      </c>
      <c r="BQ89" s="518">
        <f>'НП ДЕННА'!BJ52-BQ90</f>
        <v>0</v>
      </c>
      <c r="BR89" s="545">
        <f>IF('НП ДЕННА'!BK52&gt;0,IF(ROUND('НП ДЕННА'!BK52*$CR$4,0)&gt;0,ROUND('НП ДЕННА'!BK52*$CR$4,0)*2,2),0)-BR90</f>
        <v>0</v>
      </c>
      <c r="BS89" s="545">
        <f>IF('НП ДЕННА'!BL52&gt;0,IF(ROUND('НП ДЕННА'!BL52*$CR$4,0)&gt;0,ROUND('НП ДЕННА'!BL52*$CR$4,0)*2,2),0)-BS90</f>
        <v>0</v>
      </c>
      <c r="BT89" s="546">
        <f>IF('НП ДЕННА'!BM52&gt;0,IF(ROUND('НП ДЕННА'!BM52*$CR$4,0)&gt;0,ROUND('НП ДЕННА'!BM52*$CR$4,0)*2,2),0)-BT90</f>
        <v>0</v>
      </c>
      <c r="BU89" s="547">
        <f>'НП ДЕННА'!BN52*30-SUM(BR89:BT90)-BU90</f>
        <v>0</v>
      </c>
      <c r="BV89" s="518">
        <f>'НП ДЕННА'!BN52-BV90</f>
        <v>0</v>
      </c>
      <c r="BW89" s="545">
        <f>IF('НП ДЕННА'!BO52&gt;0,IF(ROUND('НП ДЕННА'!BO52*$CR$4,0)&gt;0,ROUND('НП ДЕННА'!BO52*$CR$4,0)*2,2),0)-BW90</f>
        <v>0</v>
      </c>
      <c r="BX89" s="545">
        <f>IF('НП ДЕННА'!BP52&gt;0,IF(ROUND('НП ДЕННА'!BP52*$CR$4,0)&gt;0,ROUND('НП ДЕННА'!BP52*$CR$4,0)*2,2),0)-BX90</f>
        <v>0</v>
      </c>
      <c r="BY89" s="546">
        <f>IF('НП ДЕННА'!BQ52&gt;0,IF(ROUND('НП ДЕННА'!BQ52*$CR$4,0)&gt;0,ROUND('НП ДЕННА'!BQ52*$CR$4,0)*2,2),0)-BY90</f>
        <v>0</v>
      </c>
      <c r="BZ89" s="547">
        <f>'НП ДЕННА'!BR52*30-SUM(BW89:BY90)-BZ90</f>
        <v>0</v>
      </c>
      <c r="CA89" s="518">
        <f>'НП ДЕННА'!BR52-CA90</f>
        <v>0</v>
      </c>
      <c r="CB89" s="545">
        <f>IF('НП ДЕННА'!BS52&gt;0,IF(ROUND('НП ДЕННА'!BS52*$CR$4,0)&gt;0,ROUND('НП ДЕННА'!BS52*$CR$4,0)*2,2),0)-CB90</f>
        <v>0</v>
      </c>
      <c r="CC89" s="545">
        <f>IF('НП ДЕННА'!BT52&gt;0,IF(ROUND('НП ДЕННА'!BT52*$CR$4,0)&gt;0,ROUND('НП ДЕННА'!BT52*$CR$4,0)*2,2),0)-CC90</f>
        <v>0</v>
      </c>
      <c r="CD89" s="546">
        <f>IF('НП ДЕННА'!BU52&gt;0,IF(ROUND('НП ДЕННА'!BU52*$CR$4,0)&gt;0,ROUND('НП ДЕННА'!BU52*$CR$4,0)*2,2),0)-CD90</f>
        <v>0</v>
      </c>
      <c r="CE89" s="547">
        <f>'НП ДЕННА'!BV52*30-SUM(CB89:CD90)-CE90</f>
        <v>0</v>
      </c>
      <c r="CF89" s="518">
        <f>'НП ДЕННА'!BV52-CF90</f>
        <v>0</v>
      </c>
      <c r="CG89" s="545">
        <f>IF('НП ДЕННА'!BW52&gt;0,IF(ROUND('НП ДЕННА'!BW52*$CR$4,0)&gt;0,ROUND('НП ДЕННА'!BW52*$CR$4,0)*2,2),0)-CG90</f>
        <v>0</v>
      </c>
      <c r="CH89" s="545">
        <f>IF('НП ДЕННА'!BX52&gt;0,IF(ROUND('НП ДЕННА'!BX52*$CR$4,0)&gt;0,ROUND('НП ДЕННА'!BX52*$CR$4,0)*2,2),0)-CH90</f>
        <v>0</v>
      </c>
      <c r="CI89" s="546">
        <f>IF('НП ДЕННА'!BY52&gt;0,IF(ROUND('НП ДЕННА'!BY52*$CR$4,0)&gt;0,ROUND('НП ДЕННА'!BY52*$CR$4,0)*2,2),0)-CI90</f>
        <v>0</v>
      </c>
      <c r="CJ89" s="547">
        <f>'НП ДЕННА'!BZ52*30-SUM(CG89:CI90)-CJ90</f>
        <v>0</v>
      </c>
      <c r="CK89" s="518">
        <f>'НП ДЕННА'!BZ52-CK90</f>
        <v>0</v>
      </c>
      <c r="CL89" s="545">
        <f>IF('НП ДЕННА'!CA52&gt;0,IF(ROUND('НП ДЕННА'!CA52*$CR$4,0)&gt;0,ROUND('НП ДЕННА'!CA52*$CR$4,0)*2,2),0)-CL90</f>
        <v>0</v>
      </c>
      <c r="CM89" s="545">
        <f>IF('НП ДЕННА'!CB52&gt;0,IF(ROUND('НП ДЕННА'!CB52*$CR$4,0)&gt;0,ROUND('НП ДЕННА'!CB52*$CR$4,0)*2,2),0)-CM90</f>
        <v>0</v>
      </c>
      <c r="CN89" s="546">
        <f>IF('НП ДЕННА'!CC52&gt;0,IF(ROUND('НП ДЕННА'!CC52*$CR$4,0)&gt;0,ROUND('НП ДЕННА'!CC52*$CR$4,0)*2,2),0)-CN90</f>
        <v>0</v>
      </c>
      <c r="CO89" s="547">
        <f>'НП ДЕННА'!CD52*30-SUM(CL89:CN90)-CO90</f>
        <v>0</v>
      </c>
      <c r="CP89" s="518">
        <f>'НП ДЕННА'!CD52-CP90</f>
        <v>0</v>
      </c>
      <c r="CQ89" s="62">
        <f>IF(ISERROR(AH89/AC89),0,(AH89+AH90)/(AC89+AC90))</f>
        <v>0</v>
      </c>
      <c r="CS89" s="543">
        <f t="shared" si="395"/>
        <v>-1</v>
      </c>
    </row>
    <row r="90" spans="1:98" s="19" customFormat="1" ht="10.199999999999999" x14ac:dyDescent="0.2">
      <c r="A90" s="510"/>
      <c r="B90" s="600"/>
      <c r="C90" s="601" t="s">
        <v>275</v>
      </c>
      <c r="D90" s="602"/>
      <c r="E90" s="602"/>
      <c r="F90" s="602"/>
      <c r="G90" s="602"/>
      <c r="H90" s="602"/>
      <c r="I90" s="602"/>
      <c r="J90" s="602"/>
      <c r="K90" s="602"/>
      <c r="L90" s="602"/>
      <c r="M90" s="602"/>
      <c r="N90" s="602"/>
      <c r="O90" s="602"/>
      <c r="P90" s="602"/>
      <c r="Q90" s="602"/>
      <c r="R90" s="602"/>
      <c r="S90" s="602"/>
      <c r="T90" s="602"/>
      <c r="U90" s="602"/>
      <c r="V90" s="602"/>
      <c r="W90" s="602"/>
      <c r="X90" s="602"/>
      <c r="Y90" s="602"/>
      <c r="Z90" s="602"/>
      <c r="AA90" s="602"/>
      <c r="AB90" s="603"/>
      <c r="AC90" s="516">
        <f t="shared" si="408"/>
        <v>0</v>
      </c>
      <c r="AD90" s="621">
        <f>AM90+AR90+AW90+BB90+BG90+BL90+BQ90+BV90+CA90+CF90+CK90+CP90</f>
        <v>0</v>
      </c>
      <c r="AE90" s="517">
        <f t="shared" si="391"/>
        <v>0</v>
      </c>
      <c r="AF90" s="517">
        <f t="shared" si="392"/>
        <v>0</v>
      </c>
      <c r="AG90" s="517">
        <f t="shared" si="393"/>
        <v>0</v>
      </c>
      <c r="AH90" s="517">
        <f t="shared" si="394"/>
        <v>0</v>
      </c>
      <c r="AI90" s="508"/>
      <c r="AJ90" s="508"/>
      <c r="AK90" s="548"/>
      <c r="AL90" s="549"/>
      <c r="AM90" s="520">
        <f t="shared" ref="AM90" si="457">SUM(AI90:AL90)/30</f>
        <v>0</v>
      </c>
      <c r="AN90" s="508"/>
      <c r="AO90" s="508"/>
      <c r="AP90" s="548"/>
      <c r="AQ90" s="549"/>
      <c r="AR90" s="520">
        <f t="shared" ref="AR90" si="458">SUM(AN90:AQ90)/30</f>
        <v>0</v>
      </c>
      <c r="AS90" s="508"/>
      <c r="AT90" s="508"/>
      <c r="AU90" s="548"/>
      <c r="AV90" s="549"/>
      <c r="AW90" s="520">
        <f t="shared" ref="AW90" si="459">SUM(AS90:AV90)/30</f>
        <v>0</v>
      </c>
      <c r="AX90" s="508"/>
      <c r="AY90" s="508"/>
      <c r="AZ90" s="548"/>
      <c r="BA90" s="549"/>
      <c r="BB90" s="520">
        <f t="shared" ref="BB90" si="460">SUM(AX90:BA90)/30</f>
        <v>0</v>
      </c>
      <c r="BC90" s="508"/>
      <c r="BD90" s="508"/>
      <c r="BE90" s="548"/>
      <c r="BF90" s="549"/>
      <c r="BG90" s="520">
        <f t="shared" ref="BG90" si="461">SUM(BC90:BF90)/30</f>
        <v>0</v>
      </c>
      <c r="BH90" s="508"/>
      <c r="BI90" s="508"/>
      <c r="BJ90" s="548"/>
      <c r="BK90" s="549"/>
      <c r="BL90" s="520">
        <f t="shared" ref="BL90" si="462">SUM(BH90:BK90)/30</f>
        <v>0</v>
      </c>
      <c r="BM90" s="508"/>
      <c r="BN90" s="508"/>
      <c r="BO90" s="548"/>
      <c r="BP90" s="549"/>
      <c r="BQ90" s="520">
        <f t="shared" ref="BQ90" si="463">SUM(BM90:BP90)/30</f>
        <v>0</v>
      </c>
      <c r="BR90" s="508"/>
      <c r="BS90" s="508"/>
      <c r="BT90" s="548"/>
      <c r="BU90" s="549"/>
      <c r="BV90" s="520">
        <f t="shared" ref="BV90" si="464">SUM(BR90:BU90)/30</f>
        <v>0</v>
      </c>
      <c r="BW90" s="508"/>
      <c r="BX90" s="508"/>
      <c r="BY90" s="548"/>
      <c r="BZ90" s="549"/>
      <c r="CA90" s="520">
        <f t="shared" ref="CA90" si="465">SUM(BW90:BZ90)/30</f>
        <v>0</v>
      </c>
      <c r="CB90" s="508"/>
      <c r="CC90" s="508"/>
      <c r="CD90" s="548"/>
      <c r="CE90" s="549"/>
      <c r="CF90" s="520">
        <f t="shared" ref="CF90" si="466">SUM(CB90:CE90)/30</f>
        <v>0</v>
      </c>
      <c r="CG90" s="508"/>
      <c r="CH90" s="508"/>
      <c r="CI90" s="548"/>
      <c r="CJ90" s="549"/>
      <c r="CK90" s="520">
        <f t="shared" ref="CK90" si="467">SUM(CG90:CJ90)/30</f>
        <v>0</v>
      </c>
      <c r="CL90" s="508"/>
      <c r="CM90" s="508"/>
      <c r="CN90" s="548"/>
      <c r="CO90" s="549"/>
      <c r="CP90" s="520">
        <f t="shared" ref="CP90" si="468">SUM(CL90:CO90)/30</f>
        <v>0</v>
      </c>
      <c r="CQ90" s="62"/>
      <c r="CS90" s="543">
        <f t="shared" si="395"/>
        <v>-1</v>
      </c>
      <c r="CT90" s="543"/>
    </row>
    <row r="91" spans="1:98" s="19" customFormat="1" ht="10.199999999999999" x14ac:dyDescent="0.2">
      <c r="A91" s="22" t="str">
        <f>'НП ДЕННА'!A53</f>
        <v>1.1.12</v>
      </c>
      <c r="B91" s="604">
        <f>'НП ДЕННА'!B53</f>
        <v>0</v>
      </c>
      <c r="C91" s="605">
        <f>'НП ДЕННА'!C53</f>
        <v>0</v>
      </c>
      <c r="D91" s="606">
        <f>'НП ДЕННА'!D53</f>
        <v>0</v>
      </c>
      <c r="E91" s="606">
        <f>'НП ДЕННА'!E53</f>
        <v>0</v>
      </c>
      <c r="F91" s="606">
        <f>'НП ДЕННА'!F53</f>
        <v>0</v>
      </c>
      <c r="G91" s="606">
        <f>'НП ДЕННА'!G53</f>
        <v>0</v>
      </c>
      <c r="H91" s="606">
        <f>'НП ДЕННА'!H53</f>
        <v>0</v>
      </c>
      <c r="I91" s="606">
        <f>'НП ДЕННА'!I53</f>
        <v>0</v>
      </c>
      <c r="J91" s="606">
        <f>'НП ДЕННА'!J53</f>
        <v>0</v>
      </c>
      <c r="K91" s="606">
        <f>'НП ДЕННА'!K53</f>
        <v>0</v>
      </c>
      <c r="L91" s="606">
        <f>'НП ДЕННА'!L53</f>
        <v>0</v>
      </c>
      <c r="M91" s="606">
        <f>'НП ДЕННА'!M53</f>
        <v>0</v>
      </c>
      <c r="N91" s="606">
        <f>'НП ДЕННА'!N53</f>
        <v>0</v>
      </c>
      <c r="O91" s="606">
        <f>'НП ДЕННА'!O53</f>
        <v>0</v>
      </c>
      <c r="P91" s="606">
        <f>'НП ДЕННА'!P53</f>
        <v>0</v>
      </c>
      <c r="Q91" s="606">
        <f>'НП ДЕННА'!Q53</f>
        <v>0</v>
      </c>
      <c r="R91" s="606">
        <f>'НП ДЕННА'!R53</f>
        <v>0</v>
      </c>
      <c r="S91" s="606">
        <f>'НП ДЕННА'!S53</f>
        <v>0</v>
      </c>
      <c r="T91" s="607">
        <f>'НП ДЕННА'!T53</f>
        <v>0</v>
      </c>
      <c r="U91" s="607">
        <f>'НП ДЕННА'!U53</f>
        <v>0</v>
      </c>
      <c r="V91" s="608">
        <f>'НП ДЕННА'!V53</f>
        <v>0</v>
      </c>
      <c r="W91" s="608">
        <f>'НП ДЕННА'!W53</f>
        <v>0</v>
      </c>
      <c r="X91" s="608">
        <f>'НП ДЕННА'!X53</f>
        <v>0</v>
      </c>
      <c r="Y91" s="608">
        <f>'НП ДЕННА'!Y53</f>
        <v>0</v>
      </c>
      <c r="Z91" s="608">
        <f>'НП ДЕННА'!Z53</f>
        <v>0</v>
      </c>
      <c r="AA91" s="608">
        <f>'НП ДЕННА'!AA53</f>
        <v>0</v>
      </c>
      <c r="AB91" s="609">
        <f>'НП ДЕННА'!AB53</f>
        <v>0</v>
      </c>
      <c r="AC91" s="275">
        <f t="shared" si="408"/>
        <v>0</v>
      </c>
      <c r="AD91" s="620">
        <f>'НП ДЕННА'!AD53-AD92</f>
        <v>0</v>
      </c>
      <c r="AE91" s="9">
        <f t="shared" si="391"/>
        <v>0</v>
      </c>
      <c r="AF91" s="9">
        <f t="shared" si="392"/>
        <v>0</v>
      </c>
      <c r="AG91" s="9">
        <f t="shared" si="393"/>
        <v>0</v>
      </c>
      <c r="AH91" s="9">
        <f t="shared" si="394"/>
        <v>0</v>
      </c>
      <c r="AI91" s="545">
        <f>IF('НП ДЕННА'!AI53&gt;0,IF(ROUND('НП ДЕННА'!AI53*$CR$4,0)&gt;0,ROUND('НП ДЕННА'!AI53*$CR$4,0)*2,2),0)-AI92</f>
        <v>0</v>
      </c>
      <c r="AJ91" s="545">
        <f>IF('НП ДЕННА'!AJ53&gt;0,IF(ROUND('НП ДЕННА'!AJ53*$CR$4,0)&gt;0,ROUND('НП ДЕННА'!AJ53*$CR$4,0)*2,2),0)-AJ92</f>
        <v>0</v>
      </c>
      <c r="AK91" s="546">
        <f>IF('НП ДЕННА'!AK53&gt;0,IF(ROUND('НП ДЕННА'!AK53*$CR$4,0)&gt;0,ROUND('НП ДЕННА'!AK53*$CR$4,0)*2,2),0)-AK92</f>
        <v>0</v>
      </c>
      <c r="AL91" s="547">
        <f>'НП ДЕННА'!AL53*30-SUM(AI91:AK92)-AL92</f>
        <v>0</v>
      </c>
      <c r="AM91" s="518">
        <f>'НП ДЕННА'!AL53-AM92</f>
        <v>0</v>
      </c>
      <c r="AN91" s="545">
        <f>IF('НП ДЕННА'!AM53&gt;0,IF(ROUND('НП ДЕННА'!AM53*$CR$4,0)&gt;0,ROUND('НП ДЕННА'!AM53*$CR$4,0)*2,2),0)-AN92</f>
        <v>0</v>
      </c>
      <c r="AO91" s="545">
        <f>IF('НП ДЕННА'!AN53&gt;0,IF(ROUND('НП ДЕННА'!AN53*$CR$4,0)&gt;0,ROUND('НП ДЕННА'!AN53*$CR$4,0)*2,2),0)-AO92</f>
        <v>0</v>
      </c>
      <c r="AP91" s="546">
        <f>IF('НП ДЕННА'!AO53&gt;0,IF(ROUND('НП ДЕННА'!AO53*$CR$4,0)&gt;0,ROUND('НП ДЕННА'!AO53*$CR$4,0)*2,2),0)-AP92</f>
        <v>0</v>
      </c>
      <c r="AQ91" s="547">
        <f>'НП ДЕННА'!AP53*30-SUM(AN91:AP92)-AQ92</f>
        <v>0</v>
      </c>
      <c r="AR91" s="518">
        <f>'НП ДЕННА'!AP53-AR92</f>
        <v>0</v>
      </c>
      <c r="AS91" s="545">
        <f>IF('НП ДЕННА'!AQ53&gt;0,IF(ROUND('НП ДЕННА'!AQ53*$CR$4,0)&gt;0,ROUND('НП ДЕННА'!AQ53*$CR$4,0)*2,2),0)-AS92</f>
        <v>0</v>
      </c>
      <c r="AT91" s="545">
        <f>IF('НП ДЕННА'!AR53&gt;0,IF(ROUND('НП ДЕННА'!AR53*$CR$4,0)&gt;0,ROUND('НП ДЕННА'!AR53*$CR$4,0)*2,2),0)-AT92</f>
        <v>0</v>
      </c>
      <c r="AU91" s="546">
        <f>IF('НП ДЕННА'!AS53&gt;0,IF(ROUND('НП ДЕННА'!AS53*$CR$4,0)&gt;0,ROUND('НП ДЕННА'!AS53*$CR$4,0)*2,2),0)-AU92</f>
        <v>0</v>
      </c>
      <c r="AV91" s="547">
        <f>'НП ДЕННА'!AT53*30-SUM(AS91:AU92)-AV92</f>
        <v>0</v>
      </c>
      <c r="AW91" s="518">
        <f>'НП ДЕННА'!AT53-AW92</f>
        <v>0</v>
      </c>
      <c r="AX91" s="545">
        <f>IF('НП ДЕННА'!AU53&gt;0,IF(ROUND('НП ДЕННА'!AU53*$CR$4,0)&gt;0,ROUND('НП ДЕННА'!AU53*$CR$4,0)*2,2),0)-AX92</f>
        <v>0</v>
      </c>
      <c r="AY91" s="545">
        <f>IF('НП ДЕННА'!AV53&gt;0,IF(ROUND('НП ДЕННА'!AV53*$CR$4,0)&gt;0,ROUND('НП ДЕННА'!AV53*$CR$4,0)*2,2),0)-AY92</f>
        <v>0</v>
      </c>
      <c r="AZ91" s="546">
        <f>IF('НП ДЕННА'!AW53&gt;0,IF(ROUND('НП ДЕННА'!AW53*$CR$4,0)&gt;0,ROUND('НП ДЕННА'!AW53*$CR$4,0)*2,2),0)-AZ92</f>
        <v>0</v>
      </c>
      <c r="BA91" s="547">
        <f>'НП ДЕННА'!AX53*30-SUM(AX91:AZ92)-BA92</f>
        <v>0</v>
      </c>
      <c r="BB91" s="518">
        <f>'НП ДЕННА'!AX53-BB92</f>
        <v>0</v>
      </c>
      <c r="BC91" s="545">
        <f>IF('НП ДЕННА'!AY53&gt;0,IF(ROUND('НП ДЕННА'!AY53*$CR$4,0)&gt;0,ROUND('НП ДЕННА'!AY53*$CR$4,0)*2,2),0)-BC92</f>
        <v>0</v>
      </c>
      <c r="BD91" s="545">
        <f>IF('НП ДЕННА'!AZ53&gt;0,IF(ROUND('НП ДЕННА'!AZ53*$CR$4,0)&gt;0,ROUND('НП ДЕННА'!AZ53*$CR$4,0)*2,2),0)-BD92</f>
        <v>0</v>
      </c>
      <c r="BE91" s="546">
        <f>IF('НП ДЕННА'!BA53&gt;0,IF(ROUND('НП ДЕННА'!BA53*$CR$4,0)&gt;0,ROUND('НП ДЕННА'!BA53*$CR$4,0)*2,2),0)-BE92</f>
        <v>0</v>
      </c>
      <c r="BF91" s="547">
        <f>'НП ДЕННА'!BB53*30-SUM(BC91:BE92)-BF92</f>
        <v>0</v>
      </c>
      <c r="BG91" s="518">
        <f>'НП ДЕННА'!BB53-BG92</f>
        <v>0</v>
      </c>
      <c r="BH91" s="545">
        <f>IF('НП ДЕННА'!BC53&gt;0,IF(ROUND('НП ДЕННА'!BC53*$CR$4,0)&gt;0,ROUND('НП ДЕННА'!BC53*$CR$4,0)*2,2),0)-BH92</f>
        <v>0</v>
      </c>
      <c r="BI91" s="545">
        <f>IF('НП ДЕННА'!BD53&gt;0,IF(ROUND('НП ДЕННА'!BD53*$CR$4,0)&gt;0,ROUND('НП ДЕННА'!BD53*$CR$4,0)*2,2),0)-BI92</f>
        <v>0</v>
      </c>
      <c r="BJ91" s="546">
        <f>IF('НП ДЕННА'!BE53&gt;0,IF(ROUND('НП ДЕННА'!BE53*$CR$4,0)&gt;0,ROUND('НП ДЕННА'!BE53*$CR$4,0)*2,2),0)-BJ92</f>
        <v>0</v>
      </c>
      <c r="BK91" s="547">
        <f>'НП ДЕННА'!BF53*30-SUM(BH91:BJ92)-BK92</f>
        <v>0</v>
      </c>
      <c r="BL91" s="518">
        <f>'НП ДЕННА'!BF53-BL92</f>
        <v>0</v>
      </c>
      <c r="BM91" s="545">
        <f>IF('НП ДЕННА'!BG53&gt;0,IF(ROUND('НП ДЕННА'!BG53*$CR$4,0)&gt;0,ROUND('НП ДЕННА'!BG53*$CR$4,0)*2,2),0)-BM92</f>
        <v>0</v>
      </c>
      <c r="BN91" s="545">
        <f>IF('НП ДЕННА'!BH53&gt;0,IF(ROUND('НП ДЕННА'!BH53*$CR$4,0)&gt;0,ROUND('НП ДЕННА'!BH53*$CR$4,0)*2,2),0)-BN92</f>
        <v>0</v>
      </c>
      <c r="BO91" s="546">
        <f>IF('НП ДЕННА'!BI53&gt;0,IF(ROUND('НП ДЕННА'!BI53*$CR$4,0)&gt;0,ROUND('НП ДЕННА'!BI53*$CR$4,0)*2,2),0)-BO92</f>
        <v>0</v>
      </c>
      <c r="BP91" s="547">
        <f>'НП ДЕННА'!BJ53*30-SUM(BM91:BO92)-BP92</f>
        <v>0</v>
      </c>
      <c r="BQ91" s="518">
        <f>'НП ДЕННА'!BJ53-BQ92</f>
        <v>0</v>
      </c>
      <c r="BR91" s="545">
        <f>IF('НП ДЕННА'!BK53&gt;0,IF(ROUND('НП ДЕННА'!BK53*$CR$4,0)&gt;0,ROUND('НП ДЕННА'!BK53*$CR$4,0)*2,2),0)-BR92</f>
        <v>0</v>
      </c>
      <c r="BS91" s="545">
        <f>IF('НП ДЕННА'!BL53&gt;0,IF(ROUND('НП ДЕННА'!BL53*$CR$4,0)&gt;0,ROUND('НП ДЕННА'!BL53*$CR$4,0)*2,2),0)-BS92</f>
        <v>0</v>
      </c>
      <c r="BT91" s="546">
        <f>IF('НП ДЕННА'!BM53&gt;0,IF(ROUND('НП ДЕННА'!BM53*$CR$4,0)&gt;0,ROUND('НП ДЕННА'!BM53*$CR$4,0)*2,2),0)-BT92</f>
        <v>0</v>
      </c>
      <c r="BU91" s="547">
        <f>'НП ДЕННА'!BN53*30-SUM(BR91:BT92)-BU92</f>
        <v>0</v>
      </c>
      <c r="BV91" s="518">
        <f>'НП ДЕННА'!BN53-BV92</f>
        <v>0</v>
      </c>
      <c r="BW91" s="545">
        <f>IF('НП ДЕННА'!BO53&gt;0,IF(ROUND('НП ДЕННА'!BO53*$CR$4,0)&gt;0,ROUND('НП ДЕННА'!BO53*$CR$4,0)*2,2),0)-BW92</f>
        <v>0</v>
      </c>
      <c r="BX91" s="545">
        <f>IF('НП ДЕННА'!BP53&gt;0,IF(ROUND('НП ДЕННА'!BP53*$CR$4,0)&gt;0,ROUND('НП ДЕННА'!BP53*$CR$4,0)*2,2),0)-BX92</f>
        <v>0</v>
      </c>
      <c r="BY91" s="546">
        <f>IF('НП ДЕННА'!BQ53&gt;0,IF(ROUND('НП ДЕННА'!BQ53*$CR$4,0)&gt;0,ROUND('НП ДЕННА'!BQ53*$CR$4,0)*2,2),0)-BY92</f>
        <v>0</v>
      </c>
      <c r="BZ91" s="547">
        <f>'НП ДЕННА'!BR53*30-SUM(BW91:BY92)-BZ92</f>
        <v>0</v>
      </c>
      <c r="CA91" s="518">
        <f>'НП ДЕННА'!BR53-CA92</f>
        <v>0</v>
      </c>
      <c r="CB91" s="545">
        <f>IF('НП ДЕННА'!BS53&gt;0,IF(ROUND('НП ДЕННА'!BS53*$CR$4,0)&gt;0,ROUND('НП ДЕННА'!BS53*$CR$4,0)*2,2),0)-CB92</f>
        <v>0</v>
      </c>
      <c r="CC91" s="545">
        <f>IF('НП ДЕННА'!BT53&gt;0,IF(ROUND('НП ДЕННА'!BT53*$CR$4,0)&gt;0,ROUND('НП ДЕННА'!BT53*$CR$4,0)*2,2),0)-CC92</f>
        <v>0</v>
      </c>
      <c r="CD91" s="546">
        <f>IF('НП ДЕННА'!BU53&gt;0,IF(ROUND('НП ДЕННА'!BU53*$CR$4,0)&gt;0,ROUND('НП ДЕННА'!BU53*$CR$4,0)*2,2),0)-CD92</f>
        <v>0</v>
      </c>
      <c r="CE91" s="547">
        <f>'НП ДЕННА'!BV53*30-SUM(CB91:CD92)-CE92</f>
        <v>0</v>
      </c>
      <c r="CF91" s="518">
        <f>'НП ДЕННА'!BV53-CF92</f>
        <v>0</v>
      </c>
      <c r="CG91" s="545">
        <f>IF('НП ДЕННА'!BW53&gt;0,IF(ROUND('НП ДЕННА'!BW53*$CR$4,0)&gt;0,ROUND('НП ДЕННА'!BW53*$CR$4,0)*2,2),0)-CG92</f>
        <v>0</v>
      </c>
      <c r="CH91" s="545">
        <f>IF('НП ДЕННА'!BX53&gt;0,IF(ROUND('НП ДЕННА'!BX53*$CR$4,0)&gt;0,ROUND('НП ДЕННА'!BX53*$CR$4,0)*2,2),0)-CH92</f>
        <v>0</v>
      </c>
      <c r="CI91" s="546">
        <f>IF('НП ДЕННА'!BY53&gt;0,IF(ROUND('НП ДЕННА'!BY53*$CR$4,0)&gt;0,ROUND('НП ДЕННА'!BY53*$CR$4,0)*2,2),0)-CI92</f>
        <v>0</v>
      </c>
      <c r="CJ91" s="547">
        <f>'НП ДЕННА'!BZ53*30-SUM(CG91:CI92)-CJ92</f>
        <v>0</v>
      </c>
      <c r="CK91" s="518">
        <f>'НП ДЕННА'!BZ53-CK92</f>
        <v>0</v>
      </c>
      <c r="CL91" s="545">
        <f>IF('НП ДЕННА'!CA53&gt;0,IF(ROUND('НП ДЕННА'!CA53*$CR$4,0)&gt;0,ROUND('НП ДЕННА'!CA53*$CR$4,0)*2,2),0)-CL92</f>
        <v>0</v>
      </c>
      <c r="CM91" s="545">
        <f>IF('НП ДЕННА'!CB53&gt;0,IF(ROUND('НП ДЕННА'!CB53*$CR$4,0)&gt;0,ROUND('НП ДЕННА'!CB53*$CR$4,0)*2,2),0)-CM92</f>
        <v>0</v>
      </c>
      <c r="CN91" s="546">
        <f>IF('НП ДЕННА'!CC53&gt;0,IF(ROUND('НП ДЕННА'!CC53*$CR$4,0)&gt;0,ROUND('НП ДЕННА'!CC53*$CR$4,0)*2,2),0)-CN92</f>
        <v>0</v>
      </c>
      <c r="CO91" s="547">
        <f>'НП ДЕННА'!CD53*30-SUM(CL91:CN92)-CO92</f>
        <v>0</v>
      </c>
      <c r="CP91" s="518">
        <f>'НП ДЕННА'!CD53-CP92</f>
        <v>0</v>
      </c>
      <c r="CQ91" s="62">
        <f>IF(ISERROR(AH91/AC91),0,(AH91+AH92)/(AC91+AC92))</f>
        <v>0</v>
      </c>
      <c r="CS91" s="543">
        <f t="shared" si="395"/>
        <v>-1</v>
      </c>
    </row>
    <row r="92" spans="1:98" s="19" customFormat="1" ht="10.199999999999999" x14ac:dyDescent="0.2">
      <c r="A92" s="510"/>
      <c r="B92" s="600"/>
      <c r="C92" s="601" t="s">
        <v>275</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3"/>
      <c r="AC92" s="516">
        <f t="shared" si="408"/>
        <v>0</v>
      </c>
      <c r="AD92" s="621">
        <f>AM92+AR92+AW92+BB92+BG92+BL92+BQ92+BV92+CA92+CF92+CK92+CP92</f>
        <v>0</v>
      </c>
      <c r="AE92" s="517">
        <f t="shared" si="391"/>
        <v>0</v>
      </c>
      <c r="AF92" s="517">
        <f t="shared" si="392"/>
        <v>0</v>
      </c>
      <c r="AG92" s="517">
        <f t="shared" si="393"/>
        <v>0</v>
      </c>
      <c r="AH92" s="517">
        <f t="shared" si="394"/>
        <v>0</v>
      </c>
      <c r="AI92" s="508"/>
      <c r="AJ92" s="508"/>
      <c r="AK92" s="548"/>
      <c r="AL92" s="549"/>
      <c r="AM92" s="520">
        <f t="shared" ref="AM92" si="469">SUM(AI92:AL92)/30</f>
        <v>0</v>
      </c>
      <c r="AN92" s="508"/>
      <c r="AO92" s="508"/>
      <c r="AP92" s="548"/>
      <c r="AQ92" s="549"/>
      <c r="AR92" s="520">
        <f t="shared" ref="AR92" si="470">SUM(AN92:AQ92)/30</f>
        <v>0</v>
      </c>
      <c r="AS92" s="508"/>
      <c r="AT92" s="508"/>
      <c r="AU92" s="548"/>
      <c r="AV92" s="549"/>
      <c r="AW92" s="520">
        <f t="shared" ref="AW92" si="471">SUM(AS92:AV92)/30</f>
        <v>0</v>
      </c>
      <c r="AX92" s="508"/>
      <c r="AY92" s="508"/>
      <c r="AZ92" s="548"/>
      <c r="BA92" s="549"/>
      <c r="BB92" s="520">
        <f t="shared" ref="BB92" si="472">SUM(AX92:BA92)/30</f>
        <v>0</v>
      </c>
      <c r="BC92" s="508"/>
      <c r="BD92" s="508"/>
      <c r="BE92" s="548"/>
      <c r="BF92" s="549"/>
      <c r="BG92" s="520">
        <f t="shared" ref="BG92" si="473">SUM(BC92:BF92)/30</f>
        <v>0</v>
      </c>
      <c r="BH92" s="508"/>
      <c r="BI92" s="508"/>
      <c r="BJ92" s="548"/>
      <c r="BK92" s="549"/>
      <c r="BL92" s="520">
        <f t="shared" ref="BL92" si="474">SUM(BH92:BK92)/30</f>
        <v>0</v>
      </c>
      <c r="BM92" s="508"/>
      <c r="BN92" s="508"/>
      <c r="BO92" s="548"/>
      <c r="BP92" s="549"/>
      <c r="BQ92" s="520">
        <f t="shared" ref="BQ92" si="475">SUM(BM92:BP92)/30</f>
        <v>0</v>
      </c>
      <c r="BR92" s="508"/>
      <c r="BS92" s="508"/>
      <c r="BT92" s="548"/>
      <c r="BU92" s="549"/>
      <c r="BV92" s="520">
        <f t="shared" ref="BV92" si="476">SUM(BR92:BU92)/30</f>
        <v>0</v>
      </c>
      <c r="BW92" s="508"/>
      <c r="BX92" s="508"/>
      <c r="BY92" s="548"/>
      <c r="BZ92" s="549"/>
      <c r="CA92" s="520">
        <f t="shared" ref="CA92" si="477">SUM(BW92:BZ92)/30</f>
        <v>0</v>
      </c>
      <c r="CB92" s="508"/>
      <c r="CC92" s="508"/>
      <c r="CD92" s="548"/>
      <c r="CE92" s="549"/>
      <c r="CF92" s="520">
        <f t="shared" ref="CF92" si="478">SUM(CB92:CE92)/30</f>
        <v>0</v>
      </c>
      <c r="CG92" s="508"/>
      <c r="CH92" s="508"/>
      <c r="CI92" s="548"/>
      <c r="CJ92" s="549"/>
      <c r="CK92" s="520">
        <f t="shared" ref="CK92" si="479">SUM(CG92:CJ92)/30</f>
        <v>0</v>
      </c>
      <c r="CL92" s="508"/>
      <c r="CM92" s="508"/>
      <c r="CN92" s="548"/>
      <c r="CO92" s="549"/>
      <c r="CP92" s="520">
        <f t="shared" ref="CP92" si="480">SUM(CL92:CO92)/30</f>
        <v>0</v>
      </c>
      <c r="CQ92" s="62"/>
      <c r="CS92" s="543">
        <f t="shared" si="395"/>
        <v>-1</v>
      </c>
      <c r="CT92" s="543"/>
    </row>
    <row r="93" spans="1:98" s="19" customFormat="1" ht="10.199999999999999" x14ac:dyDescent="0.2">
      <c r="A93" s="22" t="str">
        <f>'НП ДЕННА'!A54</f>
        <v>1.1.12</v>
      </c>
      <c r="B93" s="604">
        <f>'НП ДЕННА'!B54</f>
        <v>0</v>
      </c>
      <c r="C93" s="605">
        <f>'НП ДЕННА'!C54</f>
        <v>0</v>
      </c>
      <c r="D93" s="606">
        <f>'НП ДЕННА'!D54</f>
        <v>0</v>
      </c>
      <c r="E93" s="606">
        <f>'НП ДЕННА'!E54</f>
        <v>0</v>
      </c>
      <c r="F93" s="606">
        <f>'НП ДЕННА'!F54</f>
        <v>0</v>
      </c>
      <c r="G93" s="606">
        <f>'НП ДЕННА'!G54</f>
        <v>0</v>
      </c>
      <c r="H93" s="606">
        <f>'НП ДЕННА'!H54</f>
        <v>0</v>
      </c>
      <c r="I93" s="606">
        <f>'НП ДЕННА'!I54</f>
        <v>0</v>
      </c>
      <c r="J93" s="606">
        <f>'НП ДЕННА'!J54</f>
        <v>0</v>
      </c>
      <c r="K93" s="606">
        <f>'НП ДЕННА'!K54</f>
        <v>0</v>
      </c>
      <c r="L93" s="606">
        <f>'НП ДЕННА'!L54</f>
        <v>0</v>
      </c>
      <c r="M93" s="606">
        <f>'НП ДЕННА'!M54</f>
        <v>0</v>
      </c>
      <c r="N93" s="606">
        <f>'НП ДЕННА'!N54</f>
        <v>0</v>
      </c>
      <c r="O93" s="606">
        <f>'НП ДЕННА'!O54</f>
        <v>0</v>
      </c>
      <c r="P93" s="606">
        <f>'НП ДЕННА'!P54</f>
        <v>0</v>
      </c>
      <c r="Q93" s="606">
        <f>'НП ДЕННА'!Q54</f>
        <v>0</v>
      </c>
      <c r="R93" s="606">
        <f>'НП ДЕННА'!R54</f>
        <v>0</v>
      </c>
      <c r="S93" s="606">
        <f>'НП ДЕННА'!S54</f>
        <v>0</v>
      </c>
      <c r="T93" s="607">
        <f>'НП ДЕННА'!T54</f>
        <v>0</v>
      </c>
      <c r="U93" s="607">
        <f>'НП ДЕННА'!U54</f>
        <v>0</v>
      </c>
      <c r="V93" s="608">
        <f>'НП ДЕННА'!V54</f>
        <v>0</v>
      </c>
      <c r="W93" s="608">
        <f>'НП ДЕННА'!W54</f>
        <v>0</v>
      </c>
      <c r="X93" s="608">
        <f>'НП ДЕННА'!X54</f>
        <v>0</v>
      </c>
      <c r="Y93" s="608">
        <f>'НП ДЕННА'!Y54</f>
        <v>0</v>
      </c>
      <c r="Z93" s="608">
        <f>'НП ДЕННА'!Z54</f>
        <v>0</v>
      </c>
      <c r="AA93" s="608">
        <f>'НП ДЕННА'!AA54</f>
        <v>0</v>
      </c>
      <c r="AB93" s="609">
        <f>'НП ДЕННА'!AB54</f>
        <v>0</v>
      </c>
      <c r="AC93" s="275">
        <f t="shared" si="408"/>
        <v>0</v>
      </c>
      <c r="AD93" s="620">
        <f>'НП ДЕННА'!AD54-AD94</f>
        <v>0</v>
      </c>
      <c r="AE93" s="9">
        <f t="shared" si="391"/>
        <v>0</v>
      </c>
      <c r="AF93" s="9">
        <f t="shared" si="392"/>
        <v>0</v>
      </c>
      <c r="AG93" s="9">
        <f t="shared" si="393"/>
        <v>0</v>
      </c>
      <c r="AH93" s="9">
        <f t="shared" si="394"/>
        <v>0</v>
      </c>
      <c r="AI93" s="545">
        <f>IF('НП ДЕННА'!AI54&gt;0,IF(ROUND('НП ДЕННА'!AI54*$CR$4,0)&gt;0,ROUND('НП ДЕННА'!AI54*$CR$4,0)*2,2),0)-AI94</f>
        <v>0</v>
      </c>
      <c r="AJ93" s="545">
        <f>IF('НП ДЕННА'!AJ54&gt;0,IF(ROUND('НП ДЕННА'!AJ54*$CR$4,0)&gt;0,ROUND('НП ДЕННА'!AJ54*$CR$4,0)*2,2),0)-AJ94</f>
        <v>0</v>
      </c>
      <c r="AK93" s="546">
        <f>IF('НП ДЕННА'!AK54&gt;0,IF(ROUND('НП ДЕННА'!AK54*$CR$4,0)&gt;0,ROUND('НП ДЕННА'!AK54*$CR$4,0)*2,2),0)-AK94</f>
        <v>0</v>
      </c>
      <c r="AL93" s="547">
        <f>'НП ДЕННА'!AL54*30-SUM(AI93:AK94)-AL94</f>
        <v>0</v>
      </c>
      <c r="AM93" s="518">
        <f>'НП ДЕННА'!AL54-AM94</f>
        <v>0</v>
      </c>
      <c r="AN93" s="545">
        <f>IF('НП ДЕННА'!AM54&gt;0,IF(ROUND('НП ДЕННА'!AM54*$CR$4,0)&gt;0,ROUND('НП ДЕННА'!AM54*$CR$4,0)*2,2),0)-AN94</f>
        <v>0</v>
      </c>
      <c r="AO93" s="545">
        <f>IF('НП ДЕННА'!AN54&gt;0,IF(ROUND('НП ДЕННА'!AN54*$CR$4,0)&gt;0,ROUND('НП ДЕННА'!AN54*$CR$4,0)*2,2),0)-AO94</f>
        <v>0</v>
      </c>
      <c r="AP93" s="546">
        <f>IF('НП ДЕННА'!AO54&gt;0,IF(ROUND('НП ДЕННА'!AO54*$CR$4,0)&gt;0,ROUND('НП ДЕННА'!AO54*$CR$4,0)*2,2),0)-AP94</f>
        <v>0</v>
      </c>
      <c r="AQ93" s="547">
        <f>'НП ДЕННА'!AP54*30-SUM(AN93:AP94)-AQ94</f>
        <v>0</v>
      </c>
      <c r="AR93" s="518">
        <f>'НП ДЕННА'!AP54-AR94</f>
        <v>0</v>
      </c>
      <c r="AS93" s="545">
        <f>IF('НП ДЕННА'!AQ54&gt;0,IF(ROUND('НП ДЕННА'!AQ54*$CR$4,0)&gt;0,ROUND('НП ДЕННА'!AQ54*$CR$4,0)*2,2),0)-AS94</f>
        <v>0</v>
      </c>
      <c r="AT93" s="545">
        <f>IF('НП ДЕННА'!AR54&gt;0,IF(ROUND('НП ДЕННА'!AR54*$CR$4,0)&gt;0,ROUND('НП ДЕННА'!AR54*$CR$4,0)*2,2),0)-AT94</f>
        <v>0</v>
      </c>
      <c r="AU93" s="546">
        <f>IF('НП ДЕННА'!AS54&gt;0,IF(ROUND('НП ДЕННА'!AS54*$CR$4,0)&gt;0,ROUND('НП ДЕННА'!AS54*$CR$4,0)*2,2),0)-AU94</f>
        <v>0</v>
      </c>
      <c r="AV93" s="547">
        <f>'НП ДЕННА'!AT54*30-SUM(AS93:AU94)-AV94</f>
        <v>0</v>
      </c>
      <c r="AW93" s="518">
        <f>'НП ДЕННА'!AT54-AW94</f>
        <v>0</v>
      </c>
      <c r="AX93" s="545">
        <f>IF('НП ДЕННА'!AU54&gt;0,IF(ROUND('НП ДЕННА'!AU54*$CR$4,0)&gt;0,ROUND('НП ДЕННА'!AU54*$CR$4,0)*2,2),0)-AX94</f>
        <v>0</v>
      </c>
      <c r="AY93" s="545">
        <f>IF('НП ДЕННА'!AV54&gt;0,IF(ROUND('НП ДЕННА'!AV54*$CR$4,0)&gt;0,ROUND('НП ДЕННА'!AV54*$CR$4,0)*2,2),0)-AY94</f>
        <v>0</v>
      </c>
      <c r="AZ93" s="546">
        <f>IF('НП ДЕННА'!AW54&gt;0,IF(ROUND('НП ДЕННА'!AW54*$CR$4,0)&gt;0,ROUND('НП ДЕННА'!AW54*$CR$4,0)*2,2),0)-AZ94</f>
        <v>0</v>
      </c>
      <c r="BA93" s="547">
        <f>'НП ДЕННА'!AX54*30-SUM(AX93:AZ94)-BA94</f>
        <v>0</v>
      </c>
      <c r="BB93" s="518">
        <f>'НП ДЕННА'!AX54-BB94</f>
        <v>0</v>
      </c>
      <c r="BC93" s="545">
        <f>IF('НП ДЕННА'!AY54&gt;0,IF(ROUND('НП ДЕННА'!AY54*$CR$4,0)&gt;0,ROUND('НП ДЕННА'!AY54*$CR$4,0)*2,2),0)-BC94</f>
        <v>0</v>
      </c>
      <c r="BD93" s="545">
        <f>IF('НП ДЕННА'!AZ54&gt;0,IF(ROUND('НП ДЕННА'!AZ54*$CR$4,0)&gt;0,ROUND('НП ДЕННА'!AZ54*$CR$4,0)*2,2),0)-BD94</f>
        <v>0</v>
      </c>
      <c r="BE93" s="546">
        <f>IF('НП ДЕННА'!BA54&gt;0,IF(ROUND('НП ДЕННА'!BA54*$CR$4,0)&gt;0,ROUND('НП ДЕННА'!BA54*$CR$4,0)*2,2),0)-BE94</f>
        <v>0</v>
      </c>
      <c r="BF93" s="547">
        <f>'НП ДЕННА'!BB54*30-SUM(BC93:BE94)-BF94</f>
        <v>0</v>
      </c>
      <c r="BG93" s="518">
        <f>'НП ДЕННА'!BB54-BG94</f>
        <v>0</v>
      </c>
      <c r="BH93" s="545">
        <f>IF('НП ДЕННА'!BC54&gt;0,IF(ROUND('НП ДЕННА'!BC54*$CR$4,0)&gt;0,ROUND('НП ДЕННА'!BC54*$CR$4,0)*2,2),0)-BH94</f>
        <v>0</v>
      </c>
      <c r="BI93" s="545">
        <f>IF('НП ДЕННА'!BD54&gt;0,IF(ROUND('НП ДЕННА'!BD54*$CR$4,0)&gt;0,ROUND('НП ДЕННА'!BD54*$CR$4,0)*2,2),0)-BI94</f>
        <v>0</v>
      </c>
      <c r="BJ93" s="546">
        <f>IF('НП ДЕННА'!BE54&gt;0,IF(ROUND('НП ДЕННА'!BE54*$CR$4,0)&gt;0,ROUND('НП ДЕННА'!BE54*$CR$4,0)*2,2),0)-BJ94</f>
        <v>0</v>
      </c>
      <c r="BK93" s="547">
        <f>'НП ДЕННА'!BF54*30-SUM(BH93:BJ94)-BK94</f>
        <v>0</v>
      </c>
      <c r="BL93" s="518">
        <f>'НП ДЕННА'!BF54-BL94</f>
        <v>0</v>
      </c>
      <c r="BM93" s="545">
        <f>IF('НП ДЕННА'!BG54&gt;0,IF(ROUND('НП ДЕННА'!BG54*$CR$4,0)&gt;0,ROUND('НП ДЕННА'!BG54*$CR$4,0)*2,2),0)-BM94</f>
        <v>0</v>
      </c>
      <c r="BN93" s="545">
        <f>IF('НП ДЕННА'!BH54&gt;0,IF(ROUND('НП ДЕННА'!BH54*$CR$4,0)&gt;0,ROUND('НП ДЕННА'!BH54*$CR$4,0)*2,2),0)-BN94</f>
        <v>0</v>
      </c>
      <c r="BO93" s="546">
        <f>IF('НП ДЕННА'!BI54&gt;0,IF(ROUND('НП ДЕННА'!BI54*$CR$4,0)&gt;0,ROUND('НП ДЕННА'!BI54*$CR$4,0)*2,2),0)-BO94</f>
        <v>0</v>
      </c>
      <c r="BP93" s="547">
        <f>'НП ДЕННА'!BJ54*30-SUM(BM93:BO94)-BP94</f>
        <v>0</v>
      </c>
      <c r="BQ93" s="518">
        <f>'НП ДЕННА'!BJ54-BQ94</f>
        <v>0</v>
      </c>
      <c r="BR93" s="545">
        <f>IF('НП ДЕННА'!BK54&gt;0,IF(ROUND('НП ДЕННА'!BK54*$CR$4,0)&gt;0,ROUND('НП ДЕННА'!BK54*$CR$4,0)*2,2),0)-BR94</f>
        <v>0</v>
      </c>
      <c r="BS93" s="545">
        <f>IF('НП ДЕННА'!BL54&gt;0,IF(ROUND('НП ДЕННА'!BL54*$CR$4,0)&gt;0,ROUND('НП ДЕННА'!BL54*$CR$4,0)*2,2),0)-BS94</f>
        <v>0</v>
      </c>
      <c r="BT93" s="546">
        <f>IF('НП ДЕННА'!BM54&gt;0,IF(ROUND('НП ДЕННА'!BM54*$CR$4,0)&gt;0,ROUND('НП ДЕННА'!BM54*$CR$4,0)*2,2),0)-BT94</f>
        <v>0</v>
      </c>
      <c r="BU93" s="547">
        <f>'НП ДЕННА'!BN54*30-SUM(BR93:BT94)-BU94</f>
        <v>0</v>
      </c>
      <c r="BV93" s="518">
        <f>'НП ДЕННА'!BN54-BV94</f>
        <v>0</v>
      </c>
      <c r="BW93" s="545">
        <f>IF('НП ДЕННА'!BO54&gt;0,IF(ROUND('НП ДЕННА'!BO54*$CR$4,0)&gt;0,ROUND('НП ДЕННА'!BO54*$CR$4,0)*2,2),0)-BW94</f>
        <v>0</v>
      </c>
      <c r="BX93" s="545">
        <f>IF('НП ДЕННА'!BP54&gt;0,IF(ROUND('НП ДЕННА'!BP54*$CR$4,0)&gt;0,ROUND('НП ДЕННА'!BP54*$CR$4,0)*2,2),0)-BX94</f>
        <v>0</v>
      </c>
      <c r="BY93" s="546">
        <f>IF('НП ДЕННА'!BQ54&gt;0,IF(ROUND('НП ДЕННА'!BQ54*$CR$4,0)&gt;0,ROUND('НП ДЕННА'!BQ54*$CR$4,0)*2,2),0)-BY94</f>
        <v>0</v>
      </c>
      <c r="BZ93" s="547">
        <f>'НП ДЕННА'!BR54*30-SUM(BW93:BY94)-BZ94</f>
        <v>0</v>
      </c>
      <c r="CA93" s="518">
        <f>'НП ДЕННА'!BR54-CA94</f>
        <v>0</v>
      </c>
      <c r="CB93" s="545">
        <f>IF('НП ДЕННА'!BS54&gt;0,IF(ROUND('НП ДЕННА'!BS54*$CR$4,0)&gt;0,ROUND('НП ДЕННА'!BS54*$CR$4,0)*2,2),0)-CB94</f>
        <v>0</v>
      </c>
      <c r="CC93" s="545">
        <f>IF('НП ДЕННА'!BT54&gt;0,IF(ROUND('НП ДЕННА'!BT54*$CR$4,0)&gt;0,ROUND('НП ДЕННА'!BT54*$CR$4,0)*2,2),0)-CC94</f>
        <v>0</v>
      </c>
      <c r="CD93" s="546">
        <f>IF('НП ДЕННА'!BU54&gt;0,IF(ROUND('НП ДЕННА'!BU54*$CR$4,0)&gt;0,ROUND('НП ДЕННА'!BU54*$CR$4,0)*2,2),0)-CD94</f>
        <v>0</v>
      </c>
      <c r="CE93" s="547">
        <f>'НП ДЕННА'!BV54*30-SUM(CB93:CD94)-CE94</f>
        <v>0</v>
      </c>
      <c r="CF93" s="518">
        <f>'НП ДЕННА'!BV54-CF94</f>
        <v>0</v>
      </c>
      <c r="CG93" s="545">
        <f>IF('НП ДЕННА'!BW54&gt;0,IF(ROUND('НП ДЕННА'!BW54*$CR$4,0)&gt;0,ROUND('НП ДЕННА'!BW54*$CR$4,0)*2,2),0)-CG94</f>
        <v>0</v>
      </c>
      <c r="CH93" s="545">
        <f>IF('НП ДЕННА'!BX54&gt;0,IF(ROUND('НП ДЕННА'!BX54*$CR$4,0)&gt;0,ROUND('НП ДЕННА'!BX54*$CR$4,0)*2,2),0)-CH94</f>
        <v>0</v>
      </c>
      <c r="CI93" s="546">
        <f>IF('НП ДЕННА'!BY54&gt;0,IF(ROUND('НП ДЕННА'!BY54*$CR$4,0)&gt;0,ROUND('НП ДЕННА'!BY54*$CR$4,0)*2,2),0)-CI94</f>
        <v>0</v>
      </c>
      <c r="CJ93" s="547">
        <f>'НП ДЕННА'!BZ54*30-SUM(CG93:CI94)-CJ94</f>
        <v>0</v>
      </c>
      <c r="CK93" s="518">
        <f>'НП ДЕННА'!BZ54-CK94</f>
        <v>0</v>
      </c>
      <c r="CL93" s="545">
        <f>IF('НП ДЕННА'!CA54&gt;0,IF(ROUND('НП ДЕННА'!CA54*$CR$4,0)&gt;0,ROUND('НП ДЕННА'!CA54*$CR$4,0)*2,2),0)-CL94</f>
        <v>0</v>
      </c>
      <c r="CM93" s="545">
        <f>IF('НП ДЕННА'!CB54&gt;0,IF(ROUND('НП ДЕННА'!CB54*$CR$4,0)&gt;0,ROUND('НП ДЕННА'!CB54*$CR$4,0)*2,2),0)-CM94</f>
        <v>0</v>
      </c>
      <c r="CN93" s="546">
        <f>IF('НП ДЕННА'!CC54&gt;0,IF(ROUND('НП ДЕННА'!CC54*$CR$4,0)&gt;0,ROUND('НП ДЕННА'!CC54*$CR$4,0)*2,2),0)-CN94</f>
        <v>0</v>
      </c>
      <c r="CO93" s="547">
        <f>'НП ДЕННА'!CD54*30-SUM(CL93:CN94)-CO94</f>
        <v>0</v>
      </c>
      <c r="CP93" s="518">
        <f>'НП ДЕННА'!CD54-CP94</f>
        <v>0</v>
      </c>
      <c r="CQ93" s="62">
        <f>IF(ISERROR(AH93/AC93),0,(AH93+AH94)/(AC93+AC94))</f>
        <v>0</v>
      </c>
      <c r="CS93" s="543">
        <f t="shared" si="395"/>
        <v>-1</v>
      </c>
    </row>
    <row r="94" spans="1:98" s="19" customFormat="1" ht="10.199999999999999" x14ac:dyDescent="0.2">
      <c r="A94" s="510"/>
      <c r="B94" s="600"/>
      <c r="C94" s="601" t="s">
        <v>275</v>
      </c>
      <c r="D94" s="602"/>
      <c r="E94" s="602"/>
      <c r="F94" s="602"/>
      <c r="G94" s="602"/>
      <c r="H94" s="602"/>
      <c r="I94" s="602"/>
      <c r="J94" s="602"/>
      <c r="K94" s="602"/>
      <c r="L94" s="602"/>
      <c r="M94" s="602"/>
      <c r="N94" s="602"/>
      <c r="O94" s="602"/>
      <c r="P94" s="602"/>
      <c r="Q94" s="602"/>
      <c r="R94" s="602"/>
      <c r="S94" s="602"/>
      <c r="T94" s="602"/>
      <c r="U94" s="602"/>
      <c r="V94" s="602"/>
      <c r="W94" s="602"/>
      <c r="X94" s="602"/>
      <c r="Y94" s="602"/>
      <c r="Z94" s="602"/>
      <c r="AA94" s="602"/>
      <c r="AB94" s="603"/>
      <c r="AC94" s="516">
        <f t="shared" si="408"/>
        <v>0</v>
      </c>
      <c r="AD94" s="621">
        <f>AM94+AR94+AW94+BB94+BG94+BL94+BQ94+BV94+CA94+CF94+CK94+CP94</f>
        <v>0</v>
      </c>
      <c r="AE94" s="517">
        <f t="shared" si="391"/>
        <v>0</v>
      </c>
      <c r="AF94" s="517">
        <f t="shared" si="392"/>
        <v>0</v>
      </c>
      <c r="AG94" s="517">
        <f t="shared" si="393"/>
        <v>0</v>
      </c>
      <c r="AH94" s="517">
        <f t="shared" si="394"/>
        <v>0</v>
      </c>
      <c r="AI94" s="508"/>
      <c r="AJ94" s="508"/>
      <c r="AK94" s="548"/>
      <c r="AL94" s="549"/>
      <c r="AM94" s="520">
        <f t="shared" ref="AM94" si="481">SUM(AI94:AL94)/30</f>
        <v>0</v>
      </c>
      <c r="AN94" s="508"/>
      <c r="AO94" s="508"/>
      <c r="AP94" s="548"/>
      <c r="AQ94" s="549"/>
      <c r="AR94" s="520">
        <f t="shared" ref="AR94" si="482">SUM(AN94:AQ94)/30</f>
        <v>0</v>
      </c>
      <c r="AS94" s="508"/>
      <c r="AT94" s="508"/>
      <c r="AU94" s="548"/>
      <c r="AV94" s="549"/>
      <c r="AW94" s="520">
        <f t="shared" ref="AW94" si="483">SUM(AS94:AV94)/30</f>
        <v>0</v>
      </c>
      <c r="AX94" s="508"/>
      <c r="AY94" s="508"/>
      <c r="AZ94" s="548"/>
      <c r="BA94" s="549"/>
      <c r="BB94" s="520">
        <f t="shared" ref="BB94" si="484">SUM(AX94:BA94)/30</f>
        <v>0</v>
      </c>
      <c r="BC94" s="508"/>
      <c r="BD94" s="508"/>
      <c r="BE94" s="548"/>
      <c r="BF94" s="549"/>
      <c r="BG94" s="520">
        <f t="shared" ref="BG94" si="485">SUM(BC94:BF94)/30</f>
        <v>0</v>
      </c>
      <c r="BH94" s="508"/>
      <c r="BI94" s="508"/>
      <c r="BJ94" s="548"/>
      <c r="BK94" s="549"/>
      <c r="BL94" s="520">
        <f t="shared" ref="BL94" si="486">SUM(BH94:BK94)/30</f>
        <v>0</v>
      </c>
      <c r="BM94" s="508"/>
      <c r="BN94" s="508"/>
      <c r="BO94" s="548"/>
      <c r="BP94" s="549"/>
      <c r="BQ94" s="520">
        <f t="shared" ref="BQ94" si="487">SUM(BM94:BP94)/30</f>
        <v>0</v>
      </c>
      <c r="BR94" s="508"/>
      <c r="BS94" s="508"/>
      <c r="BT94" s="548"/>
      <c r="BU94" s="549"/>
      <c r="BV94" s="520">
        <f t="shared" ref="BV94" si="488">SUM(BR94:BU94)/30</f>
        <v>0</v>
      </c>
      <c r="BW94" s="508"/>
      <c r="BX94" s="508"/>
      <c r="BY94" s="548"/>
      <c r="BZ94" s="549"/>
      <c r="CA94" s="520">
        <f t="shared" ref="CA94" si="489">SUM(BW94:BZ94)/30</f>
        <v>0</v>
      </c>
      <c r="CB94" s="508"/>
      <c r="CC94" s="508"/>
      <c r="CD94" s="548"/>
      <c r="CE94" s="549"/>
      <c r="CF94" s="520">
        <f t="shared" ref="CF94" si="490">SUM(CB94:CE94)/30</f>
        <v>0</v>
      </c>
      <c r="CG94" s="508"/>
      <c r="CH94" s="508"/>
      <c r="CI94" s="548"/>
      <c r="CJ94" s="549"/>
      <c r="CK94" s="520">
        <f t="shared" ref="CK94" si="491">SUM(CG94:CJ94)/30</f>
        <v>0</v>
      </c>
      <c r="CL94" s="508"/>
      <c r="CM94" s="508"/>
      <c r="CN94" s="548"/>
      <c r="CO94" s="549"/>
      <c r="CP94" s="520">
        <f t="shared" ref="CP94" si="492">SUM(CL94:CO94)/30</f>
        <v>0</v>
      </c>
      <c r="CQ94" s="62"/>
      <c r="CS94" s="543">
        <f t="shared" si="395"/>
        <v>-1</v>
      </c>
      <c r="CT94" s="543"/>
    </row>
    <row r="95" spans="1:98" s="19" customFormat="1" ht="10.199999999999999" x14ac:dyDescent="0.2">
      <c r="A95" s="22" t="str">
        <f>'НП ДЕННА'!A55</f>
        <v>1.1.12</v>
      </c>
      <c r="B95" s="604">
        <f>'НП ДЕННА'!B55</f>
        <v>0</v>
      </c>
      <c r="C95" s="605">
        <f>'НП ДЕННА'!C55</f>
        <v>0</v>
      </c>
      <c r="D95" s="606">
        <f>'НП ДЕННА'!D55</f>
        <v>0</v>
      </c>
      <c r="E95" s="606">
        <f>'НП ДЕННА'!E55</f>
        <v>0</v>
      </c>
      <c r="F95" s="606">
        <f>'НП ДЕННА'!F55</f>
        <v>0</v>
      </c>
      <c r="G95" s="606">
        <f>'НП ДЕННА'!G55</f>
        <v>0</v>
      </c>
      <c r="H95" s="606">
        <f>'НП ДЕННА'!H55</f>
        <v>0</v>
      </c>
      <c r="I95" s="606">
        <f>'НП ДЕННА'!I55</f>
        <v>0</v>
      </c>
      <c r="J95" s="606">
        <f>'НП ДЕННА'!J55</f>
        <v>0</v>
      </c>
      <c r="K95" s="606">
        <f>'НП ДЕННА'!K55</f>
        <v>0</v>
      </c>
      <c r="L95" s="606">
        <f>'НП ДЕННА'!L55</f>
        <v>0</v>
      </c>
      <c r="M95" s="606">
        <f>'НП ДЕННА'!M55</f>
        <v>0</v>
      </c>
      <c r="N95" s="606">
        <f>'НП ДЕННА'!N55</f>
        <v>0</v>
      </c>
      <c r="O95" s="606">
        <f>'НП ДЕННА'!O55</f>
        <v>0</v>
      </c>
      <c r="P95" s="606">
        <f>'НП ДЕННА'!P55</f>
        <v>0</v>
      </c>
      <c r="Q95" s="606">
        <f>'НП ДЕННА'!Q55</f>
        <v>0</v>
      </c>
      <c r="R95" s="606">
        <f>'НП ДЕННА'!R55</f>
        <v>0</v>
      </c>
      <c r="S95" s="606">
        <f>'НП ДЕННА'!S55</f>
        <v>0</v>
      </c>
      <c r="T95" s="607">
        <f>'НП ДЕННА'!T55</f>
        <v>0</v>
      </c>
      <c r="U95" s="607">
        <f>'НП ДЕННА'!U55</f>
        <v>0</v>
      </c>
      <c r="V95" s="608">
        <f>'НП ДЕННА'!V55</f>
        <v>0</v>
      </c>
      <c r="W95" s="608">
        <f>'НП ДЕННА'!W55</f>
        <v>0</v>
      </c>
      <c r="X95" s="608">
        <f>'НП ДЕННА'!X55</f>
        <v>0</v>
      </c>
      <c r="Y95" s="608">
        <f>'НП ДЕННА'!Y55</f>
        <v>0</v>
      </c>
      <c r="Z95" s="608">
        <f>'НП ДЕННА'!Z55</f>
        <v>0</v>
      </c>
      <c r="AA95" s="608">
        <f>'НП ДЕННА'!AA55</f>
        <v>0</v>
      </c>
      <c r="AB95" s="609">
        <f>'НП ДЕННА'!AB55</f>
        <v>0</v>
      </c>
      <c r="AC95" s="275">
        <f t="shared" si="408"/>
        <v>0</v>
      </c>
      <c r="AD95" s="620">
        <f>'НП ДЕННА'!AD55-AD96</f>
        <v>0</v>
      </c>
      <c r="AE95" s="9">
        <f t="shared" si="391"/>
        <v>0</v>
      </c>
      <c r="AF95" s="9">
        <f t="shared" si="392"/>
        <v>0</v>
      </c>
      <c r="AG95" s="9">
        <f t="shared" si="393"/>
        <v>0</v>
      </c>
      <c r="AH95" s="9">
        <f t="shared" si="394"/>
        <v>0</v>
      </c>
      <c r="AI95" s="545">
        <f>IF('НП ДЕННА'!AI55&gt;0,IF(ROUND('НП ДЕННА'!AI55*$CR$4,0)&gt;0,ROUND('НП ДЕННА'!AI55*$CR$4,0)*2,2),0)-AI96</f>
        <v>0</v>
      </c>
      <c r="AJ95" s="545">
        <f>IF('НП ДЕННА'!AJ55&gt;0,IF(ROUND('НП ДЕННА'!AJ55*$CR$4,0)&gt;0,ROUND('НП ДЕННА'!AJ55*$CR$4,0)*2,2),0)-AJ96</f>
        <v>0</v>
      </c>
      <c r="AK95" s="546">
        <f>IF('НП ДЕННА'!AK55&gt;0,IF(ROUND('НП ДЕННА'!AK55*$CR$4,0)&gt;0,ROUND('НП ДЕННА'!AK55*$CR$4,0)*2,2),0)-AK96</f>
        <v>0</v>
      </c>
      <c r="AL95" s="547">
        <f>'НП ДЕННА'!AL55*30-SUM(AI95:AK96)-AL96</f>
        <v>0</v>
      </c>
      <c r="AM95" s="518">
        <f>'НП ДЕННА'!AL55-AM96</f>
        <v>0</v>
      </c>
      <c r="AN95" s="545">
        <f>IF('НП ДЕННА'!AM55&gt;0,IF(ROUND('НП ДЕННА'!AM55*$CR$4,0)&gt;0,ROUND('НП ДЕННА'!AM55*$CR$4,0)*2,2),0)-AN96</f>
        <v>0</v>
      </c>
      <c r="AO95" s="545">
        <f>IF('НП ДЕННА'!AN55&gt;0,IF(ROUND('НП ДЕННА'!AN55*$CR$4,0)&gt;0,ROUND('НП ДЕННА'!AN55*$CR$4,0)*2,2),0)-AO96</f>
        <v>0</v>
      </c>
      <c r="AP95" s="546">
        <f>IF('НП ДЕННА'!AO55&gt;0,IF(ROUND('НП ДЕННА'!AO55*$CR$4,0)&gt;0,ROUND('НП ДЕННА'!AO55*$CR$4,0)*2,2),0)-AP96</f>
        <v>0</v>
      </c>
      <c r="AQ95" s="547">
        <f>'НП ДЕННА'!AP55*30-SUM(AN95:AP96)-AQ96</f>
        <v>0</v>
      </c>
      <c r="AR95" s="518">
        <f>'НП ДЕННА'!AP55-AR96</f>
        <v>0</v>
      </c>
      <c r="AS95" s="545">
        <f>IF('НП ДЕННА'!AQ55&gt;0,IF(ROUND('НП ДЕННА'!AQ55*$CR$4,0)&gt;0,ROUND('НП ДЕННА'!AQ55*$CR$4,0)*2,2),0)-AS96</f>
        <v>0</v>
      </c>
      <c r="AT95" s="545">
        <f>IF('НП ДЕННА'!AR55&gt;0,IF(ROUND('НП ДЕННА'!AR55*$CR$4,0)&gt;0,ROUND('НП ДЕННА'!AR55*$CR$4,0)*2,2),0)-AT96</f>
        <v>0</v>
      </c>
      <c r="AU95" s="546">
        <f>IF('НП ДЕННА'!AS55&gt;0,IF(ROUND('НП ДЕННА'!AS55*$CR$4,0)&gt;0,ROUND('НП ДЕННА'!AS55*$CR$4,0)*2,2),0)-AU96</f>
        <v>0</v>
      </c>
      <c r="AV95" s="547">
        <f>'НП ДЕННА'!AT55*30-SUM(AS95:AU96)-AV96</f>
        <v>0</v>
      </c>
      <c r="AW95" s="518">
        <f>'НП ДЕННА'!AT55-AW96</f>
        <v>0</v>
      </c>
      <c r="AX95" s="545">
        <f>IF('НП ДЕННА'!AU55&gt;0,IF(ROUND('НП ДЕННА'!AU55*$CR$4,0)&gt;0,ROUND('НП ДЕННА'!AU55*$CR$4,0)*2,2),0)-AX96</f>
        <v>0</v>
      </c>
      <c r="AY95" s="545">
        <f>IF('НП ДЕННА'!AV55&gt;0,IF(ROUND('НП ДЕННА'!AV55*$CR$4,0)&gt;0,ROUND('НП ДЕННА'!AV55*$CR$4,0)*2,2),0)-AY96</f>
        <v>0</v>
      </c>
      <c r="AZ95" s="546">
        <f>IF('НП ДЕННА'!AW55&gt;0,IF(ROUND('НП ДЕННА'!AW55*$CR$4,0)&gt;0,ROUND('НП ДЕННА'!AW55*$CR$4,0)*2,2),0)-AZ96</f>
        <v>0</v>
      </c>
      <c r="BA95" s="547">
        <f>'НП ДЕННА'!AX55*30-SUM(AX95:AZ96)-BA96</f>
        <v>0</v>
      </c>
      <c r="BB95" s="518">
        <f>'НП ДЕННА'!AX55-BB96</f>
        <v>0</v>
      </c>
      <c r="BC95" s="545">
        <f>IF('НП ДЕННА'!AY55&gt;0,IF(ROUND('НП ДЕННА'!AY55*$CR$4,0)&gt;0,ROUND('НП ДЕННА'!AY55*$CR$4,0)*2,2),0)-BC96</f>
        <v>0</v>
      </c>
      <c r="BD95" s="545">
        <f>IF('НП ДЕННА'!AZ55&gt;0,IF(ROUND('НП ДЕННА'!AZ55*$CR$4,0)&gt;0,ROUND('НП ДЕННА'!AZ55*$CR$4,0)*2,2),0)-BD96</f>
        <v>0</v>
      </c>
      <c r="BE95" s="546">
        <f>IF('НП ДЕННА'!BA55&gt;0,IF(ROUND('НП ДЕННА'!BA55*$CR$4,0)&gt;0,ROUND('НП ДЕННА'!BA55*$CR$4,0)*2,2),0)-BE96</f>
        <v>0</v>
      </c>
      <c r="BF95" s="547">
        <f>'НП ДЕННА'!BB55*30-SUM(BC95:BE96)-BF96</f>
        <v>0</v>
      </c>
      <c r="BG95" s="518">
        <f>'НП ДЕННА'!BB55-BG96</f>
        <v>0</v>
      </c>
      <c r="BH95" s="545">
        <f>IF('НП ДЕННА'!BC55&gt;0,IF(ROUND('НП ДЕННА'!BC55*$CR$4,0)&gt;0,ROUND('НП ДЕННА'!BC55*$CR$4,0)*2,2),0)-BH96</f>
        <v>0</v>
      </c>
      <c r="BI95" s="545">
        <f>IF('НП ДЕННА'!BD55&gt;0,IF(ROUND('НП ДЕННА'!BD55*$CR$4,0)&gt;0,ROUND('НП ДЕННА'!BD55*$CR$4,0)*2,2),0)-BI96</f>
        <v>0</v>
      </c>
      <c r="BJ95" s="546">
        <f>IF('НП ДЕННА'!BE55&gt;0,IF(ROUND('НП ДЕННА'!BE55*$CR$4,0)&gt;0,ROUND('НП ДЕННА'!BE55*$CR$4,0)*2,2),0)-BJ96</f>
        <v>0</v>
      </c>
      <c r="BK95" s="547">
        <f>'НП ДЕННА'!BF55*30-SUM(BH95:BJ96)-BK96</f>
        <v>0</v>
      </c>
      <c r="BL95" s="518">
        <f>'НП ДЕННА'!BF55-BL96</f>
        <v>0</v>
      </c>
      <c r="BM95" s="545">
        <f>IF('НП ДЕННА'!BG55&gt;0,IF(ROUND('НП ДЕННА'!BG55*$CR$4,0)&gt;0,ROUND('НП ДЕННА'!BG55*$CR$4,0)*2,2),0)-BM96</f>
        <v>0</v>
      </c>
      <c r="BN95" s="545">
        <f>IF('НП ДЕННА'!BH55&gt;0,IF(ROUND('НП ДЕННА'!BH55*$CR$4,0)&gt;0,ROUND('НП ДЕННА'!BH55*$CR$4,0)*2,2),0)-BN96</f>
        <v>0</v>
      </c>
      <c r="BO95" s="546">
        <f>IF('НП ДЕННА'!BI55&gt;0,IF(ROUND('НП ДЕННА'!BI55*$CR$4,0)&gt;0,ROUND('НП ДЕННА'!BI55*$CR$4,0)*2,2),0)-BO96</f>
        <v>0</v>
      </c>
      <c r="BP95" s="547">
        <f>'НП ДЕННА'!BJ55*30-SUM(BM95:BO96)-BP96</f>
        <v>0</v>
      </c>
      <c r="BQ95" s="518">
        <f>'НП ДЕННА'!BJ55-BQ96</f>
        <v>0</v>
      </c>
      <c r="BR95" s="545">
        <f>IF('НП ДЕННА'!BK55&gt;0,IF(ROUND('НП ДЕННА'!BK55*$CR$4,0)&gt;0,ROUND('НП ДЕННА'!BK55*$CR$4,0)*2,2),0)-BR96</f>
        <v>0</v>
      </c>
      <c r="BS95" s="545">
        <f>IF('НП ДЕННА'!BL55&gt;0,IF(ROUND('НП ДЕННА'!BL55*$CR$4,0)&gt;0,ROUND('НП ДЕННА'!BL55*$CR$4,0)*2,2),0)-BS96</f>
        <v>0</v>
      </c>
      <c r="BT95" s="546">
        <f>IF('НП ДЕННА'!BM55&gt;0,IF(ROUND('НП ДЕННА'!BM55*$CR$4,0)&gt;0,ROUND('НП ДЕННА'!BM55*$CR$4,0)*2,2),0)-BT96</f>
        <v>0</v>
      </c>
      <c r="BU95" s="547">
        <f>'НП ДЕННА'!BN55*30-SUM(BR95:BT96)-BU96</f>
        <v>0</v>
      </c>
      <c r="BV95" s="518">
        <f>'НП ДЕННА'!BN55-BV96</f>
        <v>0</v>
      </c>
      <c r="BW95" s="545">
        <f>IF('НП ДЕННА'!BO55&gt;0,IF(ROUND('НП ДЕННА'!BO55*$CR$4,0)&gt;0,ROUND('НП ДЕННА'!BO55*$CR$4,0)*2,2),0)-BW96</f>
        <v>0</v>
      </c>
      <c r="BX95" s="545">
        <f>IF('НП ДЕННА'!BP55&gt;0,IF(ROUND('НП ДЕННА'!BP55*$CR$4,0)&gt;0,ROUND('НП ДЕННА'!BP55*$CR$4,0)*2,2),0)-BX96</f>
        <v>0</v>
      </c>
      <c r="BY95" s="546">
        <f>IF('НП ДЕННА'!BQ55&gt;0,IF(ROUND('НП ДЕННА'!BQ55*$CR$4,0)&gt;0,ROUND('НП ДЕННА'!BQ55*$CR$4,0)*2,2),0)-BY96</f>
        <v>0</v>
      </c>
      <c r="BZ95" s="547">
        <f>'НП ДЕННА'!BR55*30-SUM(BW95:BY96)-BZ96</f>
        <v>0</v>
      </c>
      <c r="CA95" s="518">
        <f>'НП ДЕННА'!BR55-CA96</f>
        <v>0</v>
      </c>
      <c r="CB95" s="545">
        <f>IF('НП ДЕННА'!BS55&gt;0,IF(ROUND('НП ДЕННА'!BS55*$CR$4,0)&gt;0,ROUND('НП ДЕННА'!BS55*$CR$4,0)*2,2),0)-CB96</f>
        <v>0</v>
      </c>
      <c r="CC95" s="545">
        <f>IF('НП ДЕННА'!BT55&gt;0,IF(ROUND('НП ДЕННА'!BT55*$CR$4,0)&gt;0,ROUND('НП ДЕННА'!BT55*$CR$4,0)*2,2),0)-CC96</f>
        <v>0</v>
      </c>
      <c r="CD95" s="546">
        <f>IF('НП ДЕННА'!BU55&gt;0,IF(ROUND('НП ДЕННА'!BU55*$CR$4,0)&gt;0,ROUND('НП ДЕННА'!BU55*$CR$4,0)*2,2),0)-CD96</f>
        <v>0</v>
      </c>
      <c r="CE95" s="547">
        <f>'НП ДЕННА'!BV55*30-SUM(CB95:CD96)-CE96</f>
        <v>0</v>
      </c>
      <c r="CF95" s="518">
        <f>'НП ДЕННА'!BV55-CF96</f>
        <v>0</v>
      </c>
      <c r="CG95" s="545">
        <f>IF('НП ДЕННА'!BW55&gt;0,IF(ROUND('НП ДЕННА'!BW55*$CR$4,0)&gt;0,ROUND('НП ДЕННА'!BW55*$CR$4,0)*2,2),0)-CG96</f>
        <v>0</v>
      </c>
      <c r="CH95" s="545">
        <f>IF('НП ДЕННА'!BX55&gt;0,IF(ROUND('НП ДЕННА'!BX55*$CR$4,0)&gt;0,ROUND('НП ДЕННА'!BX55*$CR$4,0)*2,2),0)-CH96</f>
        <v>0</v>
      </c>
      <c r="CI95" s="546">
        <f>IF('НП ДЕННА'!BY55&gt;0,IF(ROUND('НП ДЕННА'!BY55*$CR$4,0)&gt;0,ROUND('НП ДЕННА'!BY55*$CR$4,0)*2,2),0)-CI96</f>
        <v>0</v>
      </c>
      <c r="CJ95" s="547">
        <f>'НП ДЕННА'!BZ55*30-SUM(CG95:CI96)-CJ96</f>
        <v>0</v>
      </c>
      <c r="CK95" s="518">
        <f>'НП ДЕННА'!BZ55-CK96</f>
        <v>0</v>
      </c>
      <c r="CL95" s="545">
        <f>IF('НП ДЕННА'!CA55&gt;0,IF(ROUND('НП ДЕННА'!CA55*$CR$4,0)&gt;0,ROUND('НП ДЕННА'!CA55*$CR$4,0)*2,2),0)-CL96</f>
        <v>0</v>
      </c>
      <c r="CM95" s="545">
        <f>IF('НП ДЕННА'!CB55&gt;0,IF(ROUND('НП ДЕННА'!CB55*$CR$4,0)&gt;0,ROUND('НП ДЕННА'!CB55*$CR$4,0)*2,2),0)-CM96</f>
        <v>0</v>
      </c>
      <c r="CN95" s="546">
        <f>IF('НП ДЕННА'!CC55&gt;0,IF(ROUND('НП ДЕННА'!CC55*$CR$4,0)&gt;0,ROUND('НП ДЕННА'!CC55*$CR$4,0)*2,2),0)-CN96</f>
        <v>0</v>
      </c>
      <c r="CO95" s="547">
        <f>'НП ДЕННА'!CD55*30-SUM(CL95:CN96)-CO96</f>
        <v>0</v>
      </c>
      <c r="CP95" s="518">
        <f>'НП ДЕННА'!CD55-CP96</f>
        <v>0</v>
      </c>
      <c r="CQ95" s="62">
        <f>IF(ISERROR(AH95/AC95),0,(AH95+AH96)/(AC95+AC96))</f>
        <v>0</v>
      </c>
      <c r="CS95" s="543">
        <f t="shared" si="395"/>
        <v>-1</v>
      </c>
    </row>
    <row r="96" spans="1:98" s="19" customFormat="1" ht="10.199999999999999" x14ac:dyDescent="0.2">
      <c r="A96" s="510"/>
      <c r="B96" s="600"/>
      <c r="C96" s="601" t="s">
        <v>275</v>
      </c>
      <c r="D96" s="602"/>
      <c r="E96" s="602"/>
      <c r="F96" s="602"/>
      <c r="G96" s="602"/>
      <c r="H96" s="602"/>
      <c r="I96" s="602"/>
      <c r="J96" s="602"/>
      <c r="K96" s="602"/>
      <c r="L96" s="602"/>
      <c r="M96" s="602"/>
      <c r="N96" s="602"/>
      <c r="O96" s="602"/>
      <c r="P96" s="602"/>
      <c r="Q96" s="602"/>
      <c r="R96" s="602"/>
      <c r="S96" s="602"/>
      <c r="T96" s="602"/>
      <c r="U96" s="602"/>
      <c r="V96" s="602"/>
      <c r="W96" s="602"/>
      <c r="X96" s="602"/>
      <c r="Y96" s="602"/>
      <c r="Z96" s="602"/>
      <c r="AA96" s="602"/>
      <c r="AB96" s="603"/>
      <c r="AC96" s="516">
        <f t="shared" si="408"/>
        <v>0</v>
      </c>
      <c r="AD96" s="621">
        <f>AM96+AR96+AW96+BB96+BG96+BL96+BQ96+BV96+CA96+CF96+CK96+CP96</f>
        <v>0</v>
      </c>
      <c r="AE96" s="517">
        <f t="shared" si="391"/>
        <v>0</v>
      </c>
      <c r="AF96" s="517">
        <f t="shared" si="392"/>
        <v>0</v>
      </c>
      <c r="AG96" s="517">
        <f t="shared" si="393"/>
        <v>0</v>
      </c>
      <c r="AH96" s="517">
        <f t="shared" si="394"/>
        <v>0</v>
      </c>
      <c r="AI96" s="508"/>
      <c r="AJ96" s="508"/>
      <c r="AK96" s="548"/>
      <c r="AL96" s="549"/>
      <c r="AM96" s="520">
        <f t="shared" ref="AM96" si="493">SUM(AI96:AL96)/30</f>
        <v>0</v>
      </c>
      <c r="AN96" s="508"/>
      <c r="AO96" s="508"/>
      <c r="AP96" s="548"/>
      <c r="AQ96" s="549"/>
      <c r="AR96" s="520">
        <f t="shared" ref="AR96" si="494">SUM(AN96:AQ96)/30</f>
        <v>0</v>
      </c>
      <c r="AS96" s="508"/>
      <c r="AT96" s="508"/>
      <c r="AU96" s="548"/>
      <c r="AV96" s="549"/>
      <c r="AW96" s="520">
        <f t="shared" ref="AW96" si="495">SUM(AS96:AV96)/30</f>
        <v>0</v>
      </c>
      <c r="AX96" s="508"/>
      <c r="AY96" s="508"/>
      <c r="AZ96" s="548"/>
      <c r="BA96" s="549"/>
      <c r="BB96" s="520">
        <f t="shared" ref="BB96" si="496">SUM(AX96:BA96)/30</f>
        <v>0</v>
      </c>
      <c r="BC96" s="508"/>
      <c r="BD96" s="508"/>
      <c r="BE96" s="548"/>
      <c r="BF96" s="549"/>
      <c r="BG96" s="520">
        <f t="shared" ref="BG96" si="497">SUM(BC96:BF96)/30</f>
        <v>0</v>
      </c>
      <c r="BH96" s="508"/>
      <c r="BI96" s="508"/>
      <c r="BJ96" s="548"/>
      <c r="BK96" s="549"/>
      <c r="BL96" s="520">
        <f t="shared" ref="BL96" si="498">SUM(BH96:BK96)/30</f>
        <v>0</v>
      </c>
      <c r="BM96" s="508"/>
      <c r="BN96" s="508"/>
      <c r="BO96" s="548"/>
      <c r="BP96" s="549"/>
      <c r="BQ96" s="520">
        <f t="shared" ref="BQ96" si="499">SUM(BM96:BP96)/30</f>
        <v>0</v>
      </c>
      <c r="BR96" s="508"/>
      <c r="BS96" s="508"/>
      <c r="BT96" s="548"/>
      <c r="BU96" s="549"/>
      <c r="BV96" s="520">
        <f t="shared" ref="BV96" si="500">SUM(BR96:BU96)/30</f>
        <v>0</v>
      </c>
      <c r="BW96" s="508"/>
      <c r="BX96" s="508"/>
      <c r="BY96" s="548"/>
      <c r="BZ96" s="549"/>
      <c r="CA96" s="520">
        <f t="shared" ref="CA96" si="501">SUM(BW96:BZ96)/30</f>
        <v>0</v>
      </c>
      <c r="CB96" s="508"/>
      <c r="CC96" s="508"/>
      <c r="CD96" s="548"/>
      <c r="CE96" s="549"/>
      <c r="CF96" s="520">
        <f t="shared" ref="CF96" si="502">SUM(CB96:CE96)/30</f>
        <v>0</v>
      </c>
      <c r="CG96" s="508"/>
      <c r="CH96" s="508"/>
      <c r="CI96" s="548"/>
      <c r="CJ96" s="549"/>
      <c r="CK96" s="520">
        <f t="shared" ref="CK96" si="503">SUM(CG96:CJ96)/30</f>
        <v>0</v>
      </c>
      <c r="CL96" s="508"/>
      <c r="CM96" s="508"/>
      <c r="CN96" s="548"/>
      <c r="CO96" s="549"/>
      <c r="CP96" s="520">
        <f t="shared" ref="CP96" si="504">SUM(CL96:CO96)/30</f>
        <v>0</v>
      </c>
      <c r="CQ96" s="62"/>
      <c r="CS96" s="543">
        <f t="shared" si="395"/>
        <v>-1</v>
      </c>
      <c r="CT96" s="543"/>
    </row>
    <row r="97" spans="1:98" s="19" customFormat="1" ht="10.199999999999999" x14ac:dyDescent="0.2">
      <c r="A97" s="22" t="str">
        <f>'НП ДЕННА'!A56</f>
        <v>1.1.12</v>
      </c>
      <c r="B97" s="604">
        <f>'НП ДЕННА'!B56</f>
        <v>0</v>
      </c>
      <c r="C97" s="605">
        <f>'НП ДЕННА'!C56</f>
        <v>0</v>
      </c>
      <c r="D97" s="606">
        <f>'НП ДЕННА'!D56</f>
        <v>0</v>
      </c>
      <c r="E97" s="606">
        <f>'НП ДЕННА'!E56</f>
        <v>0</v>
      </c>
      <c r="F97" s="606">
        <f>'НП ДЕННА'!F56</f>
        <v>0</v>
      </c>
      <c r="G97" s="606">
        <f>'НП ДЕННА'!G56</f>
        <v>0</v>
      </c>
      <c r="H97" s="606">
        <f>'НП ДЕННА'!H56</f>
        <v>0</v>
      </c>
      <c r="I97" s="606">
        <f>'НП ДЕННА'!I56</f>
        <v>0</v>
      </c>
      <c r="J97" s="606">
        <f>'НП ДЕННА'!J56</f>
        <v>0</v>
      </c>
      <c r="K97" s="606">
        <f>'НП ДЕННА'!K56</f>
        <v>0</v>
      </c>
      <c r="L97" s="606">
        <f>'НП ДЕННА'!L56</f>
        <v>0</v>
      </c>
      <c r="M97" s="606">
        <f>'НП ДЕННА'!M56</f>
        <v>0</v>
      </c>
      <c r="N97" s="606">
        <f>'НП ДЕННА'!N56</f>
        <v>0</v>
      </c>
      <c r="O97" s="606">
        <f>'НП ДЕННА'!O56</f>
        <v>0</v>
      </c>
      <c r="P97" s="606">
        <f>'НП ДЕННА'!P56</f>
        <v>0</v>
      </c>
      <c r="Q97" s="606">
        <f>'НП ДЕННА'!Q56</f>
        <v>0</v>
      </c>
      <c r="R97" s="606">
        <f>'НП ДЕННА'!R56</f>
        <v>0</v>
      </c>
      <c r="S97" s="606">
        <f>'НП ДЕННА'!S56</f>
        <v>0</v>
      </c>
      <c r="T97" s="607">
        <f>'НП ДЕННА'!T56</f>
        <v>0</v>
      </c>
      <c r="U97" s="607">
        <f>'НП ДЕННА'!U56</f>
        <v>0</v>
      </c>
      <c r="V97" s="608">
        <f>'НП ДЕННА'!V56</f>
        <v>0</v>
      </c>
      <c r="W97" s="608">
        <f>'НП ДЕННА'!W56</f>
        <v>0</v>
      </c>
      <c r="X97" s="608">
        <f>'НП ДЕННА'!X56</f>
        <v>0</v>
      </c>
      <c r="Y97" s="608">
        <f>'НП ДЕННА'!Y56</f>
        <v>0</v>
      </c>
      <c r="Z97" s="608">
        <f>'НП ДЕННА'!Z56</f>
        <v>0</v>
      </c>
      <c r="AA97" s="608">
        <f>'НП ДЕННА'!AA56</f>
        <v>0</v>
      </c>
      <c r="AB97" s="609">
        <f>'НП ДЕННА'!AB56</f>
        <v>0</v>
      </c>
      <c r="AC97" s="275">
        <f t="shared" si="408"/>
        <v>0</v>
      </c>
      <c r="AD97" s="620">
        <f>'НП ДЕННА'!AD56-AD98</f>
        <v>0</v>
      </c>
      <c r="AE97" s="9">
        <f t="shared" si="391"/>
        <v>0</v>
      </c>
      <c r="AF97" s="9">
        <f t="shared" si="392"/>
        <v>0</v>
      </c>
      <c r="AG97" s="9">
        <f t="shared" si="393"/>
        <v>0</v>
      </c>
      <c r="AH97" s="9">
        <f t="shared" si="394"/>
        <v>0</v>
      </c>
      <c r="AI97" s="545">
        <f>IF('НП ДЕННА'!AI56&gt;0,IF(ROUND('НП ДЕННА'!AI56*$CR$4,0)&gt;0,ROUND('НП ДЕННА'!AI56*$CR$4,0)*2,2),0)-AI98</f>
        <v>0</v>
      </c>
      <c r="AJ97" s="545">
        <f>IF('НП ДЕННА'!AJ56&gt;0,IF(ROUND('НП ДЕННА'!AJ56*$CR$4,0)&gt;0,ROUND('НП ДЕННА'!AJ56*$CR$4,0)*2,2),0)-AJ98</f>
        <v>0</v>
      </c>
      <c r="AK97" s="546">
        <f>IF('НП ДЕННА'!AK56&gt;0,IF(ROUND('НП ДЕННА'!AK56*$CR$4,0)&gt;0,ROUND('НП ДЕННА'!AK56*$CR$4,0)*2,2),0)-AK98</f>
        <v>0</v>
      </c>
      <c r="AL97" s="547">
        <f>'НП ДЕННА'!AL56*30-SUM(AI97:AK98)-AL98</f>
        <v>0</v>
      </c>
      <c r="AM97" s="518">
        <f>'НП ДЕННА'!AL56-AM98</f>
        <v>0</v>
      </c>
      <c r="AN97" s="545">
        <f>IF('НП ДЕННА'!AM56&gt;0,IF(ROUND('НП ДЕННА'!AM56*$CR$4,0)&gt;0,ROUND('НП ДЕННА'!AM56*$CR$4,0)*2,2),0)-AN98</f>
        <v>0</v>
      </c>
      <c r="AO97" s="545">
        <f>IF('НП ДЕННА'!AN56&gt;0,IF(ROUND('НП ДЕННА'!AN56*$CR$4,0)&gt;0,ROUND('НП ДЕННА'!AN56*$CR$4,0)*2,2),0)-AO98</f>
        <v>0</v>
      </c>
      <c r="AP97" s="546">
        <f>IF('НП ДЕННА'!AO56&gt;0,IF(ROUND('НП ДЕННА'!AO56*$CR$4,0)&gt;0,ROUND('НП ДЕННА'!AO56*$CR$4,0)*2,2),0)-AP98</f>
        <v>0</v>
      </c>
      <c r="AQ97" s="547">
        <f>'НП ДЕННА'!AP56*30-SUM(AN97:AP98)-AQ98</f>
        <v>0</v>
      </c>
      <c r="AR97" s="518">
        <f>'НП ДЕННА'!AP56-AR98</f>
        <v>0</v>
      </c>
      <c r="AS97" s="545">
        <f>IF('НП ДЕННА'!AQ56&gt;0,IF(ROUND('НП ДЕННА'!AQ56*$CR$4,0)&gt;0,ROUND('НП ДЕННА'!AQ56*$CR$4,0)*2,2),0)-AS98</f>
        <v>0</v>
      </c>
      <c r="AT97" s="545">
        <f>IF('НП ДЕННА'!AR56&gt;0,IF(ROUND('НП ДЕННА'!AR56*$CR$4,0)&gt;0,ROUND('НП ДЕННА'!AR56*$CR$4,0)*2,2),0)-AT98</f>
        <v>0</v>
      </c>
      <c r="AU97" s="546">
        <f>IF('НП ДЕННА'!AS56&gt;0,IF(ROUND('НП ДЕННА'!AS56*$CR$4,0)&gt;0,ROUND('НП ДЕННА'!AS56*$CR$4,0)*2,2),0)-AU98</f>
        <v>0</v>
      </c>
      <c r="AV97" s="547">
        <f>'НП ДЕННА'!AT56*30-SUM(AS97:AU98)-AV98</f>
        <v>0</v>
      </c>
      <c r="AW97" s="518">
        <f>'НП ДЕННА'!AT56-AW98</f>
        <v>0</v>
      </c>
      <c r="AX97" s="545">
        <f>IF('НП ДЕННА'!AU56&gt;0,IF(ROUND('НП ДЕННА'!AU56*$CR$4,0)&gt;0,ROUND('НП ДЕННА'!AU56*$CR$4,0)*2,2),0)-AX98</f>
        <v>0</v>
      </c>
      <c r="AY97" s="545">
        <f>IF('НП ДЕННА'!AV56&gt;0,IF(ROUND('НП ДЕННА'!AV56*$CR$4,0)&gt;0,ROUND('НП ДЕННА'!AV56*$CR$4,0)*2,2),0)-AY98</f>
        <v>0</v>
      </c>
      <c r="AZ97" s="546">
        <f>IF('НП ДЕННА'!AW56&gt;0,IF(ROUND('НП ДЕННА'!AW56*$CR$4,0)&gt;0,ROUND('НП ДЕННА'!AW56*$CR$4,0)*2,2),0)-AZ98</f>
        <v>0</v>
      </c>
      <c r="BA97" s="547">
        <f>'НП ДЕННА'!AX56*30-SUM(AX97:AZ98)-BA98</f>
        <v>0</v>
      </c>
      <c r="BB97" s="518">
        <f>'НП ДЕННА'!AX56-BB98</f>
        <v>0</v>
      </c>
      <c r="BC97" s="545">
        <f>IF('НП ДЕННА'!AY56&gt;0,IF(ROUND('НП ДЕННА'!AY56*$CR$4,0)&gt;0,ROUND('НП ДЕННА'!AY56*$CR$4,0)*2,2),0)-BC98</f>
        <v>0</v>
      </c>
      <c r="BD97" s="545">
        <f>IF('НП ДЕННА'!AZ56&gt;0,IF(ROUND('НП ДЕННА'!AZ56*$CR$4,0)&gt;0,ROUND('НП ДЕННА'!AZ56*$CR$4,0)*2,2),0)-BD98</f>
        <v>0</v>
      </c>
      <c r="BE97" s="546">
        <f>IF('НП ДЕННА'!BA56&gt;0,IF(ROUND('НП ДЕННА'!BA56*$CR$4,0)&gt;0,ROUND('НП ДЕННА'!BA56*$CR$4,0)*2,2),0)-BE98</f>
        <v>0</v>
      </c>
      <c r="BF97" s="547">
        <f>'НП ДЕННА'!BB56*30-SUM(BC97:BE98)-BF98</f>
        <v>0</v>
      </c>
      <c r="BG97" s="518">
        <f>'НП ДЕННА'!BB56-BG98</f>
        <v>0</v>
      </c>
      <c r="BH97" s="545">
        <f>IF('НП ДЕННА'!BC56&gt;0,IF(ROUND('НП ДЕННА'!BC56*$CR$4,0)&gt;0,ROUND('НП ДЕННА'!BC56*$CR$4,0)*2,2),0)-BH98</f>
        <v>0</v>
      </c>
      <c r="BI97" s="545">
        <f>IF('НП ДЕННА'!BD56&gt;0,IF(ROUND('НП ДЕННА'!BD56*$CR$4,0)&gt;0,ROUND('НП ДЕННА'!BD56*$CR$4,0)*2,2),0)-BI98</f>
        <v>0</v>
      </c>
      <c r="BJ97" s="546">
        <f>IF('НП ДЕННА'!BE56&gt;0,IF(ROUND('НП ДЕННА'!BE56*$CR$4,0)&gt;0,ROUND('НП ДЕННА'!BE56*$CR$4,0)*2,2),0)-BJ98</f>
        <v>0</v>
      </c>
      <c r="BK97" s="547">
        <f>'НП ДЕННА'!BF56*30-SUM(BH97:BJ98)-BK98</f>
        <v>0</v>
      </c>
      <c r="BL97" s="518">
        <f>'НП ДЕННА'!BF56-BL98</f>
        <v>0</v>
      </c>
      <c r="BM97" s="545">
        <f>IF('НП ДЕННА'!BG56&gt;0,IF(ROUND('НП ДЕННА'!BG56*$CR$4,0)&gt;0,ROUND('НП ДЕННА'!BG56*$CR$4,0)*2,2),0)-BM98</f>
        <v>0</v>
      </c>
      <c r="BN97" s="545">
        <f>IF('НП ДЕННА'!BH56&gt;0,IF(ROUND('НП ДЕННА'!BH56*$CR$4,0)&gt;0,ROUND('НП ДЕННА'!BH56*$CR$4,0)*2,2),0)-BN98</f>
        <v>0</v>
      </c>
      <c r="BO97" s="546">
        <f>IF('НП ДЕННА'!BI56&gt;0,IF(ROUND('НП ДЕННА'!BI56*$CR$4,0)&gt;0,ROUND('НП ДЕННА'!BI56*$CR$4,0)*2,2),0)-BO98</f>
        <v>0</v>
      </c>
      <c r="BP97" s="547">
        <f>'НП ДЕННА'!BJ56*30-SUM(BM97:BO98)-BP98</f>
        <v>0</v>
      </c>
      <c r="BQ97" s="518">
        <f>'НП ДЕННА'!BJ56-BQ98</f>
        <v>0</v>
      </c>
      <c r="BR97" s="545">
        <f>IF('НП ДЕННА'!BK56&gt;0,IF(ROUND('НП ДЕННА'!BK56*$CR$4,0)&gt;0,ROUND('НП ДЕННА'!BK56*$CR$4,0)*2,2),0)-BR98</f>
        <v>0</v>
      </c>
      <c r="BS97" s="545">
        <f>IF('НП ДЕННА'!BL56&gt;0,IF(ROUND('НП ДЕННА'!BL56*$CR$4,0)&gt;0,ROUND('НП ДЕННА'!BL56*$CR$4,0)*2,2),0)-BS98</f>
        <v>0</v>
      </c>
      <c r="BT97" s="546">
        <f>IF('НП ДЕННА'!BM56&gt;0,IF(ROUND('НП ДЕННА'!BM56*$CR$4,0)&gt;0,ROUND('НП ДЕННА'!BM56*$CR$4,0)*2,2),0)-BT98</f>
        <v>0</v>
      </c>
      <c r="BU97" s="547">
        <f>'НП ДЕННА'!BN56*30-SUM(BR97:BT98)-BU98</f>
        <v>0</v>
      </c>
      <c r="BV97" s="518">
        <f>'НП ДЕННА'!BN56-BV98</f>
        <v>0</v>
      </c>
      <c r="BW97" s="545">
        <f>IF('НП ДЕННА'!BO56&gt;0,IF(ROUND('НП ДЕННА'!BO56*$CR$4,0)&gt;0,ROUND('НП ДЕННА'!BO56*$CR$4,0)*2,2),0)-BW98</f>
        <v>0</v>
      </c>
      <c r="BX97" s="545">
        <f>IF('НП ДЕННА'!BP56&gt;0,IF(ROUND('НП ДЕННА'!BP56*$CR$4,0)&gt;0,ROUND('НП ДЕННА'!BP56*$CR$4,0)*2,2),0)-BX98</f>
        <v>0</v>
      </c>
      <c r="BY97" s="546">
        <f>IF('НП ДЕННА'!BQ56&gt;0,IF(ROUND('НП ДЕННА'!BQ56*$CR$4,0)&gt;0,ROUND('НП ДЕННА'!BQ56*$CR$4,0)*2,2),0)-BY98</f>
        <v>0</v>
      </c>
      <c r="BZ97" s="547">
        <f>'НП ДЕННА'!BR56*30-SUM(BW97:BY98)-BZ98</f>
        <v>0</v>
      </c>
      <c r="CA97" s="518">
        <f>'НП ДЕННА'!BR56-CA98</f>
        <v>0</v>
      </c>
      <c r="CB97" s="545">
        <f>IF('НП ДЕННА'!BS56&gt;0,IF(ROUND('НП ДЕННА'!BS56*$CR$4,0)&gt;0,ROUND('НП ДЕННА'!BS56*$CR$4,0)*2,2),0)-CB98</f>
        <v>0</v>
      </c>
      <c r="CC97" s="545">
        <f>IF('НП ДЕННА'!BT56&gt;0,IF(ROUND('НП ДЕННА'!BT56*$CR$4,0)&gt;0,ROUND('НП ДЕННА'!BT56*$CR$4,0)*2,2),0)-CC98</f>
        <v>0</v>
      </c>
      <c r="CD97" s="546">
        <f>IF('НП ДЕННА'!BU56&gt;0,IF(ROUND('НП ДЕННА'!BU56*$CR$4,0)&gt;0,ROUND('НП ДЕННА'!BU56*$CR$4,0)*2,2),0)-CD98</f>
        <v>0</v>
      </c>
      <c r="CE97" s="547">
        <f>'НП ДЕННА'!BV56*30-SUM(CB97:CD98)-CE98</f>
        <v>0</v>
      </c>
      <c r="CF97" s="518">
        <f>'НП ДЕННА'!BV56-CF98</f>
        <v>0</v>
      </c>
      <c r="CG97" s="545">
        <f>IF('НП ДЕННА'!BW56&gt;0,IF(ROUND('НП ДЕННА'!BW56*$CR$4,0)&gt;0,ROUND('НП ДЕННА'!BW56*$CR$4,0)*2,2),0)-CG98</f>
        <v>0</v>
      </c>
      <c r="CH97" s="545">
        <f>IF('НП ДЕННА'!BX56&gt;0,IF(ROUND('НП ДЕННА'!BX56*$CR$4,0)&gt;0,ROUND('НП ДЕННА'!BX56*$CR$4,0)*2,2),0)-CH98</f>
        <v>0</v>
      </c>
      <c r="CI97" s="546">
        <f>IF('НП ДЕННА'!BY56&gt;0,IF(ROUND('НП ДЕННА'!BY56*$CR$4,0)&gt;0,ROUND('НП ДЕННА'!BY56*$CR$4,0)*2,2),0)-CI98</f>
        <v>0</v>
      </c>
      <c r="CJ97" s="547">
        <f>'НП ДЕННА'!BZ56*30-SUM(CG97:CI98)-CJ98</f>
        <v>0</v>
      </c>
      <c r="CK97" s="518">
        <f>'НП ДЕННА'!BZ56-CK98</f>
        <v>0</v>
      </c>
      <c r="CL97" s="545">
        <f>IF('НП ДЕННА'!CA56&gt;0,IF(ROUND('НП ДЕННА'!CA56*$CR$4,0)&gt;0,ROUND('НП ДЕННА'!CA56*$CR$4,0)*2,2),0)-CL98</f>
        <v>0</v>
      </c>
      <c r="CM97" s="545">
        <f>IF('НП ДЕННА'!CB56&gt;0,IF(ROUND('НП ДЕННА'!CB56*$CR$4,0)&gt;0,ROUND('НП ДЕННА'!CB56*$CR$4,0)*2,2),0)-CM98</f>
        <v>0</v>
      </c>
      <c r="CN97" s="546">
        <f>IF('НП ДЕННА'!CC56&gt;0,IF(ROUND('НП ДЕННА'!CC56*$CR$4,0)&gt;0,ROUND('НП ДЕННА'!CC56*$CR$4,0)*2,2),0)-CN98</f>
        <v>0</v>
      </c>
      <c r="CO97" s="547">
        <f>'НП ДЕННА'!CD56*30-SUM(CL97:CN98)-CO98</f>
        <v>0</v>
      </c>
      <c r="CP97" s="518">
        <f>'НП ДЕННА'!CD56-CP98</f>
        <v>0</v>
      </c>
      <c r="CQ97" s="62">
        <f>IF(ISERROR(AH97/AC97),0,(AH97+AH98)/(AC97+AC98))</f>
        <v>0</v>
      </c>
      <c r="CS97" s="543">
        <f t="shared" si="395"/>
        <v>-1</v>
      </c>
    </row>
    <row r="98" spans="1:98" s="19" customFormat="1" ht="10.199999999999999" x14ac:dyDescent="0.2">
      <c r="A98" s="510"/>
      <c r="B98" s="600"/>
      <c r="C98" s="601" t="s">
        <v>275</v>
      </c>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3"/>
      <c r="AC98" s="516">
        <f t="shared" si="408"/>
        <v>0</v>
      </c>
      <c r="AD98" s="621">
        <f>AM98+AR98+AW98+BB98+BG98+BL98+BQ98+BV98+CA98+CF98+CK98+CP98</f>
        <v>0</v>
      </c>
      <c r="AE98" s="517">
        <f t="shared" si="391"/>
        <v>0</v>
      </c>
      <c r="AF98" s="517">
        <f t="shared" si="392"/>
        <v>0</v>
      </c>
      <c r="AG98" s="517">
        <f t="shared" si="393"/>
        <v>0</v>
      </c>
      <c r="AH98" s="517">
        <f t="shared" si="394"/>
        <v>0</v>
      </c>
      <c r="AI98" s="508"/>
      <c r="AJ98" s="508"/>
      <c r="AK98" s="548"/>
      <c r="AL98" s="549"/>
      <c r="AM98" s="520">
        <f t="shared" ref="AM98" si="505">SUM(AI98:AL98)/30</f>
        <v>0</v>
      </c>
      <c r="AN98" s="508"/>
      <c r="AO98" s="508"/>
      <c r="AP98" s="548"/>
      <c r="AQ98" s="549"/>
      <c r="AR98" s="520">
        <f t="shared" ref="AR98" si="506">SUM(AN98:AQ98)/30</f>
        <v>0</v>
      </c>
      <c r="AS98" s="508"/>
      <c r="AT98" s="508"/>
      <c r="AU98" s="548"/>
      <c r="AV98" s="549"/>
      <c r="AW98" s="520">
        <f t="shared" ref="AW98" si="507">SUM(AS98:AV98)/30</f>
        <v>0</v>
      </c>
      <c r="AX98" s="508"/>
      <c r="AY98" s="508"/>
      <c r="AZ98" s="548"/>
      <c r="BA98" s="549"/>
      <c r="BB98" s="520">
        <f t="shared" ref="BB98" si="508">SUM(AX98:BA98)/30</f>
        <v>0</v>
      </c>
      <c r="BC98" s="508"/>
      <c r="BD98" s="508"/>
      <c r="BE98" s="548"/>
      <c r="BF98" s="549"/>
      <c r="BG98" s="520">
        <f t="shared" ref="BG98" si="509">SUM(BC98:BF98)/30</f>
        <v>0</v>
      </c>
      <c r="BH98" s="508"/>
      <c r="BI98" s="508"/>
      <c r="BJ98" s="548"/>
      <c r="BK98" s="549"/>
      <c r="BL98" s="520">
        <f t="shared" ref="BL98" si="510">SUM(BH98:BK98)/30</f>
        <v>0</v>
      </c>
      <c r="BM98" s="508"/>
      <c r="BN98" s="508"/>
      <c r="BO98" s="548"/>
      <c r="BP98" s="549"/>
      <c r="BQ98" s="520">
        <f t="shared" ref="BQ98" si="511">SUM(BM98:BP98)/30</f>
        <v>0</v>
      </c>
      <c r="BR98" s="508"/>
      <c r="BS98" s="508"/>
      <c r="BT98" s="548"/>
      <c r="BU98" s="549"/>
      <c r="BV98" s="520">
        <f t="shared" ref="BV98" si="512">SUM(BR98:BU98)/30</f>
        <v>0</v>
      </c>
      <c r="BW98" s="508"/>
      <c r="BX98" s="508"/>
      <c r="BY98" s="548"/>
      <c r="BZ98" s="549"/>
      <c r="CA98" s="520">
        <f t="shared" ref="CA98" si="513">SUM(BW98:BZ98)/30</f>
        <v>0</v>
      </c>
      <c r="CB98" s="508"/>
      <c r="CC98" s="508"/>
      <c r="CD98" s="548"/>
      <c r="CE98" s="549"/>
      <c r="CF98" s="520">
        <f t="shared" ref="CF98" si="514">SUM(CB98:CE98)/30</f>
        <v>0</v>
      </c>
      <c r="CG98" s="508"/>
      <c r="CH98" s="508"/>
      <c r="CI98" s="548"/>
      <c r="CJ98" s="549"/>
      <c r="CK98" s="520">
        <f t="shared" ref="CK98" si="515">SUM(CG98:CJ98)/30</f>
        <v>0</v>
      </c>
      <c r="CL98" s="508"/>
      <c r="CM98" s="508"/>
      <c r="CN98" s="548"/>
      <c r="CO98" s="549"/>
      <c r="CP98" s="520">
        <f t="shared" ref="CP98" si="516">SUM(CL98:CO98)/30</f>
        <v>0</v>
      </c>
      <c r="CQ98" s="62"/>
      <c r="CS98" s="543">
        <f t="shared" si="395"/>
        <v>-1</v>
      </c>
      <c r="CT98" s="543"/>
    </row>
    <row r="99" spans="1:98" s="19" customFormat="1" ht="10.199999999999999" x14ac:dyDescent="0.2">
      <c r="A99" s="22" t="str">
        <f>'НП ДЕННА'!A57</f>
        <v>1.1.12</v>
      </c>
      <c r="B99" s="604">
        <f>'НП ДЕННА'!B57</f>
        <v>0</v>
      </c>
      <c r="C99" s="605">
        <f>'НП ДЕННА'!C57</f>
        <v>0</v>
      </c>
      <c r="D99" s="606">
        <f>'НП ДЕННА'!D57</f>
        <v>0</v>
      </c>
      <c r="E99" s="606">
        <f>'НП ДЕННА'!E57</f>
        <v>0</v>
      </c>
      <c r="F99" s="606">
        <f>'НП ДЕННА'!F57</f>
        <v>0</v>
      </c>
      <c r="G99" s="606">
        <f>'НП ДЕННА'!G57</f>
        <v>0</v>
      </c>
      <c r="H99" s="606">
        <f>'НП ДЕННА'!H57</f>
        <v>0</v>
      </c>
      <c r="I99" s="606">
        <f>'НП ДЕННА'!I57</f>
        <v>0</v>
      </c>
      <c r="J99" s="606">
        <f>'НП ДЕННА'!J57</f>
        <v>0</v>
      </c>
      <c r="K99" s="606">
        <f>'НП ДЕННА'!K57</f>
        <v>0</v>
      </c>
      <c r="L99" s="606">
        <f>'НП ДЕННА'!L57</f>
        <v>0</v>
      </c>
      <c r="M99" s="606">
        <f>'НП ДЕННА'!M57</f>
        <v>0</v>
      </c>
      <c r="N99" s="606">
        <f>'НП ДЕННА'!N57</f>
        <v>0</v>
      </c>
      <c r="O99" s="606">
        <f>'НП ДЕННА'!O57</f>
        <v>0</v>
      </c>
      <c r="P99" s="606">
        <f>'НП ДЕННА'!P57</f>
        <v>0</v>
      </c>
      <c r="Q99" s="606">
        <f>'НП ДЕННА'!Q57</f>
        <v>0</v>
      </c>
      <c r="R99" s="606">
        <f>'НП ДЕННА'!R57</f>
        <v>0</v>
      </c>
      <c r="S99" s="606">
        <f>'НП ДЕННА'!S57</f>
        <v>0</v>
      </c>
      <c r="T99" s="607">
        <f>'НП ДЕННА'!T57</f>
        <v>0</v>
      </c>
      <c r="U99" s="607">
        <f>'НП ДЕННА'!U57</f>
        <v>0</v>
      </c>
      <c r="V99" s="608">
        <f>'НП ДЕННА'!V57</f>
        <v>0</v>
      </c>
      <c r="W99" s="608">
        <f>'НП ДЕННА'!W57</f>
        <v>0</v>
      </c>
      <c r="X99" s="608">
        <f>'НП ДЕННА'!X57</f>
        <v>0</v>
      </c>
      <c r="Y99" s="608">
        <f>'НП ДЕННА'!Y57</f>
        <v>0</v>
      </c>
      <c r="Z99" s="608">
        <f>'НП ДЕННА'!Z57</f>
        <v>0</v>
      </c>
      <c r="AA99" s="608">
        <f>'НП ДЕННА'!AA57</f>
        <v>0</v>
      </c>
      <c r="AB99" s="609">
        <f>'НП ДЕННА'!AB57</f>
        <v>0</v>
      </c>
      <c r="AC99" s="275">
        <f t="shared" si="408"/>
        <v>0</v>
      </c>
      <c r="AD99" s="620">
        <f>'НП ДЕННА'!AD57-AD100</f>
        <v>0</v>
      </c>
      <c r="AE99" s="9">
        <f t="shared" si="391"/>
        <v>0</v>
      </c>
      <c r="AF99" s="9">
        <f t="shared" si="392"/>
        <v>0</v>
      </c>
      <c r="AG99" s="9">
        <f t="shared" si="393"/>
        <v>0</v>
      </c>
      <c r="AH99" s="9">
        <f t="shared" si="394"/>
        <v>0</v>
      </c>
      <c r="AI99" s="545">
        <f>IF('НП ДЕННА'!AI57&gt;0,IF(ROUND('НП ДЕННА'!AI57*$CR$4,0)&gt;0,ROUND('НП ДЕННА'!AI57*$CR$4,0)*2,2),0)-AI100</f>
        <v>0</v>
      </c>
      <c r="AJ99" s="545">
        <f>IF('НП ДЕННА'!AJ57&gt;0,IF(ROUND('НП ДЕННА'!AJ57*$CR$4,0)&gt;0,ROUND('НП ДЕННА'!AJ57*$CR$4,0)*2,2),0)-AJ100</f>
        <v>0</v>
      </c>
      <c r="AK99" s="546">
        <f>IF('НП ДЕННА'!AK57&gt;0,IF(ROUND('НП ДЕННА'!AK57*$CR$4,0)&gt;0,ROUND('НП ДЕННА'!AK57*$CR$4,0)*2,2),0)-AK100</f>
        <v>0</v>
      </c>
      <c r="AL99" s="547">
        <f>'НП ДЕННА'!AL57*30-SUM(AI99:AK100)-AL100</f>
        <v>0</v>
      </c>
      <c r="AM99" s="518">
        <f>'НП ДЕННА'!AL57-AM100</f>
        <v>0</v>
      </c>
      <c r="AN99" s="545">
        <f>IF('НП ДЕННА'!AM57&gt;0,IF(ROUND('НП ДЕННА'!AM57*$CR$4,0)&gt;0,ROUND('НП ДЕННА'!AM57*$CR$4,0)*2,2),0)-AN100</f>
        <v>0</v>
      </c>
      <c r="AO99" s="545">
        <f>IF('НП ДЕННА'!AN57&gt;0,IF(ROUND('НП ДЕННА'!AN57*$CR$4,0)&gt;0,ROUND('НП ДЕННА'!AN57*$CR$4,0)*2,2),0)-AO100</f>
        <v>0</v>
      </c>
      <c r="AP99" s="546">
        <f>IF('НП ДЕННА'!AO57&gt;0,IF(ROUND('НП ДЕННА'!AO57*$CR$4,0)&gt;0,ROUND('НП ДЕННА'!AO57*$CR$4,0)*2,2),0)-AP100</f>
        <v>0</v>
      </c>
      <c r="AQ99" s="547">
        <f>'НП ДЕННА'!AP57*30-SUM(AN99:AP100)-AQ100</f>
        <v>0</v>
      </c>
      <c r="AR99" s="518">
        <f>'НП ДЕННА'!AP57-AR100</f>
        <v>0</v>
      </c>
      <c r="AS99" s="545">
        <f>IF('НП ДЕННА'!AQ57&gt;0,IF(ROUND('НП ДЕННА'!AQ57*$CR$4,0)&gt;0,ROUND('НП ДЕННА'!AQ57*$CR$4,0)*2,2),0)-AS100</f>
        <v>0</v>
      </c>
      <c r="AT99" s="545">
        <f>IF('НП ДЕННА'!AR57&gt;0,IF(ROUND('НП ДЕННА'!AR57*$CR$4,0)&gt;0,ROUND('НП ДЕННА'!AR57*$CR$4,0)*2,2),0)-AT100</f>
        <v>0</v>
      </c>
      <c r="AU99" s="546">
        <f>IF('НП ДЕННА'!AS57&gt;0,IF(ROUND('НП ДЕННА'!AS57*$CR$4,0)&gt;0,ROUND('НП ДЕННА'!AS57*$CR$4,0)*2,2),0)-AU100</f>
        <v>0</v>
      </c>
      <c r="AV99" s="547">
        <f>'НП ДЕННА'!AT57*30-SUM(AS99:AU100)-AV100</f>
        <v>0</v>
      </c>
      <c r="AW99" s="518">
        <f>'НП ДЕННА'!AT57-AW100</f>
        <v>0</v>
      </c>
      <c r="AX99" s="545">
        <f>IF('НП ДЕННА'!AU57&gt;0,IF(ROUND('НП ДЕННА'!AU57*$CR$4,0)&gt;0,ROUND('НП ДЕННА'!AU57*$CR$4,0)*2,2),0)-AX100</f>
        <v>0</v>
      </c>
      <c r="AY99" s="545">
        <f>IF('НП ДЕННА'!AV57&gt;0,IF(ROUND('НП ДЕННА'!AV57*$CR$4,0)&gt;0,ROUND('НП ДЕННА'!AV57*$CR$4,0)*2,2),0)-AY100</f>
        <v>0</v>
      </c>
      <c r="AZ99" s="546">
        <f>IF('НП ДЕННА'!AW57&gt;0,IF(ROUND('НП ДЕННА'!AW57*$CR$4,0)&gt;0,ROUND('НП ДЕННА'!AW57*$CR$4,0)*2,2),0)-AZ100</f>
        <v>0</v>
      </c>
      <c r="BA99" s="547">
        <f>'НП ДЕННА'!AX57*30-SUM(AX99:AZ100)-BA100</f>
        <v>0</v>
      </c>
      <c r="BB99" s="518">
        <f>'НП ДЕННА'!AX57-BB100</f>
        <v>0</v>
      </c>
      <c r="BC99" s="545">
        <f>IF('НП ДЕННА'!AY57&gt;0,IF(ROUND('НП ДЕННА'!AY57*$CR$4,0)&gt;0,ROUND('НП ДЕННА'!AY57*$CR$4,0)*2,2),0)-BC100</f>
        <v>0</v>
      </c>
      <c r="BD99" s="545">
        <f>IF('НП ДЕННА'!AZ57&gt;0,IF(ROUND('НП ДЕННА'!AZ57*$CR$4,0)&gt;0,ROUND('НП ДЕННА'!AZ57*$CR$4,0)*2,2),0)-BD100</f>
        <v>0</v>
      </c>
      <c r="BE99" s="546">
        <f>IF('НП ДЕННА'!BA57&gt;0,IF(ROUND('НП ДЕННА'!BA57*$CR$4,0)&gt;0,ROUND('НП ДЕННА'!BA57*$CR$4,0)*2,2),0)-BE100</f>
        <v>0</v>
      </c>
      <c r="BF99" s="547">
        <f>'НП ДЕННА'!BB57*30-SUM(BC99:BE100)-BF100</f>
        <v>0</v>
      </c>
      <c r="BG99" s="518">
        <f>'НП ДЕННА'!BB57-BG100</f>
        <v>0</v>
      </c>
      <c r="BH99" s="545">
        <f>IF('НП ДЕННА'!BC57&gt;0,IF(ROUND('НП ДЕННА'!BC57*$CR$4,0)&gt;0,ROUND('НП ДЕННА'!BC57*$CR$4,0)*2,2),0)-BH100</f>
        <v>0</v>
      </c>
      <c r="BI99" s="545">
        <f>IF('НП ДЕННА'!BD57&gt;0,IF(ROUND('НП ДЕННА'!BD57*$CR$4,0)&gt;0,ROUND('НП ДЕННА'!BD57*$CR$4,0)*2,2),0)-BI100</f>
        <v>0</v>
      </c>
      <c r="BJ99" s="546">
        <f>IF('НП ДЕННА'!BE57&gt;0,IF(ROUND('НП ДЕННА'!BE57*$CR$4,0)&gt;0,ROUND('НП ДЕННА'!BE57*$CR$4,0)*2,2),0)-BJ100</f>
        <v>0</v>
      </c>
      <c r="BK99" s="547">
        <f>'НП ДЕННА'!BF57*30-SUM(BH99:BJ100)-BK100</f>
        <v>0</v>
      </c>
      <c r="BL99" s="518">
        <f>'НП ДЕННА'!BF57-BL100</f>
        <v>0</v>
      </c>
      <c r="BM99" s="545">
        <f>IF('НП ДЕННА'!BG57&gt;0,IF(ROUND('НП ДЕННА'!BG57*$CR$4,0)&gt;0,ROUND('НП ДЕННА'!BG57*$CR$4,0)*2,2),0)-BM100</f>
        <v>0</v>
      </c>
      <c r="BN99" s="545">
        <f>IF('НП ДЕННА'!BH57&gt;0,IF(ROUND('НП ДЕННА'!BH57*$CR$4,0)&gt;0,ROUND('НП ДЕННА'!BH57*$CR$4,0)*2,2),0)-BN100</f>
        <v>0</v>
      </c>
      <c r="BO99" s="546">
        <f>IF('НП ДЕННА'!BI57&gt;0,IF(ROUND('НП ДЕННА'!BI57*$CR$4,0)&gt;0,ROUND('НП ДЕННА'!BI57*$CR$4,0)*2,2),0)-BO100</f>
        <v>0</v>
      </c>
      <c r="BP99" s="547">
        <f>'НП ДЕННА'!BJ57*30-SUM(BM99:BO100)-BP100</f>
        <v>0</v>
      </c>
      <c r="BQ99" s="518">
        <f>'НП ДЕННА'!BJ57-BQ100</f>
        <v>0</v>
      </c>
      <c r="BR99" s="545">
        <f>IF('НП ДЕННА'!BK57&gt;0,IF(ROUND('НП ДЕННА'!BK57*$CR$4,0)&gt;0,ROUND('НП ДЕННА'!BK57*$CR$4,0)*2,2),0)-BR100</f>
        <v>0</v>
      </c>
      <c r="BS99" s="545">
        <f>IF('НП ДЕННА'!BL57&gt;0,IF(ROUND('НП ДЕННА'!BL57*$CR$4,0)&gt;0,ROUND('НП ДЕННА'!BL57*$CR$4,0)*2,2),0)-BS100</f>
        <v>0</v>
      </c>
      <c r="BT99" s="546">
        <f>IF('НП ДЕННА'!BM57&gt;0,IF(ROUND('НП ДЕННА'!BM57*$CR$4,0)&gt;0,ROUND('НП ДЕННА'!BM57*$CR$4,0)*2,2),0)-BT100</f>
        <v>0</v>
      </c>
      <c r="BU99" s="547">
        <f>'НП ДЕННА'!BN57*30-SUM(BR99:BT100)-BU100</f>
        <v>0</v>
      </c>
      <c r="BV99" s="518">
        <f>'НП ДЕННА'!BN57-BV100</f>
        <v>0</v>
      </c>
      <c r="BW99" s="545">
        <f>IF('НП ДЕННА'!BO57&gt;0,IF(ROUND('НП ДЕННА'!BO57*$CR$4,0)&gt;0,ROUND('НП ДЕННА'!BO57*$CR$4,0)*2,2),0)-BW100</f>
        <v>0</v>
      </c>
      <c r="BX99" s="545">
        <f>IF('НП ДЕННА'!BP57&gt;0,IF(ROUND('НП ДЕННА'!BP57*$CR$4,0)&gt;0,ROUND('НП ДЕННА'!BP57*$CR$4,0)*2,2),0)-BX100</f>
        <v>0</v>
      </c>
      <c r="BY99" s="546">
        <f>IF('НП ДЕННА'!BQ57&gt;0,IF(ROUND('НП ДЕННА'!BQ57*$CR$4,0)&gt;0,ROUND('НП ДЕННА'!BQ57*$CR$4,0)*2,2),0)-BY100</f>
        <v>0</v>
      </c>
      <c r="BZ99" s="547">
        <f>'НП ДЕННА'!BR57*30-SUM(BW99:BY100)-BZ100</f>
        <v>0</v>
      </c>
      <c r="CA99" s="518">
        <f>'НП ДЕННА'!BR57-CA100</f>
        <v>0</v>
      </c>
      <c r="CB99" s="545">
        <f>IF('НП ДЕННА'!BS57&gt;0,IF(ROUND('НП ДЕННА'!BS57*$CR$4,0)&gt;0,ROUND('НП ДЕННА'!BS57*$CR$4,0)*2,2),0)-CB100</f>
        <v>0</v>
      </c>
      <c r="CC99" s="545">
        <f>IF('НП ДЕННА'!BT57&gt;0,IF(ROUND('НП ДЕННА'!BT57*$CR$4,0)&gt;0,ROUND('НП ДЕННА'!BT57*$CR$4,0)*2,2),0)-CC100</f>
        <v>0</v>
      </c>
      <c r="CD99" s="546">
        <f>IF('НП ДЕННА'!BU57&gt;0,IF(ROUND('НП ДЕННА'!BU57*$CR$4,0)&gt;0,ROUND('НП ДЕННА'!BU57*$CR$4,0)*2,2),0)-CD100</f>
        <v>0</v>
      </c>
      <c r="CE99" s="547">
        <f>'НП ДЕННА'!BV57*30-SUM(CB99:CD100)-CE100</f>
        <v>0</v>
      </c>
      <c r="CF99" s="518">
        <f>'НП ДЕННА'!BV57-CF100</f>
        <v>0</v>
      </c>
      <c r="CG99" s="545">
        <f>IF('НП ДЕННА'!BW57&gt;0,IF(ROUND('НП ДЕННА'!BW57*$CR$4,0)&gt;0,ROUND('НП ДЕННА'!BW57*$CR$4,0)*2,2),0)-CG100</f>
        <v>0</v>
      </c>
      <c r="CH99" s="545">
        <f>IF('НП ДЕННА'!BX57&gt;0,IF(ROUND('НП ДЕННА'!BX57*$CR$4,0)&gt;0,ROUND('НП ДЕННА'!BX57*$CR$4,0)*2,2),0)-CH100</f>
        <v>0</v>
      </c>
      <c r="CI99" s="546">
        <f>IF('НП ДЕННА'!BY57&gt;0,IF(ROUND('НП ДЕННА'!BY57*$CR$4,0)&gt;0,ROUND('НП ДЕННА'!BY57*$CR$4,0)*2,2),0)-CI100</f>
        <v>0</v>
      </c>
      <c r="CJ99" s="547">
        <f>'НП ДЕННА'!BZ57*30-SUM(CG99:CI100)-CJ100</f>
        <v>0</v>
      </c>
      <c r="CK99" s="518">
        <f>'НП ДЕННА'!BZ57-CK100</f>
        <v>0</v>
      </c>
      <c r="CL99" s="545">
        <f>IF('НП ДЕННА'!CA57&gt;0,IF(ROUND('НП ДЕННА'!CA57*$CR$4,0)&gt;0,ROUND('НП ДЕННА'!CA57*$CR$4,0)*2,2),0)-CL100</f>
        <v>0</v>
      </c>
      <c r="CM99" s="545">
        <f>IF('НП ДЕННА'!CB57&gt;0,IF(ROUND('НП ДЕННА'!CB57*$CR$4,0)&gt;0,ROUND('НП ДЕННА'!CB57*$CR$4,0)*2,2),0)-CM100</f>
        <v>0</v>
      </c>
      <c r="CN99" s="546">
        <f>IF('НП ДЕННА'!CC57&gt;0,IF(ROUND('НП ДЕННА'!CC57*$CR$4,0)&gt;0,ROUND('НП ДЕННА'!CC57*$CR$4,0)*2,2),0)-CN100</f>
        <v>0</v>
      </c>
      <c r="CO99" s="547">
        <f>'НП ДЕННА'!CD57*30-SUM(CL99:CN100)-CO100</f>
        <v>0</v>
      </c>
      <c r="CP99" s="518">
        <f>'НП ДЕННА'!CD57-CP100</f>
        <v>0</v>
      </c>
      <c r="CQ99" s="62">
        <f>IF(ISERROR(AH99/AC99),0,(AH99+AH100)/(AC99+AC100))</f>
        <v>0</v>
      </c>
      <c r="CS99" s="543">
        <f t="shared" si="395"/>
        <v>-1</v>
      </c>
    </row>
    <row r="100" spans="1:98" s="19" customFormat="1" ht="10.199999999999999" x14ac:dyDescent="0.2">
      <c r="A100" s="510"/>
      <c r="B100" s="600"/>
      <c r="C100" s="601" t="s">
        <v>275</v>
      </c>
      <c r="D100" s="602"/>
      <c r="E100" s="602"/>
      <c r="F100" s="602"/>
      <c r="G100" s="602"/>
      <c r="H100" s="602"/>
      <c r="I100" s="602"/>
      <c r="J100" s="602"/>
      <c r="K100" s="602"/>
      <c r="L100" s="602"/>
      <c r="M100" s="602"/>
      <c r="N100" s="602"/>
      <c r="O100" s="602"/>
      <c r="P100" s="602"/>
      <c r="Q100" s="602"/>
      <c r="R100" s="602"/>
      <c r="S100" s="602"/>
      <c r="T100" s="602"/>
      <c r="U100" s="602"/>
      <c r="V100" s="602"/>
      <c r="W100" s="602"/>
      <c r="X100" s="602"/>
      <c r="Y100" s="602"/>
      <c r="Z100" s="602"/>
      <c r="AA100" s="602"/>
      <c r="AB100" s="603"/>
      <c r="AC100" s="516">
        <f t="shared" si="408"/>
        <v>0</v>
      </c>
      <c r="AD100" s="621">
        <f>AM100+AR100+AW100+BB100+BG100+BL100+BQ100+BV100+CA100+CF100+CK100+CP100</f>
        <v>0</v>
      </c>
      <c r="AE100" s="517">
        <f t="shared" si="391"/>
        <v>0</v>
      </c>
      <c r="AF100" s="517">
        <f t="shared" si="392"/>
        <v>0</v>
      </c>
      <c r="AG100" s="517">
        <f t="shared" si="393"/>
        <v>0</v>
      </c>
      <c r="AH100" s="517">
        <f t="shared" si="394"/>
        <v>0</v>
      </c>
      <c r="AI100" s="508"/>
      <c r="AJ100" s="508"/>
      <c r="AK100" s="548"/>
      <c r="AL100" s="549"/>
      <c r="AM100" s="520">
        <f t="shared" ref="AM100" si="517">SUM(AI100:AL100)/30</f>
        <v>0</v>
      </c>
      <c r="AN100" s="508"/>
      <c r="AO100" s="508"/>
      <c r="AP100" s="548"/>
      <c r="AQ100" s="549"/>
      <c r="AR100" s="520">
        <f t="shared" ref="AR100" si="518">SUM(AN100:AQ100)/30</f>
        <v>0</v>
      </c>
      <c r="AS100" s="508"/>
      <c r="AT100" s="508"/>
      <c r="AU100" s="548"/>
      <c r="AV100" s="549"/>
      <c r="AW100" s="520">
        <f t="shared" ref="AW100" si="519">SUM(AS100:AV100)/30</f>
        <v>0</v>
      </c>
      <c r="AX100" s="508"/>
      <c r="AY100" s="508"/>
      <c r="AZ100" s="548"/>
      <c r="BA100" s="549"/>
      <c r="BB100" s="520">
        <f t="shared" ref="BB100" si="520">SUM(AX100:BA100)/30</f>
        <v>0</v>
      </c>
      <c r="BC100" s="508"/>
      <c r="BD100" s="508"/>
      <c r="BE100" s="548"/>
      <c r="BF100" s="549"/>
      <c r="BG100" s="520">
        <f t="shared" ref="BG100" si="521">SUM(BC100:BF100)/30</f>
        <v>0</v>
      </c>
      <c r="BH100" s="508"/>
      <c r="BI100" s="508"/>
      <c r="BJ100" s="548"/>
      <c r="BK100" s="549"/>
      <c r="BL100" s="520">
        <f t="shared" ref="BL100" si="522">SUM(BH100:BK100)/30</f>
        <v>0</v>
      </c>
      <c r="BM100" s="508"/>
      <c r="BN100" s="508"/>
      <c r="BO100" s="548"/>
      <c r="BP100" s="549"/>
      <c r="BQ100" s="520">
        <f t="shared" ref="BQ100" si="523">SUM(BM100:BP100)/30</f>
        <v>0</v>
      </c>
      <c r="BR100" s="508"/>
      <c r="BS100" s="508"/>
      <c r="BT100" s="548"/>
      <c r="BU100" s="549"/>
      <c r="BV100" s="520">
        <f t="shared" ref="BV100" si="524">SUM(BR100:BU100)/30</f>
        <v>0</v>
      </c>
      <c r="BW100" s="508"/>
      <c r="BX100" s="508"/>
      <c r="BY100" s="548"/>
      <c r="BZ100" s="549"/>
      <c r="CA100" s="520">
        <f t="shared" ref="CA100" si="525">SUM(BW100:BZ100)/30</f>
        <v>0</v>
      </c>
      <c r="CB100" s="508"/>
      <c r="CC100" s="508"/>
      <c r="CD100" s="548"/>
      <c r="CE100" s="549"/>
      <c r="CF100" s="520">
        <f t="shared" ref="CF100" si="526">SUM(CB100:CE100)/30</f>
        <v>0</v>
      </c>
      <c r="CG100" s="508"/>
      <c r="CH100" s="508"/>
      <c r="CI100" s="548"/>
      <c r="CJ100" s="549"/>
      <c r="CK100" s="520">
        <f t="shared" ref="CK100" si="527">SUM(CG100:CJ100)/30</f>
        <v>0</v>
      </c>
      <c r="CL100" s="508"/>
      <c r="CM100" s="508"/>
      <c r="CN100" s="548"/>
      <c r="CO100" s="549"/>
      <c r="CP100" s="520">
        <f t="shared" ref="CP100" si="528">SUM(CL100:CO100)/30</f>
        <v>0</v>
      </c>
      <c r="CQ100" s="62"/>
      <c r="CS100" s="543">
        <f t="shared" si="395"/>
        <v>-1</v>
      </c>
      <c r="CT100" s="543"/>
    </row>
    <row r="101" spans="1:98" s="19" customFormat="1" ht="10.199999999999999" x14ac:dyDescent="0.2">
      <c r="A101" s="22" t="str">
        <f>'НП ДЕННА'!A58</f>
        <v>1.1.12</v>
      </c>
      <c r="B101" s="604">
        <f>'НП ДЕННА'!B58</f>
        <v>0</v>
      </c>
      <c r="C101" s="605">
        <f>'НП ДЕННА'!C58</f>
        <v>0</v>
      </c>
      <c r="D101" s="606">
        <f>'НП ДЕННА'!D58</f>
        <v>0</v>
      </c>
      <c r="E101" s="606">
        <f>'НП ДЕННА'!E58</f>
        <v>0</v>
      </c>
      <c r="F101" s="606">
        <f>'НП ДЕННА'!F58</f>
        <v>0</v>
      </c>
      <c r="G101" s="606">
        <f>'НП ДЕННА'!G58</f>
        <v>0</v>
      </c>
      <c r="H101" s="606">
        <f>'НП ДЕННА'!H58</f>
        <v>0</v>
      </c>
      <c r="I101" s="606">
        <f>'НП ДЕННА'!I58</f>
        <v>0</v>
      </c>
      <c r="J101" s="606">
        <f>'НП ДЕННА'!J58</f>
        <v>0</v>
      </c>
      <c r="K101" s="606">
        <f>'НП ДЕННА'!K58</f>
        <v>0</v>
      </c>
      <c r="L101" s="606">
        <f>'НП ДЕННА'!L58</f>
        <v>0</v>
      </c>
      <c r="M101" s="606">
        <f>'НП ДЕННА'!M58</f>
        <v>0</v>
      </c>
      <c r="N101" s="606">
        <f>'НП ДЕННА'!N58</f>
        <v>0</v>
      </c>
      <c r="O101" s="606">
        <f>'НП ДЕННА'!O58</f>
        <v>0</v>
      </c>
      <c r="P101" s="606">
        <f>'НП ДЕННА'!P58</f>
        <v>0</v>
      </c>
      <c r="Q101" s="606">
        <f>'НП ДЕННА'!Q58</f>
        <v>0</v>
      </c>
      <c r="R101" s="606">
        <f>'НП ДЕННА'!R58</f>
        <v>0</v>
      </c>
      <c r="S101" s="606">
        <f>'НП ДЕННА'!S58</f>
        <v>0</v>
      </c>
      <c r="T101" s="607">
        <f>'НП ДЕННА'!T58</f>
        <v>0</v>
      </c>
      <c r="U101" s="607">
        <f>'НП ДЕННА'!U58</f>
        <v>0</v>
      </c>
      <c r="V101" s="608">
        <f>'НП ДЕННА'!V58</f>
        <v>0</v>
      </c>
      <c r="W101" s="608">
        <f>'НП ДЕННА'!W58</f>
        <v>0</v>
      </c>
      <c r="X101" s="608">
        <f>'НП ДЕННА'!X58</f>
        <v>0</v>
      </c>
      <c r="Y101" s="608">
        <f>'НП ДЕННА'!Y58</f>
        <v>0</v>
      </c>
      <c r="Z101" s="608">
        <f>'НП ДЕННА'!Z58</f>
        <v>0</v>
      </c>
      <c r="AA101" s="608">
        <f>'НП ДЕННА'!AA58</f>
        <v>0</v>
      </c>
      <c r="AB101" s="609">
        <f>'НП ДЕННА'!AB58</f>
        <v>0</v>
      </c>
      <c r="AC101" s="275">
        <f t="shared" si="408"/>
        <v>0</v>
      </c>
      <c r="AD101" s="620">
        <f>'НП ДЕННА'!AD58-AD102</f>
        <v>0</v>
      </c>
      <c r="AE101" s="9">
        <f t="shared" si="391"/>
        <v>0</v>
      </c>
      <c r="AF101" s="9">
        <f t="shared" si="392"/>
        <v>0</v>
      </c>
      <c r="AG101" s="9">
        <f t="shared" si="393"/>
        <v>0</v>
      </c>
      <c r="AH101" s="9">
        <f t="shared" si="394"/>
        <v>0</v>
      </c>
      <c r="AI101" s="545">
        <f>IF('НП ДЕННА'!AI58&gt;0,IF(ROUND('НП ДЕННА'!AI58*$CR$4,0)&gt;0,ROUND('НП ДЕННА'!AI58*$CR$4,0)*2,2),0)-AI102</f>
        <v>0</v>
      </c>
      <c r="AJ101" s="545">
        <f>IF('НП ДЕННА'!AJ58&gt;0,IF(ROUND('НП ДЕННА'!AJ58*$CR$4,0)&gt;0,ROUND('НП ДЕННА'!AJ58*$CR$4,0)*2,2),0)-AJ102</f>
        <v>0</v>
      </c>
      <c r="AK101" s="546">
        <f>IF('НП ДЕННА'!AK58&gt;0,IF(ROUND('НП ДЕННА'!AK58*$CR$4,0)&gt;0,ROUND('НП ДЕННА'!AK58*$CR$4,0)*2,2),0)-AK102</f>
        <v>0</v>
      </c>
      <c r="AL101" s="547">
        <f>'НП ДЕННА'!AL58*30-SUM(AI101:AK102)-AL102</f>
        <v>0</v>
      </c>
      <c r="AM101" s="518">
        <f>'НП ДЕННА'!AL58-AM102</f>
        <v>0</v>
      </c>
      <c r="AN101" s="545">
        <f>IF('НП ДЕННА'!AM58&gt;0,IF(ROUND('НП ДЕННА'!AM58*$CR$4,0)&gt;0,ROUND('НП ДЕННА'!AM58*$CR$4,0)*2,2),0)-AN102</f>
        <v>0</v>
      </c>
      <c r="AO101" s="545">
        <f>IF('НП ДЕННА'!AN58&gt;0,IF(ROUND('НП ДЕННА'!AN58*$CR$4,0)&gt;0,ROUND('НП ДЕННА'!AN58*$CR$4,0)*2,2),0)-AO102</f>
        <v>0</v>
      </c>
      <c r="AP101" s="546">
        <f>IF('НП ДЕННА'!AO58&gt;0,IF(ROUND('НП ДЕННА'!AO58*$CR$4,0)&gt;0,ROUND('НП ДЕННА'!AO58*$CR$4,0)*2,2),0)-AP102</f>
        <v>0</v>
      </c>
      <c r="AQ101" s="547">
        <f>'НП ДЕННА'!AP58*30-SUM(AN101:AP102)-AQ102</f>
        <v>0</v>
      </c>
      <c r="AR101" s="518">
        <f>'НП ДЕННА'!AP58-AR102</f>
        <v>0</v>
      </c>
      <c r="AS101" s="545">
        <f>IF('НП ДЕННА'!AQ58&gt;0,IF(ROUND('НП ДЕННА'!AQ58*$CR$4,0)&gt;0,ROUND('НП ДЕННА'!AQ58*$CR$4,0)*2,2),0)-AS102</f>
        <v>0</v>
      </c>
      <c r="AT101" s="545">
        <f>IF('НП ДЕННА'!AR58&gt;0,IF(ROUND('НП ДЕННА'!AR58*$CR$4,0)&gt;0,ROUND('НП ДЕННА'!AR58*$CR$4,0)*2,2),0)-AT102</f>
        <v>0</v>
      </c>
      <c r="AU101" s="546">
        <f>IF('НП ДЕННА'!AS58&gt;0,IF(ROUND('НП ДЕННА'!AS58*$CR$4,0)&gt;0,ROUND('НП ДЕННА'!AS58*$CR$4,0)*2,2),0)-AU102</f>
        <v>0</v>
      </c>
      <c r="AV101" s="547">
        <f>'НП ДЕННА'!AT58*30-SUM(AS101:AU102)-AV102</f>
        <v>0</v>
      </c>
      <c r="AW101" s="518">
        <f>'НП ДЕННА'!AT58-AW102</f>
        <v>0</v>
      </c>
      <c r="AX101" s="545">
        <f>IF('НП ДЕННА'!AU58&gt;0,IF(ROUND('НП ДЕННА'!AU58*$CR$4,0)&gt;0,ROUND('НП ДЕННА'!AU58*$CR$4,0)*2,2),0)-AX102</f>
        <v>0</v>
      </c>
      <c r="AY101" s="545">
        <f>IF('НП ДЕННА'!AV58&gt;0,IF(ROUND('НП ДЕННА'!AV58*$CR$4,0)&gt;0,ROUND('НП ДЕННА'!AV58*$CR$4,0)*2,2),0)-AY102</f>
        <v>0</v>
      </c>
      <c r="AZ101" s="546">
        <f>IF('НП ДЕННА'!AW58&gt;0,IF(ROUND('НП ДЕННА'!AW58*$CR$4,0)&gt;0,ROUND('НП ДЕННА'!AW58*$CR$4,0)*2,2),0)-AZ102</f>
        <v>0</v>
      </c>
      <c r="BA101" s="547">
        <f>'НП ДЕННА'!AX58*30-SUM(AX101:AZ102)-BA102</f>
        <v>0</v>
      </c>
      <c r="BB101" s="518">
        <f>'НП ДЕННА'!AX58-BB102</f>
        <v>0</v>
      </c>
      <c r="BC101" s="545">
        <f>IF('НП ДЕННА'!AY58&gt;0,IF(ROUND('НП ДЕННА'!AY58*$CR$4,0)&gt;0,ROUND('НП ДЕННА'!AY58*$CR$4,0)*2,2),0)-BC102</f>
        <v>0</v>
      </c>
      <c r="BD101" s="545">
        <f>IF('НП ДЕННА'!AZ58&gt;0,IF(ROUND('НП ДЕННА'!AZ58*$CR$4,0)&gt;0,ROUND('НП ДЕННА'!AZ58*$CR$4,0)*2,2),0)-BD102</f>
        <v>0</v>
      </c>
      <c r="BE101" s="546">
        <f>IF('НП ДЕННА'!BA58&gt;0,IF(ROUND('НП ДЕННА'!BA58*$CR$4,0)&gt;0,ROUND('НП ДЕННА'!BA58*$CR$4,0)*2,2),0)-BE102</f>
        <v>0</v>
      </c>
      <c r="BF101" s="547">
        <f>'НП ДЕННА'!BB58*30-SUM(BC101:BE102)-BF102</f>
        <v>0</v>
      </c>
      <c r="BG101" s="518">
        <f>'НП ДЕННА'!BB58-BG102</f>
        <v>0</v>
      </c>
      <c r="BH101" s="545">
        <f>IF('НП ДЕННА'!BC58&gt;0,IF(ROUND('НП ДЕННА'!BC58*$CR$4,0)&gt;0,ROUND('НП ДЕННА'!BC58*$CR$4,0)*2,2),0)-BH102</f>
        <v>0</v>
      </c>
      <c r="BI101" s="545">
        <f>IF('НП ДЕННА'!BD58&gt;0,IF(ROUND('НП ДЕННА'!BD58*$CR$4,0)&gt;0,ROUND('НП ДЕННА'!BD58*$CR$4,0)*2,2),0)-BI102</f>
        <v>0</v>
      </c>
      <c r="BJ101" s="546">
        <f>IF('НП ДЕННА'!BE58&gt;0,IF(ROUND('НП ДЕННА'!BE58*$CR$4,0)&gt;0,ROUND('НП ДЕННА'!BE58*$CR$4,0)*2,2),0)-BJ102</f>
        <v>0</v>
      </c>
      <c r="BK101" s="547">
        <f>'НП ДЕННА'!BF58*30-SUM(BH101:BJ102)-BK102</f>
        <v>0</v>
      </c>
      <c r="BL101" s="518">
        <f>'НП ДЕННА'!BF58-BL102</f>
        <v>0</v>
      </c>
      <c r="BM101" s="545">
        <f>IF('НП ДЕННА'!BG58&gt;0,IF(ROUND('НП ДЕННА'!BG58*$CR$4,0)&gt;0,ROUND('НП ДЕННА'!BG58*$CR$4,0)*2,2),0)-BM102</f>
        <v>0</v>
      </c>
      <c r="BN101" s="545">
        <f>IF('НП ДЕННА'!BH58&gt;0,IF(ROUND('НП ДЕННА'!BH58*$CR$4,0)&gt;0,ROUND('НП ДЕННА'!BH58*$CR$4,0)*2,2),0)-BN102</f>
        <v>0</v>
      </c>
      <c r="BO101" s="546">
        <f>IF('НП ДЕННА'!BI58&gt;0,IF(ROUND('НП ДЕННА'!BI58*$CR$4,0)&gt;0,ROUND('НП ДЕННА'!BI58*$CR$4,0)*2,2),0)-BO102</f>
        <v>0</v>
      </c>
      <c r="BP101" s="547">
        <f>'НП ДЕННА'!BJ58*30-SUM(BM101:BO102)-BP102</f>
        <v>0</v>
      </c>
      <c r="BQ101" s="518">
        <f>'НП ДЕННА'!BJ58-BQ102</f>
        <v>0</v>
      </c>
      <c r="BR101" s="545">
        <f>IF('НП ДЕННА'!BK58&gt;0,IF(ROUND('НП ДЕННА'!BK58*$CR$4,0)&gt;0,ROUND('НП ДЕННА'!BK58*$CR$4,0)*2,2),0)-BR102</f>
        <v>0</v>
      </c>
      <c r="BS101" s="545">
        <f>IF('НП ДЕННА'!BL58&gt;0,IF(ROUND('НП ДЕННА'!BL58*$CR$4,0)&gt;0,ROUND('НП ДЕННА'!BL58*$CR$4,0)*2,2),0)-BS102</f>
        <v>0</v>
      </c>
      <c r="BT101" s="546">
        <f>IF('НП ДЕННА'!BM58&gt;0,IF(ROUND('НП ДЕННА'!BM58*$CR$4,0)&gt;0,ROUND('НП ДЕННА'!BM58*$CR$4,0)*2,2),0)-BT102</f>
        <v>0</v>
      </c>
      <c r="BU101" s="547">
        <f>'НП ДЕННА'!BN58*30-SUM(BR101:BT102)-BU102</f>
        <v>0</v>
      </c>
      <c r="BV101" s="518">
        <f>'НП ДЕННА'!BN58-BV102</f>
        <v>0</v>
      </c>
      <c r="BW101" s="545">
        <f>IF('НП ДЕННА'!BO58&gt;0,IF(ROUND('НП ДЕННА'!BO58*$CR$4,0)&gt;0,ROUND('НП ДЕННА'!BO58*$CR$4,0)*2,2),0)-BW102</f>
        <v>0</v>
      </c>
      <c r="BX101" s="545">
        <f>IF('НП ДЕННА'!BP58&gt;0,IF(ROUND('НП ДЕННА'!BP58*$CR$4,0)&gt;0,ROUND('НП ДЕННА'!BP58*$CR$4,0)*2,2),0)-BX102</f>
        <v>0</v>
      </c>
      <c r="BY101" s="546">
        <f>IF('НП ДЕННА'!BQ58&gt;0,IF(ROUND('НП ДЕННА'!BQ58*$CR$4,0)&gt;0,ROUND('НП ДЕННА'!BQ58*$CR$4,0)*2,2),0)-BY102</f>
        <v>0</v>
      </c>
      <c r="BZ101" s="547">
        <f>'НП ДЕННА'!BR58*30-SUM(BW101:BY102)-BZ102</f>
        <v>0</v>
      </c>
      <c r="CA101" s="518">
        <f>'НП ДЕННА'!BR58-CA102</f>
        <v>0</v>
      </c>
      <c r="CB101" s="545">
        <f>IF('НП ДЕННА'!BS58&gt;0,IF(ROUND('НП ДЕННА'!BS58*$CR$4,0)&gt;0,ROUND('НП ДЕННА'!BS58*$CR$4,0)*2,2),0)-CB102</f>
        <v>0</v>
      </c>
      <c r="CC101" s="545">
        <f>IF('НП ДЕННА'!BT58&gt;0,IF(ROUND('НП ДЕННА'!BT58*$CR$4,0)&gt;0,ROUND('НП ДЕННА'!BT58*$CR$4,0)*2,2),0)-CC102</f>
        <v>0</v>
      </c>
      <c r="CD101" s="546">
        <f>IF('НП ДЕННА'!BU58&gt;0,IF(ROUND('НП ДЕННА'!BU58*$CR$4,0)&gt;0,ROUND('НП ДЕННА'!BU58*$CR$4,0)*2,2),0)-CD102</f>
        <v>0</v>
      </c>
      <c r="CE101" s="547">
        <f>'НП ДЕННА'!BV58*30-SUM(CB101:CD102)-CE102</f>
        <v>0</v>
      </c>
      <c r="CF101" s="518">
        <f>'НП ДЕННА'!BV58-CF102</f>
        <v>0</v>
      </c>
      <c r="CG101" s="545">
        <f>IF('НП ДЕННА'!BW58&gt;0,IF(ROUND('НП ДЕННА'!BW58*$CR$4,0)&gt;0,ROUND('НП ДЕННА'!BW58*$CR$4,0)*2,2),0)-CG102</f>
        <v>0</v>
      </c>
      <c r="CH101" s="545">
        <f>IF('НП ДЕННА'!BX58&gt;0,IF(ROUND('НП ДЕННА'!BX58*$CR$4,0)&gt;0,ROUND('НП ДЕННА'!BX58*$CR$4,0)*2,2),0)-CH102</f>
        <v>0</v>
      </c>
      <c r="CI101" s="546">
        <f>IF('НП ДЕННА'!BY58&gt;0,IF(ROUND('НП ДЕННА'!BY58*$CR$4,0)&gt;0,ROUND('НП ДЕННА'!BY58*$CR$4,0)*2,2),0)-CI102</f>
        <v>0</v>
      </c>
      <c r="CJ101" s="547">
        <f>'НП ДЕННА'!BZ58*30-SUM(CG101:CI102)-CJ102</f>
        <v>0</v>
      </c>
      <c r="CK101" s="518">
        <f>'НП ДЕННА'!BZ58-CK102</f>
        <v>0</v>
      </c>
      <c r="CL101" s="545">
        <f>IF('НП ДЕННА'!CA58&gt;0,IF(ROUND('НП ДЕННА'!CA58*$CR$4,0)&gt;0,ROUND('НП ДЕННА'!CA58*$CR$4,0)*2,2),0)-CL102</f>
        <v>0</v>
      </c>
      <c r="CM101" s="545">
        <f>IF('НП ДЕННА'!CB58&gt;0,IF(ROUND('НП ДЕННА'!CB58*$CR$4,0)&gt;0,ROUND('НП ДЕННА'!CB58*$CR$4,0)*2,2),0)-CM102</f>
        <v>0</v>
      </c>
      <c r="CN101" s="546">
        <f>IF('НП ДЕННА'!CC58&gt;0,IF(ROUND('НП ДЕННА'!CC58*$CR$4,0)&gt;0,ROUND('НП ДЕННА'!CC58*$CR$4,0)*2,2),0)-CN102</f>
        <v>0</v>
      </c>
      <c r="CO101" s="547">
        <f>'НП ДЕННА'!CD58*30-SUM(CL101:CN102)-CO102</f>
        <v>0</v>
      </c>
      <c r="CP101" s="518">
        <f>'НП ДЕННА'!CD58-CP102</f>
        <v>0</v>
      </c>
      <c r="CQ101" s="62">
        <f>IF(ISERROR(AH101/AC101),0,(AH101+AH102)/(AC101+AC102))</f>
        <v>0</v>
      </c>
      <c r="CS101" s="543">
        <f t="shared" si="395"/>
        <v>-1</v>
      </c>
    </row>
    <row r="102" spans="1:98" s="19" customFormat="1" ht="10.199999999999999" x14ac:dyDescent="0.2">
      <c r="A102" s="510"/>
      <c r="B102" s="600"/>
      <c r="C102" s="601" t="s">
        <v>275</v>
      </c>
      <c r="D102" s="602"/>
      <c r="E102" s="602"/>
      <c r="F102" s="602"/>
      <c r="G102" s="602"/>
      <c r="H102" s="602"/>
      <c r="I102" s="602"/>
      <c r="J102" s="602"/>
      <c r="K102" s="602"/>
      <c r="L102" s="602"/>
      <c r="M102" s="602"/>
      <c r="N102" s="602"/>
      <c r="O102" s="602"/>
      <c r="P102" s="602"/>
      <c r="Q102" s="602"/>
      <c r="R102" s="602"/>
      <c r="S102" s="602"/>
      <c r="T102" s="602"/>
      <c r="U102" s="602"/>
      <c r="V102" s="602"/>
      <c r="W102" s="602"/>
      <c r="X102" s="602"/>
      <c r="Y102" s="602"/>
      <c r="Z102" s="602"/>
      <c r="AA102" s="602"/>
      <c r="AB102" s="603"/>
      <c r="AC102" s="516">
        <f t="shared" si="408"/>
        <v>0</v>
      </c>
      <c r="AD102" s="621">
        <f>AM102+AR102+AW102+BB102+BG102+BL102+BQ102+BV102+CA102+CF102+CK102+CP102</f>
        <v>0</v>
      </c>
      <c r="AE102" s="517">
        <f t="shared" si="391"/>
        <v>0</v>
      </c>
      <c r="AF102" s="517">
        <f t="shared" si="392"/>
        <v>0</v>
      </c>
      <c r="AG102" s="517">
        <f t="shared" si="393"/>
        <v>0</v>
      </c>
      <c r="AH102" s="517">
        <f t="shared" si="394"/>
        <v>0</v>
      </c>
      <c r="AI102" s="508"/>
      <c r="AJ102" s="508"/>
      <c r="AK102" s="548"/>
      <c r="AL102" s="549"/>
      <c r="AM102" s="520">
        <f t="shared" ref="AM102" si="529">SUM(AI102:AL102)/30</f>
        <v>0</v>
      </c>
      <c r="AN102" s="508"/>
      <c r="AO102" s="508"/>
      <c r="AP102" s="548"/>
      <c r="AQ102" s="549"/>
      <c r="AR102" s="520">
        <f t="shared" ref="AR102" si="530">SUM(AN102:AQ102)/30</f>
        <v>0</v>
      </c>
      <c r="AS102" s="508"/>
      <c r="AT102" s="508"/>
      <c r="AU102" s="548"/>
      <c r="AV102" s="549"/>
      <c r="AW102" s="520">
        <f t="shared" ref="AW102" si="531">SUM(AS102:AV102)/30</f>
        <v>0</v>
      </c>
      <c r="AX102" s="508"/>
      <c r="AY102" s="508"/>
      <c r="AZ102" s="548"/>
      <c r="BA102" s="549"/>
      <c r="BB102" s="520">
        <f t="shared" ref="BB102" si="532">SUM(AX102:BA102)/30</f>
        <v>0</v>
      </c>
      <c r="BC102" s="508"/>
      <c r="BD102" s="508"/>
      <c r="BE102" s="548"/>
      <c r="BF102" s="549"/>
      <c r="BG102" s="520">
        <f t="shared" ref="BG102" si="533">SUM(BC102:BF102)/30</f>
        <v>0</v>
      </c>
      <c r="BH102" s="508"/>
      <c r="BI102" s="508"/>
      <c r="BJ102" s="548"/>
      <c r="BK102" s="549"/>
      <c r="BL102" s="520">
        <f t="shared" ref="BL102" si="534">SUM(BH102:BK102)/30</f>
        <v>0</v>
      </c>
      <c r="BM102" s="508"/>
      <c r="BN102" s="508"/>
      <c r="BO102" s="548"/>
      <c r="BP102" s="549"/>
      <c r="BQ102" s="520">
        <f t="shared" ref="BQ102" si="535">SUM(BM102:BP102)/30</f>
        <v>0</v>
      </c>
      <c r="BR102" s="508"/>
      <c r="BS102" s="508"/>
      <c r="BT102" s="548"/>
      <c r="BU102" s="549"/>
      <c r="BV102" s="520">
        <f t="shared" ref="BV102" si="536">SUM(BR102:BU102)/30</f>
        <v>0</v>
      </c>
      <c r="BW102" s="508"/>
      <c r="BX102" s="508"/>
      <c r="BY102" s="548"/>
      <c r="BZ102" s="549"/>
      <c r="CA102" s="520">
        <f t="shared" ref="CA102" si="537">SUM(BW102:BZ102)/30</f>
        <v>0</v>
      </c>
      <c r="CB102" s="508"/>
      <c r="CC102" s="508"/>
      <c r="CD102" s="548"/>
      <c r="CE102" s="549"/>
      <c r="CF102" s="520">
        <f t="shared" ref="CF102" si="538">SUM(CB102:CE102)/30</f>
        <v>0</v>
      </c>
      <c r="CG102" s="508"/>
      <c r="CH102" s="508"/>
      <c r="CI102" s="548"/>
      <c r="CJ102" s="549"/>
      <c r="CK102" s="520">
        <f t="shared" ref="CK102" si="539">SUM(CG102:CJ102)/30</f>
        <v>0</v>
      </c>
      <c r="CL102" s="508"/>
      <c r="CM102" s="508"/>
      <c r="CN102" s="548"/>
      <c r="CO102" s="549"/>
      <c r="CP102" s="520">
        <f t="shared" ref="CP102" si="540">SUM(CL102:CO102)/30</f>
        <v>0</v>
      </c>
      <c r="CQ102" s="62"/>
      <c r="CS102" s="543">
        <f t="shared" si="395"/>
        <v>-1</v>
      </c>
      <c r="CT102" s="543"/>
    </row>
    <row r="103" spans="1:98" s="19" customFormat="1" ht="10.199999999999999" x14ac:dyDescent="0.2">
      <c r="A103" s="22" t="str">
        <f>'НП ДЕННА'!A59</f>
        <v>1.1.12</v>
      </c>
      <c r="B103" s="604">
        <f>'НП ДЕННА'!B59</f>
        <v>0</v>
      </c>
      <c r="C103" s="605">
        <f>'НП ДЕННА'!C59</f>
        <v>0</v>
      </c>
      <c r="D103" s="606">
        <f>'НП ДЕННА'!D59</f>
        <v>0</v>
      </c>
      <c r="E103" s="606">
        <f>'НП ДЕННА'!E59</f>
        <v>0</v>
      </c>
      <c r="F103" s="606">
        <f>'НП ДЕННА'!F59</f>
        <v>0</v>
      </c>
      <c r="G103" s="606">
        <f>'НП ДЕННА'!G59</f>
        <v>0</v>
      </c>
      <c r="H103" s="606">
        <f>'НП ДЕННА'!H59</f>
        <v>0</v>
      </c>
      <c r="I103" s="606">
        <f>'НП ДЕННА'!I59</f>
        <v>0</v>
      </c>
      <c r="J103" s="606">
        <f>'НП ДЕННА'!J59</f>
        <v>0</v>
      </c>
      <c r="K103" s="606">
        <f>'НП ДЕННА'!K59</f>
        <v>0</v>
      </c>
      <c r="L103" s="606">
        <f>'НП ДЕННА'!L59</f>
        <v>0</v>
      </c>
      <c r="M103" s="606">
        <f>'НП ДЕННА'!M59</f>
        <v>0</v>
      </c>
      <c r="N103" s="606">
        <f>'НП ДЕННА'!N59</f>
        <v>0</v>
      </c>
      <c r="O103" s="606">
        <f>'НП ДЕННА'!O59</f>
        <v>0</v>
      </c>
      <c r="P103" s="606">
        <f>'НП ДЕННА'!P59</f>
        <v>0</v>
      </c>
      <c r="Q103" s="606">
        <f>'НП ДЕННА'!Q59</f>
        <v>0</v>
      </c>
      <c r="R103" s="606">
        <f>'НП ДЕННА'!R59</f>
        <v>0</v>
      </c>
      <c r="S103" s="606">
        <f>'НП ДЕННА'!S59</f>
        <v>0</v>
      </c>
      <c r="T103" s="607">
        <f>'НП ДЕННА'!T59</f>
        <v>0</v>
      </c>
      <c r="U103" s="607">
        <f>'НП ДЕННА'!U59</f>
        <v>0</v>
      </c>
      <c r="V103" s="608">
        <f>'НП ДЕННА'!V59</f>
        <v>0</v>
      </c>
      <c r="W103" s="608">
        <f>'НП ДЕННА'!W59</f>
        <v>0</v>
      </c>
      <c r="X103" s="608">
        <f>'НП ДЕННА'!X59</f>
        <v>0</v>
      </c>
      <c r="Y103" s="608">
        <f>'НП ДЕННА'!Y59</f>
        <v>0</v>
      </c>
      <c r="Z103" s="608">
        <f>'НП ДЕННА'!Z59</f>
        <v>0</v>
      </c>
      <c r="AA103" s="608">
        <f>'НП ДЕННА'!AA59</f>
        <v>0</v>
      </c>
      <c r="AB103" s="609">
        <f>'НП ДЕННА'!AB59</f>
        <v>0</v>
      </c>
      <c r="AC103" s="275">
        <f t="shared" si="408"/>
        <v>0</v>
      </c>
      <c r="AD103" s="620">
        <f>'НП ДЕННА'!AD59-AD104</f>
        <v>0</v>
      </c>
      <c r="AE103" s="9">
        <f t="shared" si="391"/>
        <v>0</v>
      </c>
      <c r="AF103" s="9">
        <f t="shared" si="392"/>
        <v>0</v>
      </c>
      <c r="AG103" s="9">
        <f t="shared" si="393"/>
        <v>0</v>
      </c>
      <c r="AH103" s="9">
        <f t="shared" si="394"/>
        <v>0</v>
      </c>
      <c r="AI103" s="545">
        <f>IF('НП ДЕННА'!AI59&gt;0,IF(ROUND('НП ДЕННА'!AI59*$CR$4,0)&gt;0,ROUND('НП ДЕННА'!AI59*$CR$4,0)*2,2),0)-AI104</f>
        <v>0</v>
      </c>
      <c r="AJ103" s="545">
        <f>IF('НП ДЕННА'!AJ59&gt;0,IF(ROUND('НП ДЕННА'!AJ59*$CR$4,0)&gt;0,ROUND('НП ДЕННА'!AJ59*$CR$4,0)*2,2),0)-AJ104</f>
        <v>0</v>
      </c>
      <c r="AK103" s="546">
        <f>IF('НП ДЕННА'!AK59&gt;0,IF(ROUND('НП ДЕННА'!AK59*$CR$4,0)&gt;0,ROUND('НП ДЕННА'!AK59*$CR$4,0)*2,2),0)-AK104</f>
        <v>0</v>
      </c>
      <c r="AL103" s="547">
        <f>'НП ДЕННА'!AL59*30-SUM(AI103:AK104)-AL104</f>
        <v>0</v>
      </c>
      <c r="AM103" s="518">
        <f>'НП ДЕННА'!AL59-AM104</f>
        <v>0</v>
      </c>
      <c r="AN103" s="545">
        <f>IF('НП ДЕННА'!AM59&gt;0,IF(ROUND('НП ДЕННА'!AM59*$CR$4,0)&gt;0,ROUND('НП ДЕННА'!AM59*$CR$4,0)*2,2),0)-AN104</f>
        <v>0</v>
      </c>
      <c r="AO103" s="545">
        <f>IF('НП ДЕННА'!AN59&gt;0,IF(ROUND('НП ДЕННА'!AN59*$CR$4,0)&gt;0,ROUND('НП ДЕННА'!AN59*$CR$4,0)*2,2),0)-AO104</f>
        <v>0</v>
      </c>
      <c r="AP103" s="546">
        <f>IF('НП ДЕННА'!AO59&gt;0,IF(ROUND('НП ДЕННА'!AO59*$CR$4,0)&gt;0,ROUND('НП ДЕННА'!AO59*$CR$4,0)*2,2),0)-AP104</f>
        <v>0</v>
      </c>
      <c r="AQ103" s="547">
        <f>'НП ДЕННА'!AP59*30-SUM(AN103:AP104)-AQ104</f>
        <v>0</v>
      </c>
      <c r="AR103" s="518">
        <f>'НП ДЕННА'!AP59-AR104</f>
        <v>0</v>
      </c>
      <c r="AS103" s="545">
        <f>IF('НП ДЕННА'!AQ59&gt;0,IF(ROUND('НП ДЕННА'!AQ59*$CR$4,0)&gt;0,ROUND('НП ДЕННА'!AQ59*$CR$4,0)*2,2),0)-AS104</f>
        <v>0</v>
      </c>
      <c r="AT103" s="545">
        <f>IF('НП ДЕННА'!AR59&gt;0,IF(ROUND('НП ДЕННА'!AR59*$CR$4,0)&gt;0,ROUND('НП ДЕННА'!AR59*$CR$4,0)*2,2),0)-AT104</f>
        <v>0</v>
      </c>
      <c r="AU103" s="546">
        <f>IF('НП ДЕННА'!AS59&gt;0,IF(ROUND('НП ДЕННА'!AS59*$CR$4,0)&gt;0,ROUND('НП ДЕННА'!AS59*$CR$4,0)*2,2),0)-AU104</f>
        <v>0</v>
      </c>
      <c r="AV103" s="547">
        <f>'НП ДЕННА'!AT59*30-SUM(AS103:AU104)-AV104</f>
        <v>0</v>
      </c>
      <c r="AW103" s="518">
        <f>'НП ДЕННА'!AT59-AW104</f>
        <v>0</v>
      </c>
      <c r="AX103" s="545">
        <f>IF('НП ДЕННА'!AU59&gt;0,IF(ROUND('НП ДЕННА'!AU59*$CR$4,0)&gt;0,ROUND('НП ДЕННА'!AU59*$CR$4,0)*2,2),0)-AX104</f>
        <v>0</v>
      </c>
      <c r="AY103" s="545">
        <f>IF('НП ДЕННА'!AV59&gt;0,IF(ROUND('НП ДЕННА'!AV59*$CR$4,0)&gt;0,ROUND('НП ДЕННА'!AV59*$CR$4,0)*2,2),0)-AY104</f>
        <v>0</v>
      </c>
      <c r="AZ103" s="546">
        <f>IF('НП ДЕННА'!AW59&gt;0,IF(ROUND('НП ДЕННА'!AW59*$CR$4,0)&gt;0,ROUND('НП ДЕННА'!AW59*$CR$4,0)*2,2),0)-AZ104</f>
        <v>0</v>
      </c>
      <c r="BA103" s="547">
        <f>'НП ДЕННА'!AX59*30-SUM(AX103:AZ104)-BA104</f>
        <v>0</v>
      </c>
      <c r="BB103" s="518">
        <f>'НП ДЕННА'!AX59-BB104</f>
        <v>0</v>
      </c>
      <c r="BC103" s="545">
        <f>IF('НП ДЕННА'!AY59&gt;0,IF(ROUND('НП ДЕННА'!AY59*$CR$4,0)&gt;0,ROUND('НП ДЕННА'!AY59*$CR$4,0)*2,2),0)-BC104</f>
        <v>0</v>
      </c>
      <c r="BD103" s="545">
        <f>IF('НП ДЕННА'!AZ59&gt;0,IF(ROUND('НП ДЕННА'!AZ59*$CR$4,0)&gt;0,ROUND('НП ДЕННА'!AZ59*$CR$4,0)*2,2),0)-BD104</f>
        <v>0</v>
      </c>
      <c r="BE103" s="546">
        <f>IF('НП ДЕННА'!BA59&gt;0,IF(ROUND('НП ДЕННА'!BA59*$CR$4,0)&gt;0,ROUND('НП ДЕННА'!BA59*$CR$4,0)*2,2),0)-BE104</f>
        <v>0</v>
      </c>
      <c r="BF103" s="547">
        <f>'НП ДЕННА'!BB59*30-SUM(BC103:BE104)-BF104</f>
        <v>0</v>
      </c>
      <c r="BG103" s="518">
        <f>'НП ДЕННА'!BB59-BG104</f>
        <v>0</v>
      </c>
      <c r="BH103" s="545">
        <f>IF('НП ДЕННА'!BC59&gt;0,IF(ROUND('НП ДЕННА'!BC59*$CR$4,0)&gt;0,ROUND('НП ДЕННА'!BC59*$CR$4,0)*2,2),0)-BH104</f>
        <v>0</v>
      </c>
      <c r="BI103" s="545">
        <f>IF('НП ДЕННА'!BD59&gt;0,IF(ROUND('НП ДЕННА'!BD59*$CR$4,0)&gt;0,ROUND('НП ДЕННА'!BD59*$CR$4,0)*2,2),0)-BI104</f>
        <v>0</v>
      </c>
      <c r="BJ103" s="546">
        <f>IF('НП ДЕННА'!BE59&gt;0,IF(ROUND('НП ДЕННА'!BE59*$CR$4,0)&gt;0,ROUND('НП ДЕННА'!BE59*$CR$4,0)*2,2),0)-BJ104</f>
        <v>0</v>
      </c>
      <c r="BK103" s="547">
        <f>'НП ДЕННА'!BF59*30-SUM(BH103:BJ104)-BK104</f>
        <v>0</v>
      </c>
      <c r="BL103" s="518">
        <f>'НП ДЕННА'!BF59-BL104</f>
        <v>0</v>
      </c>
      <c r="BM103" s="545">
        <f>IF('НП ДЕННА'!BG59&gt;0,IF(ROUND('НП ДЕННА'!BG59*$CR$4,0)&gt;0,ROUND('НП ДЕННА'!BG59*$CR$4,0)*2,2),0)-BM104</f>
        <v>0</v>
      </c>
      <c r="BN103" s="545">
        <f>IF('НП ДЕННА'!BH59&gt;0,IF(ROUND('НП ДЕННА'!BH59*$CR$4,0)&gt;0,ROUND('НП ДЕННА'!BH59*$CR$4,0)*2,2),0)-BN104</f>
        <v>0</v>
      </c>
      <c r="BO103" s="546">
        <f>IF('НП ДЕННА'!BI59&gt;0,IF(ROUND('НП ДЕННА'!BI59*$CR$4,0)&gt;0,ROUND('НП ДЕННА'!BI59*$CR$4,0)*2,2),0)-BO104</f>
        <v>0</v>
      </c>
      <c r="BP103" s="547">
        <f>'НП ДЕННА'!BJ59*30-SUM(BM103:BO104)-BP104</f>
        <v>0</v>
      </c>
      <c r="BQ103" s="518">
        <f>'НП ДЕННА'!BJ59-BQ104</f>
        <v>0</v>
      </c>
      <c r="BR103" s="545">
        <f>IF('НП ДЕННА'!BK59&gt;0,IF(ROUND('НП ДЕННА'!BK59*$CR$4,0)&gt;0,ROUND('НП ДЕННА'!BK59*$CR$4,0)*2,2),0)-BR104</f>
        <v>0</v>
      </c>
      <c r="BS103" s="545">
        <f>IF('НП ДЕННА'!BL59&gt;0,IF(ROUND('НП ДЕННА'!BL59*$CR$4,0)&gt;0,ROUND('НП ДЕННА'!BL59*$CR$4,0)*2,2),0)-BS104</f>
        <v>0</v>
      </c>
      <c r="BT103" s="546">
        <f>IF('НП ДЕННА'!BM59&gt;0,IF(ROUND('НП ДЕННА'!BM59*$CR$4,0)&gt;0,ROUND('НП ДЕННА'!BM59*$CR$4,0)*2,2),0)-BT104</f>
        <v>0</v>
      </c>
      <c r="BU103" s="547">
        <f>'НП ДЕННА'!BN59*30-SUM(BR103:BT104)-BU104</f>
        <v>0</v>
      </c>
      <c r="BV103" s="518">
        <f>'НП ДЕННА'!BN59-BV104</f>
        <v>0</v>
      </c>
      <c r="BW103" s="545">
        <f>IF('НП ДЕННА'!BO59&gt;0,IF(ROUND('НП ДЕННА'!BO59*$CR$4,0)&gt;0,ROUND('НП ДЕННА'!BO59*$CR$4,0)*2,2),0)-BW104</f>
        <v>0</v>
      </c>
      <c r="BX103" s="545">
        <f>IF('НП ДЕННА'!BP59&gt;0,IF(ROUND('НП ДЕННА'!BP59*$CR$4,0)&gt;0,ROUND('НП ДЕННА'!BP59*$CR$4,0)*2,2),0)-BX104</f>
        <v>0</v>
      </c>
      <c r="BY103" s="546">
        <f>IF('НП ДЕННА'!BQ59&gt;0,IF(ROUND('НП ДЕННА'!BQ59*$CR$4,0)&gt;0,ROUND('НП ДЕННА'!BQ59*$CR$4,0)*2,2),0)-BY104</f>
        <v>0</v>
      </c>
      <c r="BZ103" s="547">
        <f>'НП ДЕННА'!BR59*30-SUM(BW103:BY104)-BZ104</f>
        <v>0</v>
      </c>
      <c r="CA103" s="518">
        <f>'НП ДЕННА'!BR59-CA104</f>
        <v>0</v>
      </c>
      <c r="CB103" s="545">
        <f>IF('НП ДЕННА'!BS59&gt;0,IF(ROUND('НП ДЕННА'!BS59*$CR$4,0)&gt;0,ROUND('НП ДЕННА'!BS59*$CR$4,0)*2,2),0)-CB104</f>
        <v>0</v>
      </c>
      <c r="CC103" s="545">
        <f>IF('НП ДЕННА'!BT59&gt;0,IF(ROUND('НП ДЕННА'!BT59*$CR$4,0)&gt;0,ROUND('НП ДЕННА'!BT59*$CR$4,0)*2,2),0)-CC104</f>
        <v>0</v>
      </c>
      <c r="CD103" s="546">
        <f>IF('НП ДЕННА'!BU59&gt;0,IF(ROUND('НП ДЕННА'!BU59*$CR$4,0)&gt;0,ROUND('НП ДЕННА'!BU59*$CR$4,0)*2,2),0)-CD104</f>
        <v>0</v>
      </c>
      <c r="CE103" s="547">
        <f>'НП ДЕННА'!BV59*30-SUM(CB103:CD104)-CE104</f>
        <v>0</v>
      </c>
      <c r="CF103" s="518">
        <f>'НП ДЕННА'!BV59-CF104</f>
        <v>0</v>
      </c>
      <c r="CG103" s="545">
        <f>IF('НП ДЕННА'!BW59&gt;0,IF(ROUND('НП ДЕННА'!BW59*$CR$4,0)&gt;0,ROUND('НП ДЕННА'!BW59*$CR$4,0)*2,2),0)-CG104</f>
        <v>0</v>
      </c>
      <c r="CH103" s="545">
        <f>IF('НП ДЕННА'!BX59&gt;0,IF(ROUND('НП ДЕННА'!BX59*$CR$4,0)&gt;0,ROUND('НП ДЕННА'!BX59*$CR$4,0)*2,2),0)-CH104</f>
        <v>0</v>
      </c>
      <c r="CI103" s="546">
        <f>IF('НП ДЕННА'!BY59&gt;0,IF(ROUND('НП ДЕННА'!BY59*$CR$4,0)&gt;0,ROUND('НП ДЕННА'!BY59*$CR$4,0)*2,2),0)-CI104</f>
        <v>0</v>
      </c>
      <c r="CJ103" s="547">
        <f>'НП ДЕННА'!BZ59*30-SUM(CG103:CI104)-CJ104</f>
        <v>0</v>
      </c>
      <c r="CK103" s="518">
        <f>'НП ДЕННА'!BZ59-CK104</f>
        <v>0</v>
      </c>
      <c r="CL103" s="545">
        <f>IF('НП ДЕННА'!CA59&gt;0,IF(ROUND('НП ДЕННА'!CA59*$CR$4,0)&gt;0,ROUND('НП ДЕННА'!CA59*$CR$4,0)*2,2),0)-CL104</f>
        <v>0</v>
      </c>
      <c r="CM103" s="545">
        <f>IF('НП ДЕННА'!CB59&gt;0,IF(ROUND('НП ДЕННА'!CB59*$CR$4,0)&gt;0,ROUND('НП ДЕННА'!CB59*$CR$4,0)*2,2),0)-CM104</f>
        <v>0</v>
      </c>
      <c r="CN103" s="546">
        <f>IF('НП ДЕННА'!CC59&gt;0,IF(ROUND('НП ДЕННА'!CC59*$CR$4,0)&gt;0,ROUND('НП ДЕННА'!CC59*$CR$4,0)*2,2),0)-CN104</f>
        <v>0</v>
      </c>
      <c r="CO103" s="547">
        <f>'НП ДЕННА'!CD59*30-SUM(CL103:CN104)-CO104</f>
        <v>0</v>
      </c>
      <c r="CP103" s="518">
        <f>'НП ДЕННА'!CD59-CP104</f>
        <v>0</v>
      </c>
      <c r="CQ103" s="62">
        <f>IF(ISERROR(AH103/AC103),0,(AH103+AH104)/(AC103+AC104))</f>
        <v>0</v>
      </c>
      <c r="CS103" s="543">
        <f t="shared" si="395"/>
        <v>-1</v>
      </c>
    </row>
    <row r="104" spans="1:98" s="19" customFormat="1" ht="10.199999999999999" x14ac:dyDescent="0.2">
      <c r="A104" s="510"/>
      <c r="B104" s="600"/>
      <c r="C104" s="601" t="s">
        <v>275</v>
      </c>
      <c r="D104" s="602"/>
      <c r="E104" s="602"/>
      <c r="F104" s="602"/>
      <c r="G104" s="602"/>
      <c r="H104" s="602"/>
      <c r="I104" s="602"/>
      <c r="J104" s="602"/>
      <c r="K104" s="602"/>
      <c r="L104" s="602"/>
      <c r="M104" s="602"/>
      <c r="N104" s="602"/>
      <c r="O104" s="602"/>
      <c r="P104" s="602"/>
      <c r="Q104" s="602"/>
      <c r="R104" s="602"/>
      <c r="S104" s="602"/>
      <c r="T104" s="602"/>
      <c r="U104" s="602"/>
      <c r="V104" s="602"/>
      <c r="W104" s="602"/>
      <c r="X104" s="602"/>
      <c r="Y104" s="602"/>
      <c r="Z104" s="602"/>
      <c r="AA104" s="602"/>
      <c r="AB104" s="603"/>
      <c r="AC104" s="516">
        <f t="shared" si="408"/>
        <v>0</v>
      </c>
      <c r="AD104" s="621">
        <f>AM104+AR104+AW104+BB104+BG104+BL104+BQ104+BV104+CA104+CF104+CK104+CP104</f>
        <v>0</v>
      </c>
      <c r="AE104" s="517">
        <f t="shared" si="391"/>
        <v>0</v>
      </c>
      <c r="AF104" s="517">
        <f t="shared" si="392"/>
        <v>0</v>
      </c>
      <c r="AG104" s="517">
        <f t="shared" si="393"/>
        <v>0</v>
      </c>
      <c r="AH104" s="517">
        <f t="shared" si="394"/>
        <v>0</v>
      </c>
      <c r="AI104" s="508"/>
      <c r="AJ104" s="508"/>
      <c r="AK104" s="548"/>
      <c r="AL104" s="549"/>
      <c r="AM104" s="520">
        <f t="shared" ref="AM104" si="541">SUM(AI104:AL104)/30</f>
        <v>0</v>
      </c>
      <c r="AN104" s="508"/>
      <c r="AO104" s="508"/>
      <c r="AP104" s="548"/>
      <c r="AQ104" s="549"/>
      <c r="AR104" s="520">
        <f t="shared" ref="AR104" si="542">SUM(AN104:AQ104)/30</f>
        <v>0</v>
      </c>
      <c r="AS104" s="508"/>
      <c r="AT104" s="508"/>
      <c r="AU104" s="548"/>
      <c r="AV104" s="549"/>
      <c r="AW104" s="520">
        <f t="shared" ref="AW104" si="543">SUM(AS104:AV104)/30</f>
        <v>0</v>
      </c>
      <c r="AX104" s="508"/>
      <c r="AY104" s="508"/>
      <c r="AZ104" s="548"/>
      <c r="BA104" s="549"/>
      <c r="BB104" s="520">
        <f t="shared" ref="BB104" si="544">SUM(AX104:BA104)/30</f>
        <v>0</v>
      </c>
      <c r="BC104" s="508"/>
      <c r="BD104" s="508"/>
      <c r="BE104" s="548"/>
      <c r="BF104" s="549"/>
      <c r="BG104" s="520">
        <f t="shared" ref="BG104" si="545">SUM(BC104:BF104)/30</f>
        <v>0</v>
      </c>
      <c r="BH104" s="508"/>
      <c r="BI104" s="508"/>
      <c r="BJ104" s="548"/>
      <c r="BK104" s="549"/>
      <c r="BL104" s="520">
        <f t="shared" ref="BL104" si="546">SUM(BH104:BK104)/30</f>
        <v>0</v>
      </c>
      <c r="BM104" s="508"/>
      <c r="BN104" s="508"/>
      <c r="BO104" s="548"/>
      <c r="BP104" s="549"/>
      <c r="BQ104" s="520">
        <f t="shared" ref="BQ104" si="547">SUM(BM104:BP104)/30</f>
        <v>0</v>
      </c>
      <c r="BR104" s="508"/>
      <c r="BS104" s="508"/>
      <c r="BT104" s="548"/>
      <c r="BU104" s="549"/>
      <c r="BV104" s="520">
        <f t="shared" ref="BV104" si="548">SUM(BR104:BU104)/30</f>
        <v>0</v>
      </c>
      <c r="BW104" s="508"/>
      <c r="BX104" s="508"/>
      <c r="BY104" s="548"/>
      <c r="BZ104" s="549"/>
      <c r="CA104" s="520">
        <f t="shared" ref="CA104" si="549">SUM(BW104:BZ104)/30</f>
        <v>0</v>
      </c>
      <c r="CB104" s="508"/>
      <c r="CC104" s="508"/>
      <c r="CD104" s="548"/>
      <c r="CE104" s="549"/>
      <c r="CF104" s="520">
        <f t="shared" ref="CF104" si="550">SUM(CB104:CE104)/30</f>
        <v>0</v>
      </c>
      <c r="CG104" s="508"/>
      <c r="CH104" s="508"/>
      <c r="CI104" s="548"/>
      <c r="CJ104" s="549"/>
      <c r="CK104" s="520">
        <f t="shared" ref="CK104" si="551">SUM(CG104:CJ104)/30</f>
        <v>0</v>
      </c>
      <c r="CL104" s="508"/>
      <c r="CM104" s="508"/>
      <c r="CN104" s="548"/>
      <c r="CO104" s="549"/>
      <c r="CP104" s="520">
        <f t="shared" ref="CP104" si="552">SUM(CL104:CO104)/30</f>
        <v>0</v>
      </c>
      <c r="CQ104" s="62"/>
      <c r="CS104" s="543">
        <f t="shared" si="395"/>
        <v>-1</v>
      </c>
      <c r="CT104" s="543"/>
    </row>
    <row r="105" spans="1:98" s="19" customFormat="1" ht="10.199999999999999" x14ac:dyDescent="0.2">
      <c r="A105" s="22" t="str">
        <f>'НП ДЕННА'!A60</f>
        <v>1.1.12</v>
      </c>
      <c r="B105" s="604">
        <f>'НП ДЕННА'!B60</f>
        <v>0</v>
      </c>
      <c r="C105" s="605">
        <f>'НП ДЕННА'!C60</f>
        <v>0</v>
      </c>
      <c r="D105" s="606">
        <f>'НП ДЕННА'!D60</f>
        <v>0</v>
      </c>
      <c r="E105" s="606">
        <f>'НП ДЕННА'!E60</f>
        <v>0</v>
      </c>
      <c r="F105" s="606">
        <f>'НП ДЕННА'!F60</f>
        <v>0</v>
      </c>
      <c r="G105" s="606">
        <f>'НП ДЕННА'!G60</f>
        <v>0</v>
      </c>
      <c r="H105" s="606">
        <f>'НП ДЕННА'!H60</f>
        <v>0</v>
      </c>
      <c r="I105" s="606">
        <f>'НП ДЕННА'!I60</f>
        <v>0</v>
      </c>
      <c r="J105" s="606">
        <f>'НП ДЕННА'!J60</f>
        <v>0</v>
      </c>
      <c r="K105" s="606">
        <f>'НП ДЕННА'!K60</f>
        <v>0</v>
      </c>
      <c r="L105" s="606">
        <f>'НП ДЕННА'!L60</f>
        <v>0</v>
      </c>
      <c r="M105" s="606">
        <f>'НП ДЕННА'!M60</f>
        <v>0</v>
      </c>
      <c r="N105" s="606">
        <f>'НП ДЕННА'!N60</f>
        <v>0</v>
      </c>
      <c r="O105" s="606">
        <f>'НП ДЕННА'!O60</f>
        <v>0</v>
      </c>
      <c r="P105" s="606">
        <f>'НП ДЕННА'!P60</f>
        <v>0</v>
      </c>
      <c r="Q105" s="606">
        <f>'НП ДЕННА'!Q60</f>
        <v>0</v>
      </c>
      <c r="R105" s="606">
        <f>'НП ДЕННА'!R60</f>
        <v>0</v>
      </c>
      <c r="S105" s="606">
        <f>'НП ДЕННА'!S60</f>
        <v>0</v>
      </c>
      <c r="T105" s="607">
        <f>'НП ДЕННА'!T60</f>
        <v>0</v>
      </c>
      <c r="U105" s="607">
        <f>'НП ДЕННА'!U60</f>
        <v>0</v>
      </c>
      <c r="V105" s="608">
        <f>'НП ДЕННА'!V60</f>
        <v>0</v>
      </c>
      <c r="W105" s="608">
        <f>'НП ДЕННА'!W60</f>
        <v>0</v>
      </c>
      <c r="X105" s="608">
        <f>'НП ДЕННА'!X60</f>
        <v>0</v>
      </c>
      <c r="Y105" s="608">
        <f>'НП ДЕННА'!Y60</f>
        <v>0</v>
      </c>
      <c r="Z105" s="608">
        <f>'НП ДЕННА'!Z60</f>
        <v>0</v>
      </c>
      <c r="AA105" s="608">
        <f>'НП ДЕННА'!AA60</f>
        <v>0</v>
      </c>
      <c r="AB105" s="609">
        <f>'НП ДЕННА'!AB60</f>
        <v>0</v>
      </c>
      <c r="AC105" s="275">
        <f t="shared" si="408"/>
        <v>0</v>
      </c>
      <c r="AD105" s="620">
        <f>'НП ДЕННА'!AD60-AD106</f>
        <v>0</v>
      </c>
      <c r="AE105" s="9">
        <f t="shared" si="391"/>
        <v>0</v>
      </c>
      <c r="AF105" s="9">
        <f t="shared" si="392"/>
        <v>0</v>
      </c>
      <c r="AG105" s="9">
        <f t="shared" si="393"/>
        <v>0</v>
      </c>
      <c r="AH105" s="9">
        <f t="shared" si="394"/>
        <v>0</v>
      </c>
      <c r="AI105" s="545">
        <f>IF('НП ДЕННА'!AI60&gt;0,IF(ROUND('НП ДЕННА'!AI60*$CR$4,0)&gt;0,ROUND('НП ДЕННА'!AI60*$CR$4,0)*2,2),0)-AI106</f>
        <v>0</v>
      </c>
      <c r="AJ105" s="545">
        <f>IF('НП ДЕННА'!AJ60&gt;0,IF(ROUND('НП ДЕННА'!AJ60*$CR$4,0)&gt;0,ROUND('НП ДЕННА'!AJ60*$CR$4,0)*2,2),0)-AJ106</f>
        <v>0</v>
      </c>
      <c r="AK105" s="546">
        <f>IF('НП ДЕННА'!AK60&gt;0,IF(ROUND('НП ДЕННА'!AK60*$CR$4,0)&gt;0,ROUND('НП ДЕННА'!AK60*$CR$4,0)*2,2),0)-AK106</f>
        <v>0</v>
      </c>
      <c r="AL105" s="547">
        <f>'НП ДЕННА'!AL60*30-SUM(AI105:AK106)-AL106</f>
        <v>0</v>
      </c>
      <c r="AM105" s="518">
        <f>'НП ДЕННА'!AL60-AM106</f>
        <v>0</v>
      </c>
      <c r="AN105" s="545">
        <f>IF('НП ДЕННА'!AM60&gt;0,IF(ROUND('НП ДЕННА'!AM60*$CR$4,0)&gt;0,ROUND('НП ДЕННА'!AM60*$CR$4,0)*2,2),0)-AN106</f>
        <v>0</v>
      </c>
      <c r="AO105" s="545">
        <f>IF('НП ДЕННА'!AN60&gt;0,IF(ROUND('НП ДЕННА'!AN60*$CR$4,0)&gt;0,ROUND('НП ДЕННА'!AN60*$CR$4,0)*2,2),0)-AO106</f>
        <v>0</v>
      </c>
      <c r="AP105" s="546">
        <f>IF('НП ДЕННА'!AO60&gt;0,IF(ROUND('НП ДЕННА'!AO60*$CR$4,0)&gt;0,ROUND('НП ДЕННА'!AO60*$CR$4,0)*2,2),0)-AP106</f>
        <v>0</v>
      </c>
      <c r="AQ105" s="547">
        <f>'НП ДЕННА'!AP60*30-SUM(AN105:AP106)-AQ106</f>
        <v>0</v>
      </c>
      <c r="AR105" s="518">
        <f>'НП ДЕННА'!AP60-AR106</f>
        <v>0</v>
      </c>
      <c r="AS105" s="545">
        <f>IF('НП ДЕННА'!AQ60&gt;0,IF(ROUND('НП ДЕННА'!AQ60*$CR$4,0)&gt;0,ROUND('НП ДЕННА'!AQ60*$CR$4,0)*2,2),0)-AS106</f>
        <v>0</v>
      </c>
      <c r="AT105" s="545">
        <f>IF('НП ДЕННА'!AR60&gt;0,IF(ROUND('НП ДЕННА'!AR60*$CR$4,0)&gt;0,ROUND('НП ДЕННА'!AR60*$CR$4,0)*2,2),0)-AT106</f>
        <v>0</v>
      </c>
      <c r="AU105" s="546">
        <f>IF('НП ДЕННА'!AS60&gt;0,IF(ROUND('НП ДЕННА'!AS60*$CR$4,0)&gt;0,ROUND('НП ДЕННА'!AS60*$CR$4,0)*2,2),0)-AU106</f>
        <v>0</v>
      </c>
      <c r="AV105" s="547">
        <f>'НП ДЕННА'!AT60*30-SUM(AS105:AU106)-AV106</f>
        <v>0</v>
      </c>
      <c r="AW105" s="518">
        <f>'НП ДЕННА'!AT60-AW106</f>
        <v>0</v>
      </c>
      <c r="AX105" s="545">
        <f>IF('НП ДЕННА'!AU60&gt;0,IF(ROUND('НП ДЕННА'!AU60*$CR$4,0)&gt;0,ROUND('НП ДЕННА'!AU60*$CR$4,0)*2,2),0)-AX106</f>
        <v>0</v>
      </c>
      <c r="AY105" s="545">
        <f>IF('НП ДЕННА'!AV60&gt;0,IF(ROUND('НП ДЕННА'!AV60*$CR$4,0)&gt;0,ROUND('НП ДЕННА'!AV60*$CR$4,0)*2,2),0)-AY106</f>
        <v>0</v>
      </c>
      <c r="AZ105" s="546">
        <f>IF('НП ДЕННА'!AW60&gt;0,IF(ROUND('НП ДЕННА'!AW60*$CR$4,0)&gt;0,ROUND('НП ДЕННА'!AW60*$CR$4,0)*2,2),0)-AZ106</f>
        <v>0</v>
      </c>
      <c r="BA105" s="547">
        <f>'НП ДЕННА'!AX60*30-SUM(AX105:AZ106)-BA106</f>
        <v>0</v>
      </c>
      <c r="BB105" s="518">
        <f>'НП ДЕННА'!AX60-BB106</f>
        <v>0</v>
      </c>
      <c r="BC105" s="545">
        <f>IF('НП ДЕННА'!AY60&gt;0,IF(ROUND('НП ДЕННА'!AY60*$CR$4,0)&gt;0,ROUND('НП ДЕННА'!AY60*$CR$4,0)*2,2),0)-BC106</f>
        <v>0</v>
      </c>
      <c r="BD105" s="545">
        <f>IF('НП ДЕННА'!AZ60&gt;0,IF(ROUND('НП ДЕННА'!AZ60*$CR$4,0)&gt;0,ROUND('НП ДЕННА'!AZ60*$CR$4,0)*2,2),0)-BD106</f>
        <v>0</v>
      </c>
      <c r="BE105" s="546">
        <f>IF('НП ДЕННА'!BA60&gt;0,IF(ROUND('НП ДЕННА'!BA60*$CR$4,0)&gt;0,ROUND('НП ДЕННА'!BA60*$CR$4,0)*2,2),0)-BE106</f>
        <v>0</v>
      </c>
      <c r="BF105" s="547">
        <f>'НП ДЕННА'!BB60*30-SUM(BC105:BE106)-BF106</f>
        <v>0</v>
      </c>
      <c r="BG105" s="518">
        <f>'НП ДЕННА'!BB60-BG106</f>
        <v>0</v>
      </c>
      <c r="BH105" s="545">
        <f>IF('НП ДЕННА'!BC60&gt;0,IF(ROUND('НП ДЕННА'!BC60*$CR$4,0)&gt;0,ROUND('НП ДЕННА'!BC60*$CR$4,0)*2,2),0)-BH106</f>
        <v>0</v>
      </c>
      <c r="BI105" s="545">
        <f>IF('НП ДЕННА'!BD60&gt;0,IF(ROUND('НП ДЕННА'!BD60*$CR$4,0)&gt;0,ROUND('НП ДЕННА'!BD60*$CR$4,0)*2,2),0)-BI106</f>
        <v>0</v>
      </c>
      <c r="BJ105" s="546">
        <f>IF('НП ДЕННА'!BE60&gt;0,IF(ROUND('НП ДЕННА'!BE60*$CR$4,0)&gt;0,ROUND('НП ДЕННА'!BE60*$CR$4,0)*2,2),0)-BJ106</f>
        <v>0</v>
      </c>
      <c r="BK105" s="547">
        <f>'НП ДЕННА'!BF60*30-SUM(BH105:BJ106)-BK106</f>
        <v>0</v>
      </c>
      <c r="BL105" s="518">
        <f>'НП ДЕННА'!BF60-BL106</f>
        <v>0</v>
      </c>
      <c r="BM105" s="545">
        <f>IF('НП ДЕННА'!BG60&gt;0,IF(ROUND('НП ДЕННА'!BG60*$CR$4,0)&gt;0,ROUND('НП ДЕННА'!BG60*$CR$4,0)*2,2),0)-BM106</f>
        <v>0</v>
      </c>
      <c r="BN105" s="545">
        <f>IF('НП ДЕННА'!BH60&gt;0,IF(ROUND('НП ДЕННА'!BH60*$CR$4,0)&gt;0,ROUND('НП ДЕННА'!BH60*$CR$4,0)*2,2),0)-BN106</f>
        <v>0</v>
      </c>
      <c r="BO105" s="546">
        <f>IF('НП ДЕННА'!BI60&gt;0,IF(ROUND('НП ДЕННА'!BI60*$CR$4,0)&gt;0,ROUND('НП ДЕННА'!BI60*$CR$4,0)*2,2),0)-BO106</f>
        <v>0</v>
      </c>
      <c r="BP105" s="547">
        <f>'НП ДЕННА'!BJ60*30-SUM(BM105:BO106)-BP106</f>
        <v>0</v>
      </c>
      <c r="BQ105" s="518">
        <f>'НП ДЕННА'!BJ60-BQ106</f>
        <v>0</v>
      </c>
      <c r="BR105" s="545">
        <f>IF('НП ДЕННА'!BK60&gt;0,IF(ROUND('НП ДЕННА'!BK60*$CR$4,0)&gt;0,ROUND('НП ДЕННА'!BK60*$CR$4,0)*2,2),0)-BR106</f>
        <v>0</v>
      </c>
      <c r="BS105" s="545">
        <f>IF('НП ДЕННА'!BL60&gt;0,IF(ROUND('НП ДЕННА'!BL60*$CR$4,0)&gt;0,ROUND('НП ДЕННА'!BL60*$CR$4,0)*2,2),0)-BS106</f>
        <v>0</v>
      </c>
      <c r="BT105" s="546">
        <f>IF('НП ДЕННА'!BM60&gt;0,IF(ROUND('НП ДЕННА'!BM60*$CR$4,0)&gt;0,ROUND('НП ДЕННА'!BM60*$CR$4,0)*2,2),0)-BT106</f>
        <v>0</v>
      </c>
      <c r="BU105" s="547">
        <f>'НП ДЕННА'!BN60*30-SUM(BR105:BT106)-BU106</f>
        <v>0</v>
      </c>
      <c r="BV105" s="518">
        <f>'НП ДЕННА'!BN60-BV106</f>
        <v>0</v>
      </c>
      <c r="BW105" s="545">
        <f>IF('НП ДЕННА'!BO60&gt;0,IF(ROUND('НП ДЕННА'!BO60*$CR$4,0)&gt;0,ROUND('НП ДЕННА'!BO60*$CR$4,0)*2,2),0)-BW106</f>
        <v>0</v>
      </c>
      <c r="BX105" s="545">
        <f>IF('НП ДЕННА'!BP60&gt;0,IF(ROUND('НП ДЕННА'!BP60*$CR$4,0)&gt;0,ROUND('НП ДЕННА'!BP60*$CR$4,0)*2,2),0)-BX106</f>
        <v>0</v>
      </c>
      <c r="BY105" s="546">
        <f>IF('НП ДЕННА'!BQ60&gt;0,IF(ROUND('НП ДЕННА'!BQ60*$CR$4,0)&gt;0,ROUND('НП ДЕННА'!BQ60*$CR$4,0)*2,2),0)-BY106</f>
        <v>0</v>
      </c>
      <c r="BZ105" s="547">
        <f>'НП ДЕННА'!BR60*30-SUM(BW105:BY106)-BZ106</f>
        <v>0</v>
      </c>
      <c r="CA105" s="518">
        <f>'НП ДЕННА'!BR60-CA106</f>
        <v>0</v>
      </c>
      <c r="CB105" s="545">
        <f>IF('НП ДЕННА'!BS60&gt;0,IF(ROUND('НП ДЕННА'!BS60*$CR$4,0)&gt;0,ROUND('НП ДЕННА'!BS60*$CR$4,0)*2,2),0)-CB106</f>
        <v>0</v>
      </c>
      <c r="CC105" s="545">
        <f>IF('НП ДЕННА'!BT60&gt;0,IF(ROUND('НП ДЕННА'!BT60*$CR$4,0)&gt;0,ROUND('НП ДЕННА'!BT60*$CR$4,0)*2,2),0)-CC106</f>
        <v>0</v>
      </c>
      <c r="CD105" s="546">
        <f>IF('НП ДЕННА'!BU60&gt;0,IF(ROUND('НП ДЕННА'!BU60*$CR$4,0)&gt;0,ROUND('НП ДЕННА'!BU60*$CR$4,0)*2,2),0)-CD106</f>
        <v>0</v>
      </c>
      <c r="CE105" s="547">
        <f>'НП ДЕННА'!BV60*30-SUM(CB105:CD106)-CE106</f>
        <v>0</v>
      </c>
      <c r="CF105" s="518">
        <f>'НП ДЕННА'!BV60-CF106</f>
        <v>0</v>
      </c>
      <c r="CG105" s="545">
        <f>IF('НП ДЕННА'!BW60&gt;0,IF(ROUND('НП ДЕННА'!BW60*$CR$4,0)&gt;0,ROUND('НП ДЕННА'!BW60*$CR$4,0)*2,2),0)-CG106</f>
        <v>0</v>
      </c>
      <c r="CH105" s="545">
        <f>IF('НП ДЕННА'!BX60&gt;0,IF(ROUND('НП ДЕННА'!BX60*$CR$4,0)&gt;0,ROUND('НП ДЕННА'!BX60*$CR$4,0)*2,2),0)-CH106</f>
        <v>0</v>
      </c>
      <c r="CI105" s="546">
        <f>IF('НП ДЕННА'!BY60&gt;0,IF(ROUND('НП ДЕННА'!BY60*$CR$4,0)&gt;0,ROUND('НП ДЕННА'!BY60*$CR$4,0)*2,2),0)-CI106</f>
        <v>0</v>
      </c>
      <c r="CJ105" s="547">
        <f>'НП ДЕННА'!BZ60*30-SUM(CG105:CI106)-CJ106</f>
        <v>0</v>
      </c>
      <c r="CK105" s="518">
        <f>'НП ДЕННА'!BZ60-CK106</f>
        <v>0</v>
      </c>
      <c r="CL105" s="545">
        <f>IF('НП ДЕННА'!CA60&gt;0,IF(ROUND('НП ДЕННА'!CA60*$CR$4,0)&gt;0,ROUND('НП ДЕННА'!CA60*$CR$4,0)*2,2),0)-CL106</f>
        <v>0</v>
      </c>
      <c r="CM105" s="545">
        <f>IF('НП ДЕННА'!CB60&gt;0,IF(ROUND('НП ДЕННА'!CB60*$CR$4,0)&gt;0,ROUND('НП ДЕННА'!CB60*$CR$4,0)*2,2),0)-CM106</f>
        <v>0</v>
      </c>
      <c r="CN105" s="546">
        <f>IF('НП ДЕННА'!CC60&gt;0,IF(ROUND('НП ДЕННА'!CC60*$CR$4,0)&gt;0,ROUND('НП ДЕННА'!CC60*$CR$4,0)*2,2),0)-CN106</f>
        <v>0</v>
      </c>
      <c r="CO105" s="547">
        <f>'НП ДЕННА'!CD60*30-SUM(CL105:CN106)-CO106</f>
        <v>0</v>
      </c>
      <c r="CP105" s="518">
        <f>'НП ДЕННА'!CD60-CP106</f>
        <v>0</v>
      </c>
      <c r="CQ105" s="62">
        <f>IF(ISERROR(AH105/AC105),0,(AH105+AH106)/(AC105+AC106))</f>
        <v>0</v>
      </c>
      <c r="CS105" s="543">
        <f t="shared" si="395"/>
        <v>-1</v>
      </c>
    </row>
    <row r="106" spans="1:98" s="19" customFormat="1" ht="10.199999999999999" x14ac:dyDescent="0.2">
      <c r="A106" s="510"/>
      <c r="B106" s="600"/>
      <c r="C106" s="601" t="s">
        <v>275</v>
      </c>
      <c r="D106" s="602"/>
      <c r="E106" s="602"/>
      <c r="F106" s="602"/>
      <c r="G106" s="602"/>
      <c r="H106" s="602"/>
      <c r="I106" s="602"/>
      <c r="J106" s="602"/>
      <c r="K106" s="602"/>
      <c r="L106" s="602"/>
      <c r="M106" s="602"/>
      <c r="N106" s="602"/>
      <c r="O106" s="602"/>
      <c r="P106" s="602"/>
      <c r="Q106" s="602"/>
      <c r="R106" s="602"/>
      <c r="S106" s="602"/>
      <c r="T106" s="602"/>
      <c r="U106" s="602"/>
      <c r="V106" s="602"/>
      <c r="W106" s="602"/>
      <c r="X106" s="602"/>
      <c r="Y106" s="602"/>
      <c r="Z106" s="602"/>
      <c r="AA106" s="602"/>
      <c r="AB106" s="603"/>
      <c r="AC106" s="516">
        <f t="shared" si="408"/>
        <v>0</v>
      </c>
      <c r="AD106" s="621">
        <f>AM106+AR106+AW106+BB106+BG106+BL106+BQ106+BV106+CA106+CF106+CK106+CP106</f>
        <v>0</v>
      </c>
      <c r="AE106" s="517">
        <f t="shared" si="391"/>
        <v>0</v>
      </c>
      <c r="AF106" s="517">
        <f t="shared" si="392"/>
        <v>0</v>
      </c>
      <c r="AG106" s="517">
        <f t="shared" si="393"/>
        <v>0</v>
      </c>
      <c r="AH106" s="517">
        <f t="shared" si="394"/>
        <v>0</v>
      </c>
      <c r="AI106" s="508"/>
      <c r="AJ106" s="508"/>
      <c r="AK106" s="548"/>
      <c r="AL106" s="549"/>
      <c r="AM106" s="520">
        <f t="shared" ref="AM106" si="553">SUM(AI106:AL106)/30</f>
        <v>0</v>
      </c>
      <c r="AN106" s="508"/>
      <c r="AO106" s="508"/>
      <c r="AP106" s="548"/>
      <c r="AQ106" s="549"/>
      <c r="AR106" s="520">
        <f t="shared" ref="AR106" si="554">SUM(AN106:AQ106)/30</f>
        <v>0</v>
      </c>
      <c r="AS106" s="508"/>
      <c r="AT106" s="508"/>
      <c r="AU106" s="548"/>
      <c r="AV106" s="549"/>
      <c r="AW106" s="520">
        <f t="shared" ref="AW106" si="555">SUM(AS106:AV106)/30</f>
        <v>0</v>
      </c>
      <c r="AX106" s="508"/>
      <c r="AY106" s="508"/>
      <c r="AZ106" s="548"/>
      <c r="BA106" s="549"/>
      <c r="BB106" s="520">
        <f t="shared" ref="BB106" si="556">SUM(AX106:BA106)/30</f>
        <v>0</v>
      </c>
      <c r="BC106" s="508"/>
      <c r="BD106" s="508"/>
      <c r="BE106" s="548"/>
      <c r="BF106" s="549"/>
      <c r="BG106" s="520">
        <f t="shared" ref="BG106" si="557">SUM(BC106:BF106)/30</f>
        <v>0</v>
      </c>
      <c r="BH106" s="508"/>
      <c r="BI106" s="508"/>
      <c r="BJ106" s="548"/>
      <c r="BK106" s="549"/>
      <c r="BL106" s="520">
        <f t="shared" ref="BL106" si="558">SUM(BH106:BK106)/30</f>
        <v>0</v>
      </c>
      <c r="BM106" s="508"/>
      <c r="BN106" s="508"/>
      <c r="BO106" s="548"/>
      <c r="BP106" s="549"/>
      <c r="BQ106" s="520">
        <f t="shared" ref="BQ106" si="559">SUM(BM106:BP106)/30</f>
        <v>0</v>
      </c>
      <c r="BR106" s="508"/>
      <c r="BS106" s="508"/>
      <c r="BT106" s="548"/>
      <c r="BU106" s="549"/>
      <c r="BV106" s="520">
        <f t="shared" ref="BV106" si="560">SUM(BR106:BU106)/30</f>
        <v>0</v>
      </c>
      <c r="BW106" s="508"/>
      <c r="BX106" s="508"/>
      <c r="BY106" s="548"/>
      <c r="BZ106" s="549"/>
      <c r="CA106" s="520">
        <f t="shared" ref="CA106" si="561">SUM(BW106:BZ106)/30</f>
        <v>0</v>
      </c>
      <c r="CB106" s="508"/>
      <c r="CC106" s="508"/>
      <c r="CD106" s="548"/>
      <c r="CE106" s="549"/>
      <c r="CF106" s="520">
        <f t="shared" ref="CF106" si="562">SUM(CB106:CE106)/30</f>
        <v>0</v>
      </c>
      <c r="CG106" s="508"/>
      <c r="CH106" s="508"/>
      <c r="CI106" s="548"/>
      <c r="CJ106" s="549"/>
      <c r="CK106" s="520">
        <f t="shared" ref="CK106" si="563">SUM(CG106:CJ106)/30</f>
        <v>0</v>
      </c>
      <c r="CL106" s="508"/>
      <c r="CM106" s="508"/>
      <c r="CN106" s="548"/>
      <c r="CO106" s="549"/>
      <c r="CP106" s="520">
        <f t="shared" ref="CP106" si="564">SUM(CL106:CO106)/30</f>
        <v>0</v>
      </c>
      <c r="CQ106" s="62"/>
      <c r="CS106" s="543">
        <f t="shared" si="395"/>
        <v>-1</v>
      </c>
      <c r="CT106" s="543"/>
    </row>
    <row r="107" spans="1:98" s="19" customFormat="1" ht="10.199999999999999" x14ac:dyDescent="0.2">
      <c r="A107" s="22" t="str">
        <f>'НП ДЕННА'!A61</f>
        <v>1.1.12</v>
      </c>
      <c r="B107" s="604">
        <f>'НП ДЕННА'!B61</f>
        <v>0</v>
      </c>
      <c r="C107" s="605">
        <f>'НП ДЕННА'!C61</f>
        <v>0</v>
      </c>
      <c r="D107" s="606">
        <f>'НП ДЕННА'!D61</f>
        <v>0</v>
      </c>
      <c r="E107" s="606">
        <f>'НП ДЕННА'!E61</f>
        <v>0</v>
      </c>
      <c r="F107" s="606">
        <f>'НП ДЕННА'!F61</f>
        <v>0</v>
      </c>
      <c r="G107" s="606">
        <f>'НП ДЕННА'!G61</f>
        <v>0</v>
      </c>
      <c r="H107" s="606">
        <f>'НП ДЕННА'!H61</f>
        <v>0</v>
      </c>
      <c r="I107" s="606">
        <f>'НП ДЕННА'!I61</f>
        <v>0</v>
      </c>
      <c r="J107" s="606">
        <f>'НП ДЕННА'!J61</f>
        <v>0</v>
      </c>
      <c r="K107" s="606">
        <f>'НП ДЕННА'!K61</f>
        <v>0</v>
      </c>
      <c r="L107" s="606">
        <f>'НП ДЕННА'!L61</f>
        <v>0</v>
      </c>
      <c r="M107" s="606">
        <f>'НП ДЕННА'!M61</f>
        <v>0</v>
      </c>
      <c r="N107" s="606">
        <f>'НП ДЕННА'!N61</f>
        <v>0</v>
      </c>
      <c r="O107" s="606">
        <f>'НП ДЕННА'!O61</f>
        <v>0</v>
      </c>
      <c r="P107" s="606">
        <f>'НП ДЕННА'!P61</f>
        <v>0</v>
      </c>
      <c r="Q107" s="606">
        <f>'НП ДЕННА'!Q61</f>
        <v>0</v>
      </c>
      <c r="R107" s="606">
        <f>'НП ДЕННА'!R61</f>
        <v>0</v>
      </c>
      <c r="S107" s="606">
        <f>'НП ДЕННА'!S61</f>
        <v>0</v>
      </c>
      <c r="T107" s="607">
        <f>'НП ДЕННА'!T61</f>
        <v>0</v>
      </c>
      <c r="U107" s="607">
        <f>'НП ДЕННА'!U61</f>
        <v>0</v>
      </c>
      <c r="V107" s="608">
        <f>'НП ДЕННА'!V61</f>
        <v>0</v>
      </c>
      <c r="W107" s="608">
        <f>'НП ДЕННА'!W61</f>
        <v>0</v>
      </c>
      <c r="X107" s="608">
        <f>'НП ДЕННА'!X61</f>
        <v>0</v>
      </c>
      <c r="Y107" s="608">
        <f>'НП ДЕННА'!Y61</f>
        <v>0</v>
      </c>
      <c r="Z107" s="608">
        <f>'НП ДЕННА'!Z61</f>
        <v>0</v>
      </c>
      <c r="AA107" s="608">
        <f>'НП ДЕННА'!AA61</f>
        <v>0</v>
      </c>
      <c r="AB107" s="609">
        <f>'НП ДЕННА'!AB61</f>
        <v>0</v>
      </c>
      <c r="AC107" s="275">
        <f t="shared" si="408"/>
        <v>0</v>
      </c>
      <c r="AD107" s="620">
        <f>'НП ДЕННА'!AD61-AD108</f>
        <v>0</v>
      </c>
      <c r="AE107" s="9">
        <f t="shared" si="391"/>
        <v>0</v>
      </c>
      <c r="AF107" s="9">
        <f t="shared" si="392"/>
        <v>0</v>
      </c>
      <c r="AG107" s="9">
        <f t="shared" si="393"/>
        <v>0</v>
      </c>
      <c r="AH107" s="9">
        <f t="shared" si="394"/>
        <v>0</v>
      </c>
      <c r="AI107" s="545">
        <f>IF('НП ДЕННА'!AI61&gt;0,IF(ROUND('НП ДЕННА'!AI61*$CR$4,0)&gt;0,ROUND('НП ДЕННА'!AI61*$CR$4,0)*2,2),0)-AI108</f>
        <v>0</v>
      </c>
      <c r="AJ107" s="545">
        <f>IF('НП ДЕННА'!AJ61&gt;0,IF(ROUND('НП ДЕННА'!AJ61*$CR$4,0)&gt;0,ROUND('НП ДЕННА'!AJ61*$CR$4,0)*2,2),0)-AJ108</f>
        <v>0</v>
      </c>
      <c r="AK107" s="546">
        <f>IF('НП ДЕННА'!AK61&gt;0,IF(ROUND('НП ДЕННА'!AK61*$CR$4,0)&gt;0,ROUND('НП ДЕННА'!AK61*$CR$4,0)*2,2),0)-AK108</f>
        <v>0</v>
      </c>
      <c r="AL107" s="547">
        <f>'НП ДЕННА'!AL61*30-SUM(AI107:AK108)-AL108</f>
        <v>0</v>
      </c>
      <c r="AM107" s="518">
        <f>'НП ДЕННА'!AL61-AM108</f>
        <v>0</v>
      </c>
      <c r="AN107" s="545">
        <f>IF('НП ДЕННА'!AM61&gt;0,IF(ROUND('НП ДЕННА'!AM61*$CR$4,0)&gt;0,ROUND('НП ДЕННА'!AM61*$CR$4,0)*2,2),0)-AN108</f>
        <v>0</v>
      </c>
      <c r="AO107" s="545">
        <f>IF('НП ДЕННА'!AN61&gt;0,IF(ROUND('НП ДЕННА'!AN61*$CR$4,0)&gt;0,ROUND('НП ДЕННА'!AN61*$CR$4,0)*2,2),0)-AO108</f>
        <v>0</v>
      </c>
      <c r="AP107" s="546">
        <f>IF('НП ДЕННА'!AO61&gt;0,IF(ROUND('НП ДЕННА'!AO61*$CR$4,0)&gt;0,ROUND('НП ДЕННА'!AO61*$CR$4,0)*2,2),0)-AP108</f>
        <v>0</v>
      </c>
      <c r="AQ107" s="547">
        <f>'НП ДЕННА'!AP61*30-SUM(AN107:AP108)-AQ108</f>
        <v>0</v>
      </c>
      <c r="AR107" s="518">
        <f>'НП ДЕННА'!AP61-AR108</f>
        <v>0</v>
      </c>
      <c r="AS107" s="545">
        <f>IF('НП ДЕННА'!AQ61&gt;0,IF(ROUND('НП ДЕННА'!AQ61*$CR$4,0)&gt;0,ROUND('НП ДЕННА'!AQ61*$CR$4,0)*2,2),0)-AS108</f>
        <v>0</v>
      </c>
      <c r="AT107" s="545">
        <f>IF('НП ДЕННА'!AR61&gt;0,IF(ROUND('НП ДЕННА'!AR61*$CR$4,0)&gt;0,ROUND('НП ДЕННА'!AR61*$CR$4,0)*2,2),0)-AT108</f>
        <v>0</v>
      </c>
      <c r="AU107" s="546">
        <f>IF('НП ДЕННА'!AS61&gt;0,IF(ROUND('НП ДЕННА'!AS61*$CR$4,0)&gt;0,ROUND('НП ДЕННА'!AS61*$CR$4,0)*2,2),0)-AU108</f>
        <v>0</v>
      </c>
      <c r="AV107" s="547">
        <f>'НП ДЕННА'!AT61*30-SUM(AS107:AU108)-AV108</f>
        <v>0</v>
      </c>
      <c r="AW107" s="518">
        <f>'НП ДЕННА'!AT61-AW108</f>
        <v>0</v>
      </c>
      <c r="AX107" s="545">
        <f>IF('НП ДЕННА'!AU61&gt;0,IF(ROUND('НП ДЕННА'!AU61*$CR$4,0)&gt;0,ROUND('НП ДЕННА'!AU61*$CR$4,0)*2,2),0)-AX108</f>
        <v>0</v>
      </c>
      <c r="AY107" s="545">
        <f>IF('НП ДЕННА'!AV61&gt;0,IF(ROUND('НП ДЕННА'!AV61*$CR$4,0)&gt;0,ROUND('НП ДЕННА'!AV61*$CR$4,0)*2,2),0)-AY108</f>
        <v>0</v>
      </c>
      <c r="AZ107" s="546">
        <f>IF('НП ДЕННА'!AW61&gt;0,IF(ROUND('НП ДЕННА'!AW61*$CR$4,0)&gt;0,ROUND('НП ДЕННА'!AW61*$CR$4,0)*2,2),0)-AZ108</f>
        <v>0</v>
      </c>
      <c r="BA107" s="547">
        <f>'НП ДЕННА'!AX61*30-SUM(AX107:AZ108)-BA108</f>
        <v>0</v>
      </c>
      <c r="BB107" s="518">
        <f>'НП ДЕННА'!AX61-BB108</f>
        <v>0</v>
      </c>
      <c r="BC107" s="545">
        <f>IF('НП ДЕННА'!AY61&gt;0,IF(ROUND('НП ДЕННА'!AY61*$CR$4,0)&gt;0,ROUND('НП ДЕННА'!AY61*$CR$4,0)*2,2),0)-BC108</f>
        <v>0</v>
      </c>
      <c r="BD107" s="545">
        <f>IF('НП ДЕННА'!AZ61&gt;0,IF(ROUND('НП ДЕННА'!AZ61*$CR$4,0)&gt;0,ROUND('НП ДЕННА'!AZ61*$CR$4,0)*2,2),0)-BD108</f>
        <v>0</v>
      </c>
      <c r="BE107" s="546">
        <f>IF('НП ДЕННА'!BA61&gt;0,IF(ROUND('НП ДЕННА'!BA61*$CR$4,0)&gt;0,ROUND('НП ДЕННА'!BA61*$CR$4,0)*2,2),0)-BE108</f>
        <v>0</v>
      </c>
      <c r="BF107" s="547">
        <f>'НП ДЕННА'!BB61*30-SUM(BC107:BE108)-BF108</f>
        <v>0</v>
      </c>
      <c r="BG107" s="518">
        <f>'НП ДЕННА'!BB61-BG108</f>
        <v>0</v>
      </c>
      <c r="BH107" s="545">
        <f>IF('НП ДЕННА'!BC61&gt;0,IF(ROUND('НП ДЕННА'!BC61*$CR$4,0)&gt;0,ROUND('НП ДЕННА'!BC61*$CR$4,0)*2,2),0)-BH108</f>
        <v>0</v>
      </c>
      <c r="BI107" s="545">
        <f>IF('НП ДЕННА'!BD61&gt;0,IF(ROUND('НП ДЕННА'!BD61*$CR$4,0)&gt;0,ROUND('НП ДЕННА'!BD61*$CR$4,0)*2,2),0)-BI108</f>
        <v>0</v>
      </c>
      <c r="BJ107" s="546">
        <f>IF('НП ДЕННА'!BE61&gt;0,IF(ROUND('НП ДЕННА'!BE61*$CR$4,0)&gt;0,ROUND('НП ДЕННА'!BE61*$CR$4,0)*2,2),0)-BJ108</f>
        <v>0</v>
      </c>
      <c r="BK107" s="547">
        <f>'НП ДЕННА'!BF61*30-SUM(BH107:BJ108)-BK108</f>
        <v>0</v>
      </c>
      <c r="BL107" s="518">
        <f>'НП ДЕННА'!BF61-BL108</f>
        <v>0</v>
      </c>
      <c r="BM107" s="545">
        <f>IF('НП ДЕННА'!BG61&gt;0,IF(ROUND('НП ДЕННА'!BG61*$CR$4,0)&gt;0,ROUND('НП ДЕННА'!BG61*$CR$4,0)*2,2),0)-BM108</f>
        <v>0</v>
      </c>
      <c r="BN107" s="545">
        <f>IF('НП ДЕННА'!BH61&gt;0,IF(ROUND('НП ДЕННА'!BH61*$CR$4,0)&gt;0,ROUND('НП ДЕННА'!BH61*$CR$4,0)*2,2),0)-BN108</f>
        <v>0</v>
      </c>
      <c r="BO107" s="546">
        <f>IF('НП ДЕННА'!BI61&gt;0,IF(ROUND('НП ДЕННА'!BI61*$CR$4,0)&gt;0,ROUND('НП ДЕННА'!BI61*$CR$4,0)*2,2),0)-BO108</f>
        <v>0</v>
      </c>
      <c r="BP107" s="547">
        <f>'НП ДЕННА'!BJ61*30-SUM(BM107:BO108)-BP108</f>
        <v>0</v>
      </c>
      <c r="BQ107" s="518">
        <f>'НП ДЕННА'!BJ61-BQ108</f>
        <v>0</v>
      </c>
      <c r="BR107" s="545">
        <f>IF('НП ДЕННА'!BK61&gt;0,IF(ROUND('НП ДЕННА'!BK61*$CR$4,0)&gt;0,ROUND('НП ДЕННА'!BK61*$CR$4,0)*2,2),0)-BR108</f>
        <v>0</v>
      </c>
      <c r="BS107" s="545">
        <f>IF('НП ДЕННА'!BL61&gt;0,IF(ROUND('НП ДЕННА'!BL61*$CR$4,0)&gt;0,ROUND('НП ДЕННА'!BL61*$CR$4,0)*2,2),0)-BS108</f>
        <v>0</v>
      </c>
      <c r="BT107" s="546">
        <f>IF('НП ДЕННА'!BM61&gt;0,IF(ROUND('НП ДЕННА'!BM61*$CR$4,0)&gt;0,ROUND('НП ДЕННА'!BM61*$CR$4,0)*2,2),0)-BT108</f>
        <v>0</v>
      </c>
      <c r="BU107" s="547">
        <f>'НП ДЕННА'!BN61*30-SUM(BR107:BT108)-BU108</f>
        <v>0</v>
      </c>
      <c r="BV107" s="518">
        <f>'НП ДЕННА'!BN61-BV108</f>
        <v>0</v>
      </c>
      <c r="BW107" s="545">
        <f>IF('НП ДЕННА'!BO61&gt;0,IF(ROUND('НП ДЕННА'!BO61*$CR$4,0)&gt;0,ROUND('НП ДЕННА'!BO61*$CR$4,0)*2,2),0)-BW108</f>
        <v>0</v>
      </c>
      <c r="BX107" s="545">
        <f>IF('НП ДЕННА'!BP61&gt;0,IF(ROUND('НП ДЕННА'!BP61*$CR$4,0)&gt;0,ROUND('НП ДЕННА'!BP61*$CR$4,0)*2,2),0)-BX108</f>
        <v>0</v>
      </c>
      <c r="BY107" s="546">
        <f>IF('НП ДЕННА'!BQ61&gt;0,IF(ROUND('НП ДЕННА'!BQ61*$CR$4,0)&gt;0,ROUND('НП ДЕННА'!BQ61*$CR$4,0)*2,2),0)-BY108</f>
        <v>0</v>
      </c>
      <c r="BZ107" s="547">
        <f>'НП ДЕННА'!BR61*30-SUM(BW107:BY108)-BZ108</f>
        <v>0</v>
      </c>
      <c r="CA107" s="518">
        <f>'НП ДЕННА'!BR61-CA108</f>
        <v>0</v>
      </c>
      <c r="CB107" s="545">
        <f>IF('НП ДЕННА'!BS61&gt;0,IF(ROUND('НП ДЕННА'!BS61*$CR$4,0)&gt;0,ROUND('НП ДЕННА'!BS61*$CR$4,0)*2,2),0)-CB108</f>
        <v>0</v>
      </c>
      <c r="CC107" s="545">
        <f>IF('НП ДЕННА'!BT61&gt;0,IF(ROUND('НП ДЕННА'!BT61*$CR$4,0)&gt;0,ROUND('НП ДЕННА'!BT61*$CR$4,0)*2,2),0)-CC108</f>
        <v>0</v>
      </c>
      <c r="CD107" s="546">
        <f>IF('НП ДЕННА'!BU61&gt;0,IF(ROUND('НП ДЕННА'!BU61*$CR$4,0)&gt;0,ROUND('НП ДЕННА'!BU61*$CR$4,0)*2,2),0)-CD108</f>
        <v>0</v>
      </c>
      <c r="CE107" s="547">
        <f>'НП ДЕННА'!BV61*30-SUM(CB107:CD108)-CE108</f>
        <v>0</v>
      </c>
      <c r="CF107" s="518">
        <f>'НП ДЕННА'!BV61-CF108</f>
        <v>0</v>
      </c>
      <c r="CG107" s="545">
        <f>IF('НП ДЕННА'!BW61&gt;0,IF(ROUND('НП ДЕННА'!BW61*$CR$4,0)&gt;0,ROUND('НП ДЕННА'!BW61*$CR$4,0)*2,2),0)-CG108</f>
        <v>0</v>
      </c>
      <c r="CH107" s="545">
        <f>IF('НП ДЕННА'!BX61&gt;0,IF(ROUND('НП ДЕННА'!BX61*$CR$4,0)&gt;0,ROUND('НП ДЕННА'!BX61*$CR$4,0)*2,2),0)-CH108</f>
        <v>0</v>
      </c>
      <c r="CI107" s="546">
        <f>IF('НП ДЕННА'!BY61&gt;0,IF(ROUND('НП ДЕННА'!BY61*$CR$4,0)&gt;0,ROUND('НП ДЕННА'!BY61*$CR$4,0)*2,2),0)-CI108</f>
        <v>0</v>
      </c>
      <c r="CJ107" s="547">
        <f>'НП ДЕННА'!BZ61*30-SUM(CG107:CI108)-CJ108</f>
        <v>0</v>
      </c>
      <c r="CK107" s="518">
        <f>'НП ДЕННА'!BZ61-CK108</f>
        <v>0</v>
      </c>
      <c r="CL107" s="545">
        <f>IF('НП ДЕННА'!CA61&gt;0,IF(ROUND('НП ДЕННА'!CA61*$CR$4,0)&gt;0,ROUND('НП ДЕННА'!CA61*$CR$4,0)*2,2),0)-CL108</f>
        <v>0</v>
      </c>
      <c r="CM107" s="545">
        <f>IF('НП ДЕННА'!CB61&gt;0,IF(ROUND('НП ДЕННА'!CB61*$CR$4,0)&gt;0,ROUND('НП ДЕННА'!CB61*$CR$4,0)*2,2),0)-CM108</f>
        <v>0</v>
      </c>
      <c r="CN107" s="546">
        <f>IF('НП ДЕННА'!CC61&gt;0,IF(ROUND('НП ДЕННА'!CC61*$CR$4,0)&gt;0,ROUND('НП ДЕННА'!CC61*$CR$4,0)*2,2),0)-CN108</f>
        <v>0</v>
      </c>
      <c r="CO107" s="547">
        <f>'НП ДЕННА'!CD61*30-SUM(CL107:CN108)-CO108</f>
        <v>0</v>
      </c>
      <c r="CP107" s="518">
        <f>'НП ДЕННА'!CD61-CP108</f>
        <v>0</v>
      </c>
      <c r="CQ107" s="62">
        <f>IF(ISERROR(AH107/AC107),0,(AH107+AH108)/(AC107+AC108))</f>
        <v>0</v>
      </c>
      <c r="CS107" s="543">
        <f t="shared" si="395"/>
        <v>-1</v>
      </c>
    </row>
    <row r="108" spans="1:98" s="19" customFormat="1" ht="10.199999999999999" x14ac:dyDescent="0.2">
      <c r="A108" s="510"/>
      <c r="B108" s="600"/>
      <c r="C108" s="601" t="s">
        <v>275</v>
      </c>
      <c r="D108" s="602"/>
      <c r="E108" s="602"/>
      <c r="F108" s="602"/>
      <c r="G108" s="602"/>
      <c r="H108" s="602"/>
      <c r="I108" s="602"/>
      <c r="J108" s="602"/>
      <c r="K108" s="602"/>
      <c r="L108" s="602"/>
      <c r="M108" s="602"/>
      <c r="N108" s="602"/>
      <c r="O108" s="602"/>
      <c r="P108" s="602"/>
      <c r="Q108" s="602"/>
      <c r="R108" s="602"/>
      <c r="S108" s="602"/>
      <c r="T108" s="602"/>
      <c r="U108" s="602"/>
      <c r="V108" s="602"/>
      <c r="W108" s="602"/>
      <c r="X108" s="602"/>
      <c r="Y108" s="602"/>
      <c r="Z108" s="602"/>
      <c r="AA108" s="602"/>
      <c r="AB108" s="603"/>
      <c r="AC108" s="516">
        <f t="shared" si="408"/>
        <v>0</v>
      </c>
      <c r="AD108" s="621">
        <f>AM108+AR108+AW108+BB108+BG108+BL108+BQ108+BV108+CA108+CF108+CK108+CP108</f>
        <v>0</v>
      </c>
      <c r="AE108" s="517">
        <f t="shared" si="391"/>
        <v>0</v>
      </c>
      <c r="AF108" s="517">
        <f t="shared" si="392"/>
        <v>0</v>
      </c>
      <c r="AG108" s="517">
        <f t="shared" si="393"/>
        <v>0</v>
      </c>
      <c r="AH108" s="517">
        <f t="shared" si="394"/>
        <v>0</v>
      </c>
      <c r="AI108" s="508"/>
      <c r="AJ108" s="508"/>
      <c r="AK108" s="548"/>
      <c r="AL108" s="549"/>
      <c r="AM108" s="520">
        <f t="shared" ref="AM108" si="565">SUM(AI108:AL108)/30</f>
        <v>0</v>
      </c>
      <c r="AN108" s="508"/>
      <c r="AO108" s="508"/>
      <c r="AP108" s="548"/>
      <c r="AQ108" s="549"/>
      <c r="AR108" s="520">
        <f t="shared" ref="AR108" si="566">SUM(AN108:AQ108)/30</f>
        <v>0</v>
      </c>
      <c r="AS108" s="508"/>
      <c r="AT108" s="508"/>
      <c r="AU108" s="548"/>
      <c r="AV108" s="549"/>
      <c r="AW108" s="520">
        <f t="shared" ref="AW108" si="567">SUM(AS108:AV108)/30</f>
        <v>0</v>
      </c>
      <c r="AX108" s="508"/>
      <c r="AY108" s="508"/>
      <c r="AZ108" s="548"/>
      <c r="BA108" s="549"/>
      <c r="BB108" s="520">
        <f t="shared" ref="BB108" si="568">SUM(AX108:BA108)/30</f>
        <v>0</v>
      </c>
      <c r="BC108" s="508"/>
      <c r="BD108" s="508"/>
      <c r="BE108" s="548"/>
      <c r="BF108" s="549"/>
      <c r="BG108" s="520">
        <f t="shared" ref="BG108" si="569">SUM(BC108:BF108)/30</f>
        <v>0</v>
      </c>
      <c r="BH108" s="508"/>
      <c r="BI108" s="508"/>
      <c r="BJ108" s="548"/>
      <c r="BK108" s="549"/>
      <c r="BL108" s="520">
        <f t="shared" ref="BL108" si="570">SUM(BH108:BK108)/30</f>
        <v>0</v>
      </c>
      <c r="BM108" s="508"/>
      <c r="BN108" s="508"/>
      <c r="BO108" s="548"/>
      <c r="BP108" s="549"/>
      <c r="BQ108" s="520">
        <f t="shared" ref="BQ108" si="571">SUM(BM108:BP108)/30</f>
        <v>0</v>
      </c>
      <c r="BR108" s="508"/>
      <c r="BS108" s="508"/>
      <c r="BT108" s="548"/>
      <c r="BU108" s="549"/>
      <c r="BV108" s="520">
        <f t="shared" ref="BV108" si="572">SUM(BR108:BU108)/30</f>
        <v>0</v>
      </c>
      <c r="BW108" s="508"/>
      <c r="BX108" s="508"/>
      <c r="BY108" s="548"/>
      <c r="BZ108" s="549"/>
      <c r="CA108" s="520">
        <f t="shared" ref="CA108" si="573">SUM(BW108:BZ108)/30</f>
        <v>0</v>
      </c>
      <c r="CB108" s="508"/>
      <c r="CC108" s="508"/>
      <c r="CD108" s="548"/>
      <c r="CE108" s="549"/>
      <c r="CF108" s="520">
        <f t="shared" ref="CF108" si="574">SUM(CB108:CE108)/30</f>
        <v>0</v>
      </c>
      <c r="CG108" s="508"/>
      <c r="CH108" s="508"/>
      <c r="CI108" s="548"/>
      <c r="CJ108" s="549"/>
      <c r="CK108" s="520">
        <f t="shared" ref="CK108" si="575">SUM(CG108:CJ108)/30</f>
        <v>0</v>
      </c>
      <c r="CL108" s="508"/>
      <c r="CM108" s="508"/>
      <c r="CN108" s="548"/>
      <c r="CO108" s="549"/>
      <c r="CP108" s="520">
        <f t="shared" ref="CP108" si="576">SUM(CL108:CO108)/30</f>
        <v>0</v>
      </c>
      <c r="CQ108" s="62"/>
      <c r="CS108" s="543">
        <f t="shared" si="395"/>
        <v>-1</v>
      </c>
      <c r="CT108" s="543"/>
    </row>
    <row r="109" spans="1:98" s="19" customFormat="1" ht="10.199999999999999" x14ac:dyDescent="0.2">
      <c r="A109" s="22" t="str">
        <f>'НП ДЕННА'!A62</f>
        <v>1.1.12</v>
      </c>
      <c r="B109" s="604">
        <f>'НП ДЕННА'!B62</f>
        <v>0</v>
      </c>
      <c r="C109" s="605">
        <f>'НП ДЕННА'!C62</f>
        <v>0</v>
      </c>
      <c r="D109" s="606">
        <f>'НП ДЕННА'!D62</f>
        <v>0</v>
      </c>
      <c r="E109" s="606">
        <f>'НП ДЕННА'!E62</f>
        <v>0</v>
      </c>
      <c r="F109" s="606">
        <f>'НП ДЕННА'!F62</f>
        <v>0</v>
      </c>
      <c r="G109" s="606">
        <f>'НП ДЕННА'!G62</f>
        <v>0</v>
      </c>
      <c r="H109" s="606">
        <f>'НП ДЕННА'!H62</f>
        <v>0</v>
      </c>
      <c r="I109" s="606">
        <f>'НП ДЕННА'!I62</f>
        <v>0</v>
      </c>
      <c r="J109" s="606">
        <f>'НП ДЕННА'!J62</f>
        <v>0</v>
      </c>
      <c r="K109" s="606">
        <f>'НП ДЕННА'!K62</f>
        <v>0</v>
      </c>
      <c r="L109" s="606">
        <f>'НП ДЕННА'!L62</f>
        <v>0</v>
      </c>
      <c r="M109" s="606">
        <f>'НП ДЕННА'!M62</f>
        <v>0</v>
      </c>
      <c r="N109" s="606">
        <f>'НП ДЕННА'!N62</f>
        <v>0</v>
      </c>
      <c r="O109" s="606">
        <f>'НП ДЕННА'!O62</f>
        <v>0</v>
      </c>
      <c r="P109" s="606">
        <f>'НП ДЕННА'!P62</f>
        <v>0</v>
      </c>
      <c r="Q109" s="606">
        <f>'НП ДЕННА'!Q62</f>
        <v>0</v>
      </c>
      <c r="R109" s="606">
        <f>'НП ДЕННА'!R62</f>
        <v>0</v>
      </c>
      <c r="S109" s="606">
        <f>'НП ДЕННА'!S62</f>
        <v>0</v>
      </c>
      <c r="T109" s="607">
        <f>'НП ДЕННА'!T62</f>
        <v>0</v>
      </c>
      <c r="U109" s="607">
        <f>'НП ДЕННА'!U62</f>
        <v>0</v>
      </c>
      <c r="V109" s="608">
        <f>'НП ДЕННА'!V62</f>
        <v>0</v>
      </c>
      <c r="W109" s="608">
        <f>'НП ДЕННА'!W62</f>
        <v>0</v>
      </c>
      <c r="X109" s="608">
        <f>'НП ДЕННА'!X62</f>
        <v>0</v>
      </c>
      <c r="Y109" s="608">
        <f>'НП ДЕННА'!Y62</f>
        <v>0</v>
      </c>
      <c r="Z109" s="608">
        <f>'НП ДЕННА'!Z62</f>
        <v>0</v>
      </c>
      <c r="AA109" s="608">
        <f>'НП ДЕННА'!AA62</f>
        <v>0</v>
      </c>
      <c r="AB109" s="609">
        <f>'НП ДЕННА'!AB62</f>
        <v>0</v>
      </c>
      <c r="AC109" s="275">
        <f t="shared" si="408"/>
        <v>0</v>
      </c>
      <c r="AD109" s="620">
        <f>'НП ДЕННА'!AD62-AD110</f>
        <v>0</v>
      </c>
      <c r="AE109" s="9">
        <f t="shared" si="391"/>
        <v>0</v>
      </c>
      <c r="AF109" s="9">
        <f t="shared" si="392"/>
        <v>0</v>
      </c>
      <c r="AG109" s="9">
        <f t="shared" si="393"/>
        <v>0</v>
      </c>
      <c r="AH109" s="9">
        <f t="shared" si="394"/>
        <v>0</v>
      </c>
      <c r="AI109" s="545">
        <f>IF('НП ДЕННА'!AI62&gt;0,IF(ROUND('НП ДЕННА'!AI62*$CR$4,0)&gt;0,ROUND('НП ДЕННА'!AI62*$CR$4,0)*2,2),0)-AI110</f>
        <v>0</v>
      </c>
      <c r="AJ109" s="545">
        <f>IF('НП ДЕННА'!AJ62&gt;0,IF(ROUND('НП ДЕННА'!AJ62*$CR$4,0)&gt;0,ROUND('НП ДЕННА'!AJ62*$CR$4,0)*2,2),0)-AJ110</f>
        <v>0</v>
      </c>
      <c r="AK109" s="546">
        <f>IF('НП ДЕННА'!AK62&gt;0,IF(ROUND('НП ДЕННА'!AK62*$CR$4,0)&gt;0,ROUND('НП ДЕННА'!AK62*$CR$4,0)*2,2),0)-AK110</f>
        <v>0</v>
      </c>
      <c r="AL109" s="547">
        <f>'НП ДЕННА'!AL62*30-SUM(AI109:AK110)-AL110</f>
        <v>0</v>
      </c>
      <c r="AM109" s="518">
        <f>'НП ДЕННА'!AL62-AM110</f>
        <v>0</v>
      </c>
      <c r="AN109" s="545">
        <f>IF('НП ДЕННА'!AM62&gt;0,IF(ROUND('НП ДЕННА'!AM62*$CR$4,0)&gt;0,ROUND('НП ДЕННА'!AM62*$CR$4,0)*2,2),0)-AN110</f>
        <v>0</v>
      </c>
      <c r="AO109" s="545">
        <f>IF('НП ДЕННА'!AN62&gt;0,IF(ROUND('НП ДЕННА'!AN62*$CR$4,0)&gt;0,ROUND('НП ДЕННА'!AN62*$CR$4,0)*2,2),0)-AO110</f>
        <v>0</v>
      </c>
      <c r="AP109" s="546">
        <f>IF('НП ДЕННА'!AO62&gt;0,IF(ROUND('НП ДЕННА'!AO62*$CR$4,0)&gt;0,ROUND('НП ДЕННА'!AO62*$CR$4,0)*2,2),0)-AP110</f>
        <v>0</v>
      </c>
      <c r="AQ109" s="547">
        <f>'НП ДЕННА'!AP62*30-SUM(AN109:AP110)-AQ110</f>
        <v>0</v>
      </c>
      <c r="AR109" s="518">
        <f>'НП ДЕННА'!AP62-AR110</f>
        <v>0</v>
      </c>
      <c r="AS109" s="545">
        <f>IF('НП ДЕННА'!AQ62&gt;0,IF(ROUND('НП ДЕННА'!AQ62*$CR$4,0)&gt;0,ROUND('НП ДЕННА'!AQ62*$CR$4,0)*2,2),0)-AS110</f>
        <v>0</v>
      </c>
      <c r="AT109" s="545">
        <f>IF('НП ДЕННА'!AR62&gt;0,IF(ROUND('НП ДЕННА'!AR62*$CR$4,0)&gt;0,ROUND('НП ДЕННА'!AR62*$CR$4,0)*2,2),0)-AT110</f>
        <v>0</v>
      </c>
      <c r="AU109" s="546">
        <f>IF('НП ДЕННА'!AS62&gt;0,IF(ROUND('НП ДЕННА'!AS62*$CR$4,0)&gt;0,ROUND('НП ДЕННА'!AS62*$CR$4,0)*2,2),0)-AU110</f>
        <v>0</v>
      </c>
      <c r="AV109" s="547">
        <f>'НП ДЕННА'!AT62*30-SUM(AS109:AU110)-AV110</f>
        <v>0</v>
      </c>
      <c r="AW109" s="518">
        <f>'НП ДЕННА'!AT62-AW110</f>
        <v>0</v>
      </c>
      <c r="AX109" s="545">
        <f>IF('НП ДЕННА'!AU62&gt;0,IF(ROUND('НП ДЕННА'!AU62*$CR$4,0)&gt;0,ROUND('НП ДЕННА'!AU62*$CR$4,0)*2,2),0)-AX110</f>
        <v>0</v>
      </c>
      <c r="AY109" s="545">
        <f>IF('НП ДЕННА'!AV62&gt;0,IF(ROUND('НП ДЕННА'!AV62*$CR$4,0)&gt;0,ROUND('НП ДЕННА'!AV62*$CR$4,0)*2,2),0)-AY110</f>
        <v>0</v>
      </c>
      <c r="AZ109" s="546">
        <f>IF('НП ДЕННА'!AW62&gt;0,IF(ROUND('НП ДЕННА'!AW62*$CR$4,0)&gt;0,ROUND('НП ДЕННА'!AW62*$CR$4,0)*2,2),0)-AZ110</f>
        <v>0</v>
      </c>
      <c r="BA109" s="547">
        <f>'НП ДЕННА'!AX62*30-SUM(AX109:AZ110)-BA110</f>
        <v>0</v>
      </c>
      <c r="BB109" s="518">
        <f>'НП ДЕННА'!AX62-BB110</f>
        <v>0</v>
      </c>
      <c r="BC109" s="545">
        <f>IF('НП ДЕННА'!AY62&gt;0,IF(ROUND('НП ДЕННА'!AY62*$CR$4,0)&gt;0,ROUND('НП ДЕННА'!AY62*$CR$4,0)*2,2),0)-BC110</f>
        <v>0</v>
      </c>
      <c r="BD109" s="545">
        <f>IF('НП ДЕННА'!AZ62&gt;0,IF(ROUND('НП ДЕННА'!AZ62*$CR$4,0)&gt;0,ROUND('НП ДЕННА'!AZ62*$CR$4,0)*2,2),0)-BD110</f>
        <v>0</v>
      </c>
      <c r="BE109" s="546">
        <f>IF('НП ДЕННА'!BA62&gt;0,IF(ROUND('НП ДЕННА'!BA62*$CR$4,0)&gt;0,ROUND('НП ДЕННА'!BA62*$CR$4,0)*2,2),0)-BE110</f>
        <v>0</v>
      </c>
      <c r="BF109" s="547">
        <f>'НП ДЕННА'!BB62*30-SUM(BC109:BE110)-BF110</f>
        <v>0</v>
      </c>
      <c r="BG109" s="518">
        <f>'НП ДЕННА'!BB62-BG110</f>
        <v>0</v>
      </c>
      <c r="BH109" s="545">
        <f>IF('НП ДЕННА'!BC62&gt;0,IF(ROUND('НП ДЕННА'!BC62*$CR$4,0)&gt;0,ROUND('НП ДЕННА'!BC62*$CR$4,0)*2,2),0)-BH110</f>
        <v>0</v>
      </c>
      <c r="BI109" s="545">
        <f>IF('НП ДЕННА'!BD62&gt;0,IF(ROUND('НП ДЕННА'!BD62*$CR$4,0)&gt;0,ROUND('НП ДЕННА'!BD62*$CR$4,0)*2,2),0)-BI110</f>
        <v>0</v>
      </c>
      <c r="BJ109" s="546">
        <f>IF('НП ДЕННА'!BE62&gt;0,IF(ROUND('НП ДЕННА'!BE62*$CR$4,0)&gt;0,ROUND('НП ДЕННА'!BE62*$CR$4,0)*2,2),0)-BJ110</f>
        <v>0</v>
      </c>
      <c r="BK109" s="547">
        <f>'НП ДЕННА'!BF62*30-SUM(BH109:BJ110)-BK110</f>
        <v>0</v>
      </c>
      <c r="BL109" s="518">
        <f>'НП ДЕННА'!BF62-BL110</f>
        <v>0</v>
      </c>
      <c r="BM109" s="545">
        <f>IF('НП ДЕННА'!BG62&gt;0,IF(ROUND('НП ДЕННА'!BG62*$CR$4,0)&gt;0,ROUND('НП ДЕННА'!BG62*$CR$4,0)*2,2),0)-BM110</f>
        <v>0</v>
      </c>
      <c r="BN109" s="545">
        <f>IF('НП ДЕННА'!BH62&gt;0,IF(ROUND('НП ДЕННА'!BH62*$CR$4,0)&gt;0,ROUND('НП ДЕННА'!BH62*$CR$4,0)*2,2),0)-BN110</f>
        <v>0</v>
      </c>
      <c r="BO109" s="546">
        <f>IF('НП ДЕННА'!BI62&gt;0,IF(ROUND('НП ДЕННА'!BI62*$CR$4,0)&gt;0,ROUND('НП ДЕННА'!BI62*$CR$4,0)*2,2),0)-BO110</f>
        <v>0</v>
      </c>
      <c r="BP109" s="547">
        <f>'НП ДЕННА'!BJ62*30-SUM(BM109:BO110)-BP110</f>
        <v>0</v>
      </c>
      <c r="BQ109" s="518">
        <f>'НП ДЕННА'!BJ62-BQ110</f>
        <v>0</v>
      </c>
      <c r="BR109" s="545">
        <f>IF('НП ДЕННА'!BK62&gt;0,IF(ROUND('НП ДЕННА'!BK62*$CR$4,0)&gt;0,ROUND('НП ДЕННА'!BK62*$CR$4,0)*2,2),0)-BR110</f>
        <v>0</v>
      </c>
      <c r="BS109" s="545">
        <f>IF('НП ДЕННА'!BL62&gt;0,IF(ROUND('НП ДЕННА'!BL62*$CR$4,0)&gt;0,ROUND('НП ДЕННА'!BL62*$CR$4,0)*2,2),0)-BS110</f>
        <v>0</v>
      </c>
      <c r="BT109" s="546">
        <f>IF('НП ДЕННА'!BM62&gt;0,IF(ROUND('НП ДЕННА'!BM62*$CR$4,0)&gt;0,ROUND('НП ДЕННА'!BM62*$CR$4,0)*2,2),0)-BT110</f>
        <v>0</v>
      </c>
      <c r="BU109" s="547">
        <f>'НП ДЕННА'!BN62*30-SUM(BR109:BT110)-BU110</f>
        <v>0</v>
      </c>
      <c r="BV109" s="518">
        <f>'НП ДЕННА'!BN62-BV110</f>
        <v>0</v>
      </c>
      <c r="BW109" s="545">
        <f>IF('НП ДЕННА'!BO62&gt;0,IF(ROUND('НП ДЕННА'!BO62*$CR$4,0)&gt;0,ROUND('НП ДЕННА'!BO62*$CR$4,0)*2,2),0)-BW110</f>
        <v>0</v>
      </c>
      <c r="BX109" s="545">
        <f>IF('НП ДЕННА'!BP62&gt;0,IF(ROUND('НП ДЕННА'!BP62*$CR$4,0)&gt;0,ROUND('НП ДЕННА'!BP62*$CR$4,0)*2,2),0)-BX110</f>
        <v>0</v>
      </c>
      <c r="BY109" s="546">
        <f>IF('НП ДЕННА'!BQ62&gt;0,IF(ROUND('НП ДЕННА'!BQ62*$CR$4,0)&gt;0,ROUND('НП ДЕННА'!BQ62*$CR$4,0)*2,2),0)-BY110</f>
        <v>0</v>
      </c>
      <c r="BZ109" s="547">
        <f>'НП ДЕННА'!BR62*30-SUM(BW109:BY110)-BZ110</f>
        <v>0</v>
      </c>
      <c r="CA109" s="518">
        <f>'НП ДЕННА'!BR62-CA110</f>
        <v>0</v>
      </c>
      <c r="CB109" s="545">
        <f>IF('НП ДЕННА'!BS62&gt;0,IF(ROUND('НП ДЕННА'!BS62*$CR$4,0)&gt;0,ROUND('НП ДЕННА'!BS62*$CR$4,0)*2,2),0)-CB110</f>
        <v>0</v>
      </c>
      <c r="CC109" s="545">
        <f>IF('НП ДЕННА'!BT62&gt;0,IF(ROUND('НП ДЕННА'!BT62*$CR$4,0)&gt;0,ROUND('НП ДЕННА'!BT62*$CR$4,0)*2,2),0)-CC110</f>
        <v>0</v>
      </c>
      <c r="CD109" s="546">
        <f>IF('НП ДЕННА'!BU62&gt;0,IF(ROUND('НП ДЕННА'!BU62*$CR$4,0)&gt;0,ROUND('НП ДЕННА'!BU62*$CR$4,0)*2,2),0)-CD110</f>
        <v>0</v>
      </c>
      <c r="CE109" s="547">
        <f>'НП ДЕННА'!BV62*30-SUM(CB109:CD110)-CE110</f>
        <v>0</v>
      </c>
      <c r="CF109" s="518">
        <f>'НП ДЕННА'!BV62-CF110</f>
        <v>0</v>
      </c>
      <c r="CG109" s="545">
        <f>IF('НП ДЕННА'!BW62&gt;0,IF(ROUND('НП ДЕННА'!BW62*$CR$4,0)&gt;0,ROUND('НП ДЕННА'!BW62*$CR$4,0)*2,2),0)-CG110</f>
        <v>0</v>
      </c>
      <c r="CH109" s="545">
        <f>IF('НП ДЕННА'!BX62&gt;0,IF(ROUND('НП ДЕННА'!BX62*$CR$4,0)&gt;0,ROUND('НП ДЕННА'!BX62*$CR$4,0)*2,2),0)-CH110</f>
        <v>0</v>
      </c>
      <c r="CI109" s="546">
        <f>IF('НП ДЕННА'!BY62&gt;0,IF(ROUND('НП ДЕННА'!BY62*$CR$4,0)&gt;0,ROUND('НП ДЕННА'!BY62*$CR$4,0)*2,2),0)-CI110</f>
        <v>0</v>
      </c>
      <c r="CJ109" s="547">
        <f>'НП ДЕННА'!BZ62*30-SUM(CG109:CI110)-CJ110</f>
        <v>0</v>
      </c>
      <c r="CK109" s="518">
        <f>'НП ДЕННА'!BZ62-CK110</f>
        <v>0</v>
      </c>
      <c r="CL109" s="545">
        <f>IF('НП ДЕННА'!CA62&gt;0,IF(ROUND('НП ДЕННА'!CA62*$CR$4,0)&gt;0,ROUND('НП ДЕННА'!CA62*$CR$4,0)*2,2),0)-CL110</f>
        <v>0</v>
      </c>
      <c r="CM109" s="545">
        <f>IF('НП ДЕННА'!CB62&gt;0,IF(ROUND('НП ДЕННА'!CB62*$CR$4,0)&gt;0,ROUND('НП ДЕННА'!CB62*$CR$4,0)*2,2),0)-CM110</f>
        <v>0</v>
      </c>
      <c r="CN109" s="546">
        <f>IF('НП ДЕННА'!CC62&gt;0,IF(ROUND('НП ДЕННА'!CC62*$CR$4,0)&gt;0,ROUND('НП ДЕННА'!CC62*$CR$4,0)*2,2),0)-CN110</f>
        <v>0</v>
      </c>
      <c r="CO109" s="547">
        <f>'НП ДЕННА'!CD62*30-SUM(CL109:CN110)-CO110</f>
        <v>0</v>
      </c>
      <c r="CP109" s="518">
        <f>'НП ДЕННА'!CD62-CP110</f>
        <v>0</v>
      </c>
      <c r="CQ109" s="62">
        <f>IF(ISERROR(AH109/AC109),0,(AH109+AH110)/(AC109+AC110))</f>
        <v>0</v>
      </c>
      <c r="CS109" s="543">
        <f t="shared" si="395"/>
        <v>-1</v>
      </c>
    </row>
    <row r="110" spans="1:98" s="19" customFormat="1" ht="10.199999999999999" x14ac:dyDescent="0.2">
      <c r="A110" s="510"/>
      <c r="B110" s="600"/>
      <c r="C110" s="601" t="s">
        <v>275</v>
      </c>
      <c r="D110" s="602"/>
      <c r="E110" s="602"/>
      <c r="F110" s="602"/>
      <c r="G110" s="602"/>
      <c r="H110" s="602"/>
      <c r="I110" s="602"/>
      <c r="J110" s="602"/>
      <c r="K110" s="602"/>
      <c r="L110" s="602"/>
      <c r="M110" s="602"/>
      <c r="N110" s="602"/>
      <c r="O110" s="602"/>
      <c r="P110" s="602"/>
      <c r="Q110" s="602"/>
      <c r="R110" s="602"/>
      <c r="S110" s="602"/>
      <c r="T110" s="602"/>
      <c r="U110" s="602"/>
      <c r="V110" s="602"/>
      <c r="W110" s="602"/>
      <c r="X110" s="602"/>
      <c r="Y110" s="602"/>
      <c r="Z110" s="602"/>
      <c r="AA110" s="602"/>
      <c r="AB110" s="603"/>
      <c r="AC110" s="516">
        <f t="shared" si="408"/>
        <v>0</v>
      </c>
      <c r="AD110" s="621">
        <f>AM110+AR110+AW110+BB110+BG110+BL110+BQ110+BV110+CA110+CF110+CK110+CP110</f>
        <v>0</v>
      </c>
      <c r="AE110" s="517">
        <f t="shared" si="391"/>
        <v>0</v>
      </c>
      <c r="AF110" s="517">
        <f t="shared" si="392"/>
        <v>0</v>
      </c>
      <c r="AG110" s="517">
        <f t="shared" si="393"/>
        <v>0</v>
      </c>
      <c r="AH110" s="517">
        <f t="shared" si="394"/>
        <v>0</v>
      </c>
      <c r="AI110" s="508"/>
      <c r="AJ110" s="508"/>
      <c r="AK110" s="548"/>
      <c r="AL110" s="549"/>
      <c r="AM110" s="520">
        <f t="shared" ref="AM110" si="577">SUM(AI110:AL110)/30</f>
        <v>0</v>
      </c>
      <c r="AN110" s="508"/>
      <c r="AO110" s="508"/>
      <c r="AP110" s="548"/>
      <c r="AQ110" s="549"/>
      <c r="AR110" s="520">
        <f t="shared" ref="AR110" si="578">SUM(AN110:AQ110)/30</f>
        <v>0</v>
      </c>
      <c r="AS110" s="508"/>
      <c r="AT110" s="508"/>
      <c r="AU110" s="548"/>
      <c r="AV110" s="549"/>
      <c r="AW110" s="520">
        <f t="shared" ref="AW110" si="579">SUM(AS110:AV110)/30</f>
        <v>0</v>
      </c>
      <c r="AX110" s="508"/>
      <c r="AY110" s="508"/>
      <c r="AZ110" s="548"/>
      <c r="BA110" s="549"/>
      <c r="BB110" s="520">
        <f t="shared" ref="BB110" si="580">SUM(AX110:BA110)/30</f>
        <v>0</v>
      </c>
      <c r="BC110" s="508"/>
      <c r="BD110" s="508"/>
      <c r="BE110" s="548"/>
      <c r="BF110" s="549"/>
      <c r="BG110" s="520">
        <f t="shared" ref="BG110" si="581">SUM(BC110:BF110)/30</f>
        <v>0</v>
      </c>
      <c r="BH110" s="508"/>
      <c r="BI110" s="508"/>
      <c r="BJ110" s="548"/>
      <c r="BK110" s="549"/>
      <c r="BL110" s="520">
        <f t="shared" ref="BL110" si="582">SUM(BH110:BK110)/30</f>
        <v>0</v>
      </c>
      <c r="BM110" s="508"/>
      <c r="BN110" s="508"/>
      <c r="BO110" s="548"/>
      <c r="BP110" s="549"/>
      <c r="BQ110" s="520">
        <f t="shared" ref="BQ110" si="583">SUM(BM110:BP110)/30</f>
        <v>0</v>
      </c>
      <c r="BR110" s="508"/>
      <c r="BS110" s="508"/>
      <c r="BT110" s="548"/>
      <c r="BU110" s="549"/>
      <c r="BV110" s="520">
        <f t="shared" ref="BV110" si="584">SUM(BR110:BU110)/30</f>
        <v>0</v>
      </c>
      <c r="BW110" s="508"/>
      <c r="BX110" s="508"/>
      <c r="BY110" s="548"/>
      <c r="BZ110" s="549"/>
      <c r="CA110" s="520">
        <f t="shared" ref="CA110" si="585">SUM(BW110:BZ110)/30</f>
        <v>0</v>
      </c>
      <c r="CB110" s="508"/>
      <c r="CC110" s="508"/>
      <c r="CD110" s="548"/>
      <c r="CE110" s="549"/>
      <c r="CF110" s="520">
        <f t="shared" ref="CF110" si="586">SUM(CB110:CE110)/30</f>
        <v>0</v>
      </c>
      <c r="CG110" s="508"/>
      <c r="CH110" s="508"/>
      <c r="CI110" s="548"/>
      <c r="CJ110" s="549"/>
      <c r="CK110" s="520">
        <f t="shared" ref="CK110" si="587">SUM(CG110:CJ110)/30</f>
        <v>0</v>
      </c>
      <c r="CL110" s="508"/>
      <c r="CM110" s="508"/>
      <c r="CN110" s="548"/>
      <c r="CO110" s="549"/>
      <c r="CP110" s="520">
        <f t="shared" ref="CP110" si="588">SUM(CL110:CO110)/30</f>
        <v>0</v>
      </c>
      <c r="CQ110" s="62"/>
      <c r="CS110" s="543">
        <f t="shared" si="395"/>
        <v>-1</v>
      </c>
      <c r="CT110" s="543"/>
    </row>
    <row r="111" spans="1:98" s="19" customFormat="1" ht="10.199999999999999" x14ac:dyDescent="0.2">
      <c r="A111" s="22" t="str">
        <f>'НП ДЕННА'!A63</f>
        <v>1.1.12</v>
      </c>
      <c r="B111" s="604">
        <f>'НП ДЕННА'!B63</f>
        <v>0</v>
      </c>
      <c r="C111" s="605">
        <f>'НП ДЕННА'!C63</f>
        <v>0</v>
      </c>
      <c r="D111" s="606">
        <f>'НП ДЕННА'!D63</f>
        <v>0</v>
      </c>
      <c r="E111" s="606">
        <f>'НП ДЕННА'!E63</f>
        <v>0</v>
      </c>
      <c r="F111" s="606">
        <f>'НП ДЕННА'!F63</f>
        <v>0</v>
      </c>
      <c r="G111" s="606">
        <f>'НП ДЕННА'!G63</f>
        <v>0</v>
      </c>
      <c r="H111" s="606">
        <f>'НП ДЕННА'!H63</f>
        <v>0</v>
      </c>
      <c r="I111" s="606">
        <f>'НП ДЕННА'!I63</f>
        <v>0</v>
      </c>
      <c r="J111" s="606">
        <f>'НП ДЕННА'!J63</f>
        <v>0</v>
      </c>
      <c r="K111" s="606">
        <f>'НП ДЕННА'!K63</f>
        <v>0</v>
      </c>
      <c r="L111" s="606">
        <f>'НП ДЕННА'!L63</f>
        <v>0</v>
      </c>
      <c r="M111" s="606">
        <f>'НП ДЕННА'!M63</f>
        <v>0</v>
      </c>
      <c r="N111" s="606">
        <f>'НП ДЕННА'!N63</f>
        <v>0</v>
      </c>
      <c r="O111" s="606">
        <f>'НП ДЕННА'!O63</f>
        <v>0</v>
      </c>
      <c r="P111" s="606">
        <f>'НП ДЕННА'!P63</f>
        <v>0</v>
      </c>
      <c r="Q111" s="606">
        <f>'НП ДЕННА'!Q63</f>
        <v>0</v>
      </c>
      <c r="R111" s="606">
        <f>'НП ДЕННА'!R63</f>
        <v>0</v>
      </c>
      <c r="S111" s="606">
        <f>'НП ДЕННА'!S63</f>
        <v>0</v>
      </c>
      <c r="T111" s="607">
        <f>'НП ДЕННА'!T63</f>
        <v>0</v>
      </c>
      <c r="U111" s="607">
        <f>'НП ДЕННА'!U63</f>
        <v>0</v>
      </c>
      <c r="V111" s="608">
        <f>'НП ДЕННА'!V63</f>
        <v>0</v>
      </c>
      <c r="W111" s="608">
        <f>'НП ДЕННА'!W63</f>
        <v>0</v>
      </c>
      <c r="X111" s="608">
        <f>'НП ДЕННА'!X63</f>
        <v>0</v>
      </c>
      <c r="Y111" s="608">
        <f>'НП ДЕННА'!Y63</f>
        <v>0</v>
      </c>
      <c r="Z111" s="608">
        <f>'НП ДЕННА'!Z63</f>
        <v>0</v>
      </c>
      <c r="AA111" s="608">
        <f>'НП ДЕННА'!AA63</f>
        <v>0</v>
      </c>
      <c r="AB111" s="609">
        <f>'НП ДЕННА'!AB63</f>
        <v>0</v>
      </c>
      <c r="AC111" s="275">
        <f t="shared" si="408"/>
        <v>0</v>
      </c>
      <c r="AD111" s="620">
        <f>'НП ДЕННА'!AD63-AD112</f>
        <v>0</v>
      </c>
      <c r="AE111" s="9">
        <f t="shared" ref="AE111:AE122" si="589">AI111+AN111+AS111+AX111+BC111+BH111+BM111+BR111+BW111+CB111+CG111+CL111</f>
        <v>0</v>
      </c>
      <c r="AF111" s="9">
        <f t="shared" ref="AF111:AF122" si="590">AJ111+AO111+AT111+AY111+BD111+BI111+BN111+BS111+BX111+CC111+CH111+CM111</f>
        <v>0</v>
      </c>
      <c r="AG111" s="9">
        <f t="shared" ref="AG111:AG122" si="591">AK111+AP111+AU111+AZ111+BE111+BJ111+BO111+BT111+BY111+CD111+CI111+CN111</f>
        <v>0</v>
      </c>
      <c r="AH111" s="9">
        <f t="shared" ref="AH111:AH122" si="592">AL111+AQ111+AV111+BA111+BF111+BK111+BP111+BU111+BZ111+CE111+CJ111+CO111</f>
        <v>0</v>
      </c>
      <c r="AI111" s="545">
        <f>IF('НП ДЕННА'!AI63&gt;0,IF(ROUND('НП ДЕННА'!AI63*$CR$4,0)&gt;0,ROUND('НП ДЕННА'!AI63*$CR$4,0)*2,2),0)-AI112</f>
        <v>0</v>
      </c>
      <c r="AJ111" s="545">
        <f>IF('НП ДЕННА'!AJ63&gt;0,IF(ROUND('НП ДЕННА'!AJ63*$CR$4,0)&gt;0,ROUND('НП ДЕННА'!AJ63*$CR$4,0)*2,2),0)-AJ112</f>
        <v>0</v>
      </c>
      <c r="AK111" s="546">
        <f>IF('НП ДЕННА'!AK63&gt;0,IF(ROUND('НП ДЕННА'!AK63*$CR$4,0)&gt;0,ROUND('НП ДЕННА'!AK63*$CR$4,0)*2,2),0)-AK112</f>
        <v>0</v>
      </c>
      <c r="AL111" s="547">
        <f>'НП ДЕННА'!AL63*30-SUM(AI111:AK112)-AL112</f>
        <v>0</v>
      </c>
      <c r="AM111" s="518">
        <f>'НП ДЕННА'!AL63-AM112</f>
        <v>0</v>
      </c>
      <c r="AN111" s="545">
        <f>IF('НП ДЕННА'!AM63&gt;0,IF(ROUND('НП ДЕННА'!AM63*$CR$4,0)&gt;0,ROUND('НП ДЕННА'!AM63*$CR$4,0)*2,2),0)-AN112</f>
        <v>0</v>
      </c>
      <c r="AO111" s="545">
        <f>IF('НП ДЕННА'!AN63&gt;0,IF(ROUND('НП ДЕННА'!AN63*$CR$4,0)&gt;0,ROUND('НП ДЕННА'!AN63*$CR$4,0)*2,2),0)-AO112</f>
        <v>0</v>
      </c>
      <c r="AP111" s="546">
        <f>IF('НП ДЕННА'!AO63&gt;0,IF(ROUND('НП ДЕННА'!AO63*$CR$4,0)&gt;0,ROUND('НП ДЕННА'!AO63*$CR$4,0)*2,2),0)-AP112</f>
        <v>0</v>
      </c>
      <c r="AQ111" s="547">
        <f>'НП ДЕННА'!AP63*30-SUM(AN111:AP112)-AQ112</f>
        <v>0</v>
      </c>
      <c r="AR111" s="518">
        <f>'НП ДЕННА'!AP63-AR112</f>
        <v>0</v>
      </c>
      <c r="AS111" s="545">
        <f>IF('НП ДЕННА'!AQ63&gt;0,IF(ROUND('НП ДЕННА'!AQ63*$CR$4,0)&gt;0,ROUND('НП ДЕННА'!AQ63*$CR$4,0)*2,2),0)-AS112</f>
        <v>0</v>
      </c>
      <c r="AT111" s="545">
        <f>IF('НП ДЕННА'!AR63&gt;0,IF(ROUND('НП ДЕННА'!AR63*$CR$4,0)&gt;0,ROUND('НП ДЕННА'!AR63*$CR$4,0)*2,2),0)-AT112</f>
        <v>0</v>
      </c>
      <c r="AU111" s="546">
        <f>IF('НП ДЕННА'!AS63&gt;0,IF(ROUND('НП ДЕННА'!AS63*$CR$4,0)&gt;0,ROUND('НП ДЕННА'!AS63*$CR$4,0)*2,2),0)-AU112</f>
        <v>0</v>
      </c>
      <c r="AV111" s="547">
        <f>'НП ДЕННА'!AT63*30-SUM(AS111:AU112)-AV112</f>
        <v>0</v>
      </c>
      <c r="AW111" s="518">
        <f>'НП ДЕННА'!AT63-AW112</f>
        <v>0</v>
      </c>
      <c r="AX111" s="545">
        <f>IF('НП ДЕННА'!AU63&gt;0,IF(ROUND('НП ДЕННА'!AU63*$CR$4,0)&gt;0,ROUND('НП ДЕННА'!AU63*$CR$4,0)*2,2),0)-AX112</f>
        <v>0</v>
      </c>
      <c r="AY111" s="545">
        <f>IF('НП ДЕННА'!AV63&gt;0,IF(ROUND('НП ДЕННА'!AV63*$CR$4,0)&gt;0,ROUND('НП ДЕННА'!AV63*$CR$4,0)*2,2),0)-AY112</f>
        <v>0</v>
      </c>
      <c r="AZ111" s="546">
        <f>IF('НП ДЕННА'!AW63&gt;0,IF(ROUND('НП ДЕННА'!AW63*$CR$4,0)&gt;0,ROUND('НП ДЕННА'!AW63*$CR$4,0)*2,2),0)-AZ112</f>
        <v>0</v>
      </c>
      <c r="BA111" s="547">
        <f>'НП ДЕННА'!AX63*30-SUM(AX111:AZ112)-BA112</f>
        <v>0</v>
      </c>
      <c r="BB111" s="518">
        <f>'НП ДЕННА'!AX63-BB112</f>
        <v>0</v>
      </c>
      <c r="BC111" s="545">
        <f>IF('НП ДЕННА'!AY63&gt;0,IF(ROUND('НП ДЕННА'!AY63*$CR$4,0)&gt;0,ROUND('НП ДЕННА'!AY63*$CR$4,0)*2,2),0)-BC112</f>
        <v>0</v>
      </c>
      <c r="BD111" s="545">
        <f>IF('НП ДЕННА'!AZ63&gt;0,IF(ROUND('НП ДЕННА'!AZ63*$CR$4,0)&gt;0,ROUND('НП ДЕННА'!AZ63*$CR$4,0)*2,2),0)-BD112</f>
        <v>0</v>
      </c>
      <c r="BE111" s="546">
        <f>IF('НП ДЕННА'!BA63&gt;0,IF(ROUND('НП ДЕННА'!BA63*$CR$4,0)&gt;0,ROUND('НП ДЕННА'!BA63*$CR$4,0)*2,2),0)-BE112</f>
        <v>0</v>
      </c>
      <c r="BF111" s="547">
        <f>'НП ДЕННА'!BB63*30-SUM(BC111:BE112)-BF112</f>
        <v>0</v>
      </c>
      <c r="BG111" s="518">
        <f>'НП ДЕННА'!BB63-BG112</f>
        <v>0</v>
      </c>
      <c r="BH111" s="545">
        <f>IF('НП ДЕННА'!BC63&gt;0,IF(ROUND('НП ДЕННА'!BC63*$CR$4,0)&gt;0,ROUND('НП ДЕННА'!BC63*$CR$4,0)*2,2),0)-BH112</f>
        <v>0</v>
      </c>
      <c r="BI111" s="545">
        <f>IF('НП ДЕННА'!BD63&gt;0,IF(ROUND('НП ДЕННА'!BD63*$CR$4,0)&gt;0,ROUND('НП ДЕННА'!BD63*$CR$4,0)*2,2),0)-BI112</f>
        <v>0</v>
      </c>
      <c r="BJ111" s="546">
        <f>IF('НП ДЕННА'!BE63&gt;0,IF(ROUND('НП ДЕННА'!BE63*$CR$4,0)&gt;0,ROUND('НП ДЕННА'!BE63*$CR$4,0)*2,2),0)-BJ112</f>
        <v>0</v>
      </c>
      <c r="BK111" s="547">
        <f>'НП ДЕННА'!BF63*30-SUM(BH111:BJ112)-BK112</f>
        <v>0</v>
      </c>
      <c r="BL111" s="518">
        <f>'НП ДЕННА'!BF63-BL112</f>
        <v>0</v>
      </c>
      <c r="BM111" s="545">
        <f>IF('НП ДЕННА'!BG63&gt;0,IF(ROUND('НП ДЕННА'!BG63*$CR$4,0)&gt;0,ROUND('НП ДЕННА'!BG63*$CR$4,0)*2,2),0)-BM112</f>
        <v>0</v>
      </c>
      <c r="BN111" s="545">
        <f>IF('НП ДЕННА'!BH63&gt;0,IF(ROUND('НП ДЕННА'!BH63*$CR$4,0)&gt;0,ROUND('НП ДЕННА'!BH63*$CR$4,0)*2,2),0)-BN112</f>
        <v>0</v>
      </c>
      <c r="BO111" s="546">
        <f>IF('НП ДЕННА'!BI63&gt;0,IF(ROUND('НП ДЕННА'!BI63*$CR$4,0)&gt;0,ROUND('НП ДЕННА'!BI63*$CR$4,0)*2,2),0)-BO112</f>
        <v>0</v>
      </c>
      <c r="BP111" s="547">
        <f>'НП ДЕННА'!BJ63*30-SUM(BM111:BO112)-BP112</f>
        <v>0</v>
      </c>
      <c r="BQ111" s="518">
        <f>'НП ДЕННА'!BJ63-BQ112</f>
        <v>0</v>
      </c>
      <c r="BR111" s="545">
        <f>IF('НП ДЕННА'!BK63&gt;0,IF(ROUND('НП ДЕННА'!BK63*$CR$4,0)&gt;0,ROUND('НП ДЕННА'!BK63*$CR$4,0)*2,2),0)-BR112</f>
        <v>0</v>
      </c>
      <c r="BS111" s="545">
        <f>IF('НП ДЕННА'!BL63&gt;0,IF(ROUND('НП ДЕННА'!BL63*$CR$4,0)&gt;0,ROUND('НП ДЕННА'!BL63*$CR$4,0)*2,2),0)-BS112</f>
        <v>0</v>
      </c>
      <c r="BT111" s="546">
        <f>IF('НП ДЕННА'!BM63&gt;0,IF(ROUND('НП ДЕННА'!BM63*$CR$4,0)&gt;0,ROUND('НП ДЕННА'!BM63*$CR$4,0)*2,2),0)-BT112</f>
        <v>0</v>
      </c>
      <c r="BU111" s="547">
        <f>'НП ДЕННА'!BN63*30-SUM(BR111:BT112)-BU112</f>
        <v>0</v>
      </c>
      <c r="BV111" s="518">
        <f>'НП ДЕННА'!BN63-BV112</f>
        <v>0</v>
      </c>
      <c r="BW111" s="545">
        <f>IF('НП ДЕННА'!BO63&gt;0,IF(ROUND('НП ДЕННА'!BO63*$CR$4,0)&gt;0,ROUND('НП ДЕННА'!BO63*$CR$4,0)*2,2),0)-BW112</f>
        <v>0</v>
      </c>
      <c r="BX111" s="545">
        <f>IF('НП ДЕННА'!BP63&gt;0,IF(ROUND('НП ДЕННА'!BP63*$CR$4,0)&gt;0,ROUND('НП ДЕННА'!BP63*$CR$4,0)*2,2),0)-BX112</f>
        <v>0</v>
      </c>
      <c r="BY111" s="546">
        <f>IF('НП ДЕННА'!BQ63&gt;0,IF(ROUND('НП ДЕННА'!BQ63*$CR$4,0)&gt;0,ROUND('НП ДЕННА'!BQ63*$CR$4,0)*2,2),0)-BY112</f>
        <v>0</v>
      </c>
      <c r="BZ111" s="547">
        <f>'НП ДЕННА'!BR63*30-SUM(BW111:BY112)-BZ112</f>
        <v>0</v>
      </c>
      <c r="CA111" s="518">
        <f>'НП ДЕННА'!BR63-CA112</f>
        <v>0</v>
      </c>
      <c r="CB111" s="545">
        <f>IF('НП ДЕННА'!BS63&gt;0,IF(ROUND('НП ДЕННА'!BS63*$CR$4,0)&gt;0,ROUND('НП ДЕННА'!BS63*$CR$4,0)*2,2),0)-CB112</f>
        <v>0</v>
      </c>
      <c r="CC111" s="545">
        <f>IF('НП ДЕННА'!BT63&gt;0,IF(ROUND('НП ДЕННА'!BT63*$CR$4,0)&gt;0,ROUND('НП ДЕННА'!BT63*$CR$4,0)*2,2),0)-CC112</f>
        <v>0</v>
      </c>
      <c r="CD111" s="546">
        <f>IF('НП ДЕННА'!BU63&gt;0,IF(ROUND('НП ДЕННА'!BU63*$CR$4,0)&gt;0,ROUND('НП ДЕННА'!BU63*$CR$4,0)*2,2),0)-CD112</f>
        <v>0</v>
      </c>
      <c r="CE111" s="547">
        <f>'НП ДЕННА'!BV63*30-SUM(CB111:CD112)-CE112</f>
        <v>0</v>
      </c>
      <c r="CF111" s="518">
        <f>'НП ДЕННА'!BV63-CF112</f>
        <v>0</v>
      </c>
      <c r="CG111" s="545">
        <f>IF('НП ДЕННА'!BW63&gt;0,IF(ROUND('НП ДЕННА'!BW63*$CR$4,0)&gt;0,ROUND('НП ДЕННА'!BW63*$CR$4,0)*2,2),0)-CG112</f>
        <v>0</v>
      </c>
      <c r="CH111" s="545">
        <f>IF('НП ДЕННА'!BX63&gt;0,IF(ROUND('НП ДЕННА'!BX63*$CR$4,0)&gt;0,ROUND('НП ДЕННА'!BX63*$CR$4,0)*2,2),0)-CH112</f>
        <v>0</v>
      </c>
      <c r="CI111" s="546">
        <f>IF('НП ДЕННА'!BY63&gt;0,IF(ROUND('НП ДЕННА'!BY63*$CR$4,0)&gt;0,ROUND('НП ДЕННА'!BY63*$CR$4,0)*2,2),0)-CI112</f>
        <v>0</v>
      </c>
      <c r="CJ111" s="547">
        <f>'НП ДЕННА'!BZ63*30-SUM(CG111:CI112)-CJ112</f>
        <v>0</v>
      </c>
      <c r="CK111" s="518">
        <f>'НП ДЕННА'!BZ63-CK112</f>
        <v>0</v>
      </c>
      <c r="CL111" s="545">
        <f>IF('НП ДЕННА'!CA63&gt;0,IF(ROUND('НП ДЕННА'!CA63*$CR$4,0)&gt;0,ROUND('НП ДЕННА'!CA63*$CR$4,0)*2,2),0)-CL112</f>
        <v>0</v>
      </c>
      <c r="CM111" s="545">
        <f>IF('НП ДЕННА'!CB63&gt;0,IF(ROUND('НП ДЕННА'!CB63*$CR$4,0)&gt;0,ROUND('НП ДЕННА'!CB63*$CR$4,0)*2,2),0)-CM112</f>
        <v>0</v>
      </c>
      <c r="CN111" s="546">
        <f>IF('НП ДЕННА'!CC63&gt;0,IF(ROUND('НП ДЕННА'!CC63*$CR$4,0)&gt;0,ROUND('НП ДЕННА'!CC63*$CR$4,0)*2,2),0)-CN112</f>
        <v>0</v>
      </c>
      <c r="CO111" s="547">
        <f>'НП ДЕННА'!CD63*30-SUM(CL111:CN112)-CO112</f>
        <v>0</v>
      </c>
      <c r="CP111" s="518">
        <f>'НП ДЕННА'!CD63-CP112</f>
        <v>0</v>
      </c>
      <c r="CQ111" s="62">
        <f>IF(ISERROR(AH111/AC111),0,(AH111+AH112)/(AC111+AC112))</f>
        <v>0</v>
      </c>
      <c r="CS111" s="543">
        <f t="shared" ref="CS111:CS122" si="593">IF(B111&gt;0,1,-1)</f>
        <v>-1</v>
      </c>
    </row>
    <row r="112" spans="1:98" s="19" customFormat="1" ht="10.199999999999999" x14ac:dyDescent="0.2">
      <c r="A112" s="510"/>
      <c r="B112" s="600"/>
      <c r="C112" s="601" t="s">
        <v>275</v>
      </c>
      <c r="D112" s="602"/>
      <c r="E112" s="602"/>
      <c r="F112" s="602"/>
      <c r="G112" s="602"/>
      <c r="H112" s="602"/>
      <c r="I112" s="602"/>
      <c r="J112" s="602"/>
      <c r="K112" s="602"/>
      <c r="L112" s="602"/>
      <c r="M112" s="602"/>
      <c r="N112" s="602"/>
      <c r="O112" s="602"/>
      <c r="P112" s="602"/>
      <c r="Q112" s="602"/>
      <c r="R112" s="602"/>
      <c r="S112" s="602"/>
      <c r="T112" s="602"/>
      <c r="U112" s="602"/>
      <c r="V112" s="602"/>
      <c r="W112" s="602"/>
      <c r="X112" s="602"/>
      <c r="Y112" s="602"/>
      <c r="Z112" s="602"/>
      <c r="AA112" s="602"/>
      <c r="AB112" s="603"/>
      <c r="AC112" s="516">
        <f t="shared" si="408"/>
        <v>0</v>
      </c>
      <c r="AD112" s="621">
        <f>AM112+AR112+AW112+BB112+BG112+BL112+BQ112+BV112+CA112+CF112+CK112+CP112</f>
        <v>0</v>
      </c>
      <c r="AE112" s="517">
        <f t="shared" si="589"/>
        <v>0</v>
      </c>
      <c r="AF112" s="517">
        <f t="shared" si="590"/>
        <v>0</v>
      </c>
      <c r="AG112" s="517">
        <f t="shared" si="591"/>
        <v>0</v>
      </c>
      <c r="AH112" s="517">
        <f t="shared" si="592"/>
        <v>0</v>
      </c>
      <c r="AI112" s="508"/>
      <c r="AJ112" s="508"/>
      <c r="AK112" s="548"/>
      <c r="AL112" s="549"/>
      <c r="AM112" s="520">
        <f t="shared" ref="AM112" si="594">SUM(AI112:AL112)/30</f>
        <v>0</v>
      </c>
      <c r="AN112" s="508"/>
      <c r="AO112" s="508"/>
      <c r="AP112" s="548"/>
      <c r="AQ112" s="549"/>
      <c r="AR112" s="520">
        <f t="shared" ref="AR112" si="595">SUM(AN112:AQ112)/30</f>
        <v>0</v>
      </c>
      <c r="AS112" s="508"/>
      <c r="AT112" s="508"/>
      <c r="AU112" s="548"/>
      <c r="AV112" s="549"/>
      <c r="AW112" s="520">
        <f t="shared" ref="AW112" si="596">SUM(AS112:AV112)/30</f>
        <v>0</v>
      </c>
      <c r="AX112" s="508"/>
      <c r="AY112" s="508"/>
      <c r="AZ112" s="548"/>
      <c r="BA112" s="549"/>
      <c r="BB112" s="520">
        <f t="shared" ref="BB112" si="597">SUM(AX112:BA112)/30</f>
        <v>0</v>
      </c>
      <c r="BC112" s="508"/>
      <c r="BD112" s="508"/>
      <c r="BE112" s="548"/>
      <c r="BF112" s="549"/>
      <c r="BG112" s="520">
        <f t="shared" ref="BG112" si="598">SUM(BC112:BF112)/30</f>
        <v>0</v>
      </c>
      <c r="BH112" s="508"/>
      <c r="BI112" s="508"/>
      <c r="BJ112" s="548"/>
      <c r="BK112" s="549"/>
      <c r="BL112" s="520">
        <f t="shared" ref="BL112" si="599">SUM(BH112:BK112)/30</f>
        <v>0</v>
      </c>
      <c r="BM112" s="508"/>
      <c r="BN112" s="508"/>
      <c r="BO112" s="548"/>
      <c r="BP112" s="549"/>
      <c r="BQ112" s="520">
        <f t="shared" ref="BQ112" si="600">SUM(BM112:BP112)/30</f>
        <v>0</v>
      </c>
      <c r="BR112" s="508"/>
      <c r="BS112" s="508"/>
      <c r="BT112" s="548"/>
      <c r="BU112" s="549"/>
      <c r="BV112" s="520">
        <f t="shared" ref="BV112" si="601">SUM(BR112:BU112)/30</f>
        <v>0</v>
      </c>
      <c r="BW112" s="508"/>
      <c r="BX112" s="508"/>
      <c r="BY112" s="548"/>
      <c r="BZ112" s="549"/>
      <c r="CA112" s="520">
        <f t="shared" ref="CA112" si="602">SUM(BW112:BZ112)/30</f>
        <v>0</v>
      </c>
      <c r="CB112" s="508"/>
      <c r="CC112" s="508"/>
      <c r="CD112" s="548"/>
      <c r="CE112" s="549"/>
      <c r="CF112" s="520">
        <f t="shared" ref="CF112" si="603">SUM(CB112:CE112)/30</f>
        <v>0</v>
      </c>
      <c r="CG112" s="508"/>
      <c r="CH112" s="508"/>
      <c r="CI112" s="548"/>
      <c r="CJ112" s="549"/>
      <c r="CK112" s="520">
        <f t="shared" ref="CK112" si="604">SUM(CG112:CJ112)/30</f>
        <v>0</v>
      </c>
      <c r="CL112" s="508"/>
      <c r="CM112" s="508"/>
      <c r="CN112" s="548"/>
      <c r="CO112" s="549"/>
      <c r="CP112" s="520">
        <f t="shared" ref="CP112" si="605">SUM(CL112:CO112)/30</f>
        <v>0</v>
      </c>
      <c r="CQ112" s="62"/>
      <c r="CS112" s="543">
        <f t="shared" si="593"/>
        <v>-1</v>
      </c>
      <c r="CT112" s="543"/>
    </row>
    <row r="113" spans="1:98" s="19" customFormat="1" ht="10.199999999999999" x14ac:dyDescent="0.2">
      <c r="A113" s="22" t="str">
        <f>'НП ДЕННА'!A64</f>
        <v>1.1.12</v>
      </c>
      <c r="B113" s="604">
        <f>'НП ДЕННА'!B64</f>
        <v>0</v>
      </c>
      <c r="C113" s="605">
        <f>'НП ДЕННА'!C64</f>
        <v>0</v>
      </c>
      <c r="D113" s="606">
        <f>'НП ДЕННА'!D64</f>
        <v>0</v>
      </c>
      <c r="E113" s="606">
        <f>'НП ДЕННА'!E64</f>
        <v>0</v>
      </c>
      <c r="F113" s="606">
        <f>'НП ДЕННА'!F64</f>
        <v>0</v>
      </c>
      <c r="G113" s="606">
        <f>'НП ДЕННА'!G64</f>
        <v>0</v>
      </c>
      <c r="H113" s="606">
        <f>'НП ДЕННА'!H64</f>
        <v>0</v>
      </c>
      <c r="I113" s="606">
        <f>'НП ДЕННА'!I64</f>
        <v>0</v>
      </c>
      <c r="J113" s="606">
        <f>'НП ДЕННА'!J64</f>
        <v>0</v>
      </c>
      <c r="K113" s="606">
        <f>'НП ДЕННА'!K64</f>
        <v>0</v>
      </c>
      <c r="L113" s="606">
        <f>'НП ДЕННА'!L64</f>
        <v>0</v>
      </c>
      <c r="M113" s="606">
        <f>'НП ДЕННА'!M64</f>
        <v>0</v>
      </c>
      <c r="N113" s="606">
        <f>'НП ДЕННА'!N64</f>
        <v>0</v>
      </c>
      <c r="O113" s="606">
        <f>'НП ДЕННА'!O64</f>
        <v>0</v>
      </c>
      <c r="P113" s="606">
        <f>'НП ДЕННА'!P64</f>
        <v>0</v>
      </c>
      <c r="Q113" s="606">
        <f>'НП ДЕННА'!Q64</f>
        <v>0</v>
      </c>
      <c r="R113" s="606">
        <f>'НП ДЕННА'!R64</f>
        <v>0</v>
      </c>
      <c r="S113" s="606">
        <f>'НП ДЕННА'!S64</f>
        <v>0</v>
      </c>
      <c r="T113" s="607">
        <f>'НП ДЕННА'!T64</f>
        <v>0</v>
      </c>
      <c r="U113" s="607">
        <f>'НП ДЕННА'!U64</f>
        <v>0</v>
      </c>
      <c r="V113" s="608">
        <f>'НП ДЕННА'!V64</f>
        <v>0</v>
      </c>
      <c r="W113" s="608">
        <f>'НП ДЕННА'!W64</f>
        <v>0</v>
      </c>
      <c r="X113" s="608">
        <f>'НП ДЕННА'!X64</f>
        <v>0</v>
      </c>
      <c r="Y113" s="608">
        <f>'НП ДЕННА'!Y64</f>
        <v>0</v>
      </c>
      <c r="Z113" s="608">
        <f>'НП ДЕННА'!Z64</f>
        <v>0</v>
      </c>
      <c r="AA113" s="608">
        <f>'НП ДЕННА'!AA64</f>
        <v>0</v>
      </c>
      <c r="AB113" s="609">
        <f>'НП ДЕННА'!AB64</f>
        <v>0</v>
      </c>
      <c r="AC113" s="275">
        <f t="shared" si="408"/>
        <v>0</v>
      </c>
      <c r="AD113" s="620">
        <f>'НП ДЕННА'!AD64-AD114</f>
        <v>0</v>
      </c>
      <c r="AE113" s="9">
        <f t="shared" si="589"/>
        <v>0</v>
      </c>
      <c r="AF113" s="9">
        <f t="shared" si="590"/>
        <v>0</v>
      </c>
      <c r="AG113" s="9">
        <f t="shared" si="591"/>
        <v>0</v>
      </c>
      <c r="AH113" s="9">
        <f t="shared" si="592"/>
        <v>0</v>
      </c>
      <c r="AI113" s="545">
        <f>IF('НП ДЕННА'!AI64&gt;0,IF(ROUND('НП ДЕННА'!AI64*$CR$4,0)&gt;0,ROUND('НП ДЕННА'!AI64*$CR$4,0)*2,2),0)-AI114</f>
        <v>0</v>
      </c>
      <c r="AJ113" s="545">
        <f>IF('НП ДЕННА'!AJ64&gt;0,IF(ROUND('НП ДЕННА'!AJ64*$CR$4,0)&gt;0,ROUND('НП ДЕННА'!AJ64*$CR$4,0)*2,2),0)-AJ114</f>
        <v>0</v>
      </c>
      <c r="AK113" s="546">
        <f>IF('НП ДЕННА'!AK64&gt;0,IF(ROUND('НП ДЕННА'!AK64*$CR$4,0)&gt;0,ROUND('НП ДЕННА'!AK64*$CR$4,0)*2,2),0)-AK114</f>
        <v>0</v>
      </c>
      <c r="AL113" s="547">
        <f>'НП ДЕННА'!AL64*30-SUM(AI113:AK114)-AL114</f>
        <v>0</v>
      </c>
      <c r="AM113" s="518">
        <f>'НП ДЕННА'!AL64-AM114</f>
        <v>0</v>
      </c>
      <c r="AN113" s="545">
        <f>IF('НП ДЕННА'!AM64&gt;0,IF(ROUND('НП ДЕННА'!AM64*$CR$4,0)&gt;0,ROUND('НП ДЕННА'!AM64*$CR$4,0)*2,2),0)-AN114</f>
        <v>0</v>
      </c>
      <c r="AO113" s="545">
        <f>IF('НП ДЕННА'!AN64&gt;0,IF(ROUND('НП ДЕННА'!AN64*$CR$4,0)&gt;0,ROUND('НП ДЕННА'!AN64*$CR$4,0)*2,2),0)-AO114</f>
        <v>0</v>
      </c>
      <c r="AP113" s="546">
        <f>IF('НП ДЕННА'!AO64&gt;0,IF(ROUND('НП ДЕННА'!AO64*$CR$4,0)&gt;0,ROUND('НП ДЕННА'!AO64*$CR$4,0)*2,2),0)-AP114</f>
        <v>0</v>
      </c>
      <c r="AQ113" s="547">
        <f>'НП ДЕННА'!AP64*30-SUM(AN113:AP114)-AQ114</f>
        <v>0</v>
      </c>
      <c r="AR113" s="518">
        <f>'НП ДЕННА'!AP64-AR114</f>
        <v>0</v>
      </c>
      <c r="AS113" s="545">
        <f>IF('НП ДЕННА'!AQ64&gt;0,IF(ROUND('НП ДЕННА'!AQ64*$CR$4,0)&gt;0,ROUND('НП ДЕННА'!AQ64*$CR$4,0)*2,2),0)-AS114</f>
        <v>0</v>
      </c>
      <c r="AT113" s="545">
        <f>IF('НП ДЕННА'!AR64&gt;0,IF(ROUND('НП ДЕННА'!AR64*$CR$4,0)&gt;0,ROUND('НП ДЕННА'!AR64*$CR$4,0)*2,2),0)-AT114</f>
        <v>0</v>
      </c>
      <c r="AU113" s="546">
        <f>IF('НП ДЕННА'!AS64&gt;0,IF(ROUND('НП ДЕННА'!AS64*$CR$4,0)&gt;0,ROUND('НП ДЕННА'!AS64*$CR$4,0)*2,2),0)-AU114</f>
        <v>0</v>
      </c>
      <c r="AV113" s="547">
        <f>'НП ДЕННА'!AT64*30-SUM(AS113:AU114)-AV114</f>
        <v>0</v>
      </c>
      <c r="AW113" s="518">
        <f>'НП ДЕННА'!AT64-AW114</f>
        <v>0</v>
      </c>
      <c r="AX113" s="545">
        <f>IF('НП ДЕННА'!AU64&gt;0,IF(ROUND('НП ДЕННА'!AU64*$CR$4,0)&gt;0,ROUND('НП ДЕННА'!AU64*$CR$4,0)*2,2),0)-AX114</f>
        <v>0</v>
      </c>
      <c r="AY113" s="545">
        <f>IF('НП ДЕННА'!AV64&gt;0,IF(ROUND('НП ДЕННА'!AV64*$CR$4,0)&gt;0,ROUND('НП ДЕННА'!AV64*$CR$4,0)*2,2),0)-AY114</f>
        <v>0</v>
      </c>
      <c r="AZ113" s="546">
        <f>IF('НП ДЕННА'!AW64&gt;0,IF(ROUND('НП ДЕННА'!AW64*$CR$4,0)&gt;0,ROUND('НП ДЕННА'!AW64*$CR$4,0)*2,2),0)-AZ114</f>
        <v>0</v>
      </c>
      <c r="BA113" s="547">
        <f>'НП ДЕННА'!AX64*30-SUM(AX113:AZ114)-BA114</f>
        <v>0</v>
      </c>
      <c r="BB113" s="518">
        <f>'НП ДЕННА'!AX64-BB114</f>
        <v>0</v>
      </c>
      <c r="BC113" s="545">
        <f>IF('НП ДЕННА'!AY64&gt;0,IF(ROUND('НП ДЕННА'!AY64*$CR$4,0)&gt;0,ROUND('НП ДЕННА'!AY64*$CR$4,0)*2,2),0)-BC114</f>
        <v>0</v>
      </c>
      <c r="BD113" s="545">
        <f>IF('НП ДЕННА'!AZ64&gt;0,IF(ROUND('НП ДЕННА'!AZ64*$CR$4,0)&gt;0,ROUND('НП ДЕННА'!AZ64*$CR$4,0)*2,2),0)-BD114</f>
        <v>0</v>
      </c>
      <c r="BE113" s="546">
        <f>IF('НП ДЕННА'!BA64&gt;0,IF(ROUND('НП ДЕННА'!BA64*$CR$4,0)&gt;0,ROUND('НП ДЕННА'!BA64*$CR$4,0)*2,2),0)-BE114</f>
        <v>0</v>
      </c>
      <c r="BF113" s="547">
        <f>'НП ДЕННА'!BB64*30-SUM(BC113:BE114)-BF114</f>
        <v>0</v>
      </c>
      <c r="BG113" s="518">
        <f>'НП ДЕННА'!BB64-BG114</f>
        <v>0</v>
      </c>
      <c r="BH113" s="545">
        <f>IF('НП ДЕННА'!BC64&gt;0,IF(ROUND('НП ДЕННА'!BC64*$CR$4,0)&gt;0,ROUND('НП ДЕННА'!BC64*$CR$4,0)*2,2),0)-BH114</f>
        <v>0</v>
      </c>
      <c r="BI113" s="545">
        <f>IF('НП ДЕННА'!BD64&gt;0,IF(ROUND('НП ДЕННА'!BD64*$CR$4,0)&gt;0,ROUND('НП ДЕННА'!BD64*$CR$4,0)*2,2),0)-BI114</f>
        <v>0</v>
      </c>
      <c r="BJ113" s="546">
        <f>IF('НП ДЕННА'!BE64&gt;0,IF(ROUND('НП ДЕННА'!BE64*$CR$4,0)&gt;0,ROUND('НП ДЕННА'!BE64*$CR$4,0)*2,2),0)-BJ114</f>
        <v>0</v>
      </c>
      <c r="BK113" s="547">
        <f>'НП ДЕННА'!BF64*30-SUM(BH113:BJ114)-BK114</f>
        <v>0</v>
      </c>
      <c r="BL113" s="518">
        <f>'НП ДЕННА'!BF64-BL114</f>
        <v>0</v>
      </c>
      <c r="BM113" s="545">
        <f>IF('НП ДЕННА'!BG64&gt;0,IF(ROUND('НП ДЕННА'!BG64*$CR$4,0)&gt;0,ROUND('НП ДЕННА'!BG64*$CR$4,0)*2,2),0)-BM114</f>
        <v>0</v>
      </c>
      <c r="BN113" s="545">
        <f>IF('НП ДЕННА'!BH64&gt;0,IF(ROUND('НП ДЕННА'!BH64*$CR$4,0)&gt;0,ROUND('НП ДЕННА'!BH64*$CR$4,0)*2,2),0)-BN114</f>
        <v>0</v>
      </c>
      <c r="BO113" s="546">
        <f>IF('НП ДЕННА'!BI64&gt;0,IF(ROUND('НП ДЕННА'!BI64*$CR$4,0)&gt;0,ROUND('НП ДЕННА'!BI64*$CR$4,0)*2,2),0)-BO114</f>
        <v>0</v>
      </c>
      <c r="BP113" s="547">
        <f>'НП ДЕННА'!BJ64*30-SUM(BM113:BO114)-BP114</f>
        <v>0</v>
      </c>
      <c r="BQ113" s="518">
        <f>'НП ДЕННА'!BJ64-BQ114</f>
        <v>0</v>
      </c>
      <c r="BR113" s="545">
        <f>IF('НП ДЕННА'!BK64&gt;0,IF(ROUND('НП ДЕННА'!BK64*$CR$4,0)&gt;0,ROUND('НП ДЕННА'!BK64*$CR$4,0)*2,2),0)-BR114</f>
        <v>0</v>
      </c>
      <c r="BS113" s="545">
        <f>IF('НП ДЕННА'!BL64&gt;0,IF(ROUND('НП ДЕННА'!BL64*$CR$4,0)&gt;0,ROUND('НП ДЕННА'!BL64*$CR$4,0)*2,2),0)-BS114</f>
        <v>0</v>
      </c>
      <c r="BT113" s="546">
        <f>IF('НП ДЕННА'!BM64&gt;0,IF(ROUND('НП ДЕННА'!BM64*$CR$4,0)&gt;0,ROUND('НП ДЕННА'!BM64*$CR$4,0)*2,2),0)-BT114</f>
        <v>0</v>
      </c>
      <c r="BU113" s="547">
        <f>'НП ДЕННА'!BN64*30-SUM(BR113:BT114)-BU114</f>
        <v>0</v>
      </c>
      <c r="BV113" s="518">
        <f>'НП ДЕННА'!BN64-BV114</f>
        <v>0</v>
      </c>
      <c r="BW113" s="545">
        <f>IF('НП ДЕННА'!BO64&gt;0,IF(ROUND('НП ДЕННА'!BO64*$CR$4,0)&gt;0,ROUND('НП ДЕННА'!BO64*$CR$4,0)*2,2),0)-BW114</f>
        <v>0</v>
      </c>
      <c r="BX113" s="545">
        <f>IF('НП ДЕННА'!BP64&gt;0,IF(ROUND('НП ДЕННА'!BP64*$CR$4,0)&gt;0,ROUND('НП ДЕННА'!BP64*$CR$4,0)*2,2),0)-BX114</f>
        <v>0</v>
      </c>
      <c r="BY113" s="546">
        <f>IF('НП ДЕННА'!BQ64&gt;0,IF(ROUND('НП ДЕННА'!BQ64*$CR$4,0)&gt;0,ROUND('НП ДЕННА'!BQ64*$CR$4,0)*2,2),0)-BY114</f>
        <v>0</v>
      </c>
      <c r="BZ113" s="547">
        <f>'НП ДЕННА'!BR64*30-SUM(BW113:BY114)-BZ114</f>
        <v>0</v>
      </c>
      <c r="CA113" s="518">
        <f>'НП ДЕННА'!BR64-CA114</f>
        <v>0</v>
      </c>
      <c r="CB113" s="545">
        <f>IF('НП ДЕННА'!BS64&gt;0,IF(ROUND('НП ДЕННА'!BS64*$CR$4,0)&gt;0,ROUND('НП ДЕННА'!BS64*$CR$4,0)*2,2),0)-CB114</f>
        <v>0</v>
      </c>
      <c r="CC113" s="545">
        <f>IF('НП ДЕННА'!BT64&gt;0,IF(ROUND('НП ДЕННА'!BT64*$CR$4,0)&gt;0,ROUND('НП ДЕННА'!BT64*$CR$4,0)*2,2),0)-CC114</f>
        <v>0</v>
      </c>
      <c r="CD113" s="546">
        <f>IF('НП ДЕННА'!BU64&gt;0,IF(ROUND('НП ДЕННА'!BU64*$CR$4,0)&gt;0,ROUND('НП ДЕННА'!BU64*$CR$4,0)*2,2),0)-CD114</f>
        <v>0</v>
      </c>
      <c r="CE113" s="547">
        <f>'НП ДЕННА'!BV64*30-SUM(CB113:CD114)-CE114</f>
        <v>0</v>
      </c>
      <c r="CF113" s="518">
        <f>'НП ДЕННА'!BV64-CF114</f>
        <v>0</v>
      </c>
      <c r="CG113" s="545">
        <f>IF('НП ДЕННА'!BW64&gt;0,IF(ROUND('НП ДЕННА'!BW64*$CR$4,0)&gt;0,ROUND('НП ДЕННА'!BW64*$CR$4,0)*2,2),0)-CG114</f>
        <v>0</v>
      </c>
      <c r="CH113" s="545">
        <f>IF('НП ДЕННА'!BX64&gt;0,IF(ROUND('НП ДЕННА'!BX64*$CR$4,0)&gt;0,ROUND('НП ДЕННА'!BX64*$CR$4,0)*2,2),0)-CH114</f>
        <v>0</v>
      </c>
      <c r="CI113" s="546">
        <f>IF('НП ДЕННА'!BY64&gt;0,IF(ROUND('НП ДЕННА'!BY64*$CR$4,0)&gt;0,ROUND('НП ДЕННА'!BY64*$CR$4,0)*2,2),0)-CI114</f>
        <v>0</v>
      </c>
      <c r="CJ113" s="547">
        <f>'НП ДЕННА'!BZ64*30-SUM(CG113:CI114)-CJ114</f>
        <v>0</v>
      </c>
      <c r="CK113" s="518">
        <f>'НП ДЕННА'!BZ64-CK114</f>
        <v>0</v>
      </c>
      <c r="CL113" s="545">
        <f>IF('НП ДЕННА'!CA64&gt;0,IF(ROUND('НП ДЕННА'!CA64*$CR$4,0)&gt;0,ROUND('НП ДЕННА'!CA64*$CR$4,0)*2,2),0)-CL114</f>
        <v>0</v>
      </c>
      <c r="CM113" s="545">
        <f>IF('НП ДЕННА'!CB64&gt;0,IF(ROUND('НП ДЕННА'!CB64*$CR$4,0)&gt;0,ROUND('НП ДЕННА'!CB64*$CR$4,0)*2,2),0)-CM114</f>
        <v>0</v>
      </c>
      <c r="CN113" s="546">
        <f>IF('НП ДЕННА'!CC64&gt;0,IF(ROUND('НП ДЕННА'!CC64*$CR$4,0)&gt;0,ROUND('НП ДЕННА'!CC64*$CR$4,0)*2,2),0)-CN114</f>
        <v>0</v>
      </c>
      <c r="CO113" s="547">
        <f>'НП ДЕННА'!CD64*30-SUM(CL113:CN114)-CO114</f>
        <v>0</v>
      </c>
      <c r="CP113" s="518">
        <f>'НП ДЕННА'!CD64-CP114</f>
        <v>0</v>
      </c>
      <c r="CQ113" s="62">
        <f>IF(ISERROR(AH113/AC113),0,(AH113+AH114)/(AC113+AC114))</f>
        <v>0</v>
      </c>
      <c r="CS113" s="543">
        <f t="shared" si="593"/>
        <v>-1</v>
      </c>
    </row>
    <row r="114" spans="1:98" s="19" customFormat="1" ht="10.199999999999999" x14ac:dyDescent="0.2">
      <c r="A114" s="510"/>
      <c r="B114" s="600"/>
      <c r="C114" s="601" t="s">
        <v>275</v>
      </c>
      <c r="D114" s="602"/>
      <c r="E114" s="602"/>
      <c r="F114" s="602"/>
      <c r="G114" s="602"/>
      <c r="H114" s="602"/>
      <c r="I114" s="602"/>
      <c r="J114" s="602"/>
      <c r="K114" s="602"/>
      <c r="L114" s="602"/>
      <c r="M114" s="602"/>
      <c r="N114" s="602"/>
      <c r="O114" s="602"/>
      <c r="P114" s="602"/>
      <c r="Q114" s="602"/>
      <c r="R114" s="602"/>
      <c r="S114" s="602"/>
      <c r="T114" s="602"/>
      <c r="U114" s="602"/>
      <c r="V114" s="602"/>
      <c r="W114" s="602"/>
      <c r="X114" s="602"/>
      <c r="Y114" s="602"/>
      <c r="Z114" s="602"/>
      <c r="AA114" s="602"/>
      <c r="AB114" s="603"/>
      <c r="AC114" s="516">
        <f t="shared" si="408"/>
        <v>0</v>
      </c>
      <c r="AD114" s="621">
        <f>AM114+AR114+AW114+BB114+BG114+BL114+BQ114+BV114+CA114+CF114+CK114+CP114</f>
        <v>0</v>
      </c>
      <c r="AE114" s="517">
        <f t="shared" si="589"/>
        <v>0</v>
      </c>
      <c r="AF114" s="517">
        <f t="shared" si="590"/>
        <v>0</v>
      </c>
      <c r="AG114" s="517">
        <f t="shared" si="591"/>
        <v>0</v>
      </c>
      <c r="AH114" s="517">
        <f t="shared" si="592"/>
        <v>0</v>
      </c>
      <c r="AI114" s="508"/>
      <c r="AJ114" s="508"/>
      <c r="AK114" s="548"/>
      <c r="AL114" s="549"/>
      <c r="AM114" s="520">
        <f t="shared" ref="AM114" si="606">SUM(AI114:AL114)/30</f>
        <v>0</v>
      </c>
      <c r="AN114" s="508"/>
      <c r="AO114" s="508"/>
      <c r="AP114" s="548"/>
      <c r="AQ114" s="549"/>
      <c r="AR114" s="520">
        <f t="shared" ref="AR114" si="607">SUM(AN114:AQ114)/30</f>
        <v>0</v>
      </c>
      <c r="AS114" s="508"/>
      <c r="AT114" s="508"/>
      <c r="AU114" s="548"/>
      <c r="AV114" s="549"/>
      <c r="AW114" s="520">
        <f t="shared" ref="AW114" si="608">SUM(AS114:AV114)/30</f>
        <v>0</v>
      </c>
      <c r="AX114" s="508"/>
      <c r="AY114" s="508"/>
      <c r="AZ114" s="548"/>
      <c r="BA114" s="549"/>
      <c r="BB114" s="520">
        <f t="shared" ref="BB114" si="609">SUM(AX114:BA114)/30</f>
        <v>0</v>
      </c>
      <c r="BC114" s="508"/>
      <c r="BD114" s="508"/>
      <c r="BE114" s="548"/>
      <c r="BF114" s="549"/>
      <c r="BG114" s="520">
        <f t="shared" ref="BG114" si="610">SUM(BC114:BF114)/30</f>
        <v>0</v>
      </c>
      <c r="BH114" s="508"/>
      <c r="BI114" s="508"/>
      <c r="BJ114" s="548"/>
      <c r="BK114" s="549"/>
      <c r="BL114" s="520">
        <f t="shared" ref="BL114" si="611">SUM(BH114:BK114)/30</f>
        <v>0</v>
      </c>
      <c r="BM114" s="508"/>
      <c r="BN114" s="508"/>
      <c r="BO114" s="548"/>
      <c r="BP114" s="549"/>
      <c r="BQ114" s="520">
        <f t="shared" ref="BQ114" si="612">SUM(BM114:BP114)/30</f>
        <v>0</v>
      </c>
      <c r="BR114" s="508"/>
      <c r="BS114" s="508"/>
      <c r="BT114" s="548"/>
      <c r="BU114" s="549"/>
      <c r="BV114" s="520">
        <f t="shared" ref="BV114" si="613">SUM(BR114:BU114)/30</f>
        <v>0</v>
      </c>
      <c r="BW114" s="508"/>
      <c r="BX114" s="508"/>
      <c r="BY114" s="548"/>
      <c r="BZ114" s="549"/>
      <c r="CA114" s="520">
        <f t="shared" ref="CA114" si="614">SUM(BW114:BZ114)/30</f>
        <v>0</v>
      </c>
      <c r="CB114" s="508"/>
      <c r="CC114" s="508"/>
      <c r="CD114" s="548"/>
      <c r="CE114" s="549"/>
      <c r="CF114" s="520">
        <f t="shared" ref="CF114" si="615">SUM(CB114:CE114)/30</f>
        <v>0</v>
      </c>
      <c r="CG114" s="508"/>
      <c r="CH114" s="508"/>
      <c r="CI114" s="548"/>
      <c r="CJ114" s="549"/>
      <c r="CK114" s="520">
        <f t="shared" ref="CK114" si="616">SUM(CG114:CJ114)/30</f>
        <v>0</v>
      </c>
      <c r="CL114" s="508"/>
      <c r="CM114" s="508"/>
      <c r="CN114" s="548"/>
      <c r="CO114" s="549"/>
      <c r="CP114" s="520">
        <f t="shared" ref="CP114" si="617">SUM(CL114:CO114)/30</f>
        <v>0</v>
      </c>
      <c r="CQ114" s="62"/>
      <c r="CS114" s="543">
        <f t="shared" si="593"/>
        <v>-1</v>
      </c>
      <c r="CT114" s="543"/>
    </row>
    <row r="115" spans="1:98" s="19" customFormat="1" ht="10.199999999999999" x14ac:dyDescent="0.2">
      <c r="A115" s="22" t="str">
        <f>'НП ДЕННА'!A65</f>
        <v>1.1.12</v>
      </c>
      <c r="B115" s="604">
        <f>'НП ДЕННА'!B65</f>
        <v>0</v>
      </c>
      <c r="C115" s="605">
        <f>'НП ДЕННА'!C65</f>
        <v>0</v>
      </c>
      <c r="D115" s="606">
        <f>'НП ДЕННА'!D65</f>
        <v>0</v>
      </c>
      <c r="E115" s="606">
        <f>'НП ДЕННА'!E65</f>
        <v>0</v>
      </c>
      <c r="F115" s="606">
        <f>'НП ДЕННА'!F65</f>
        <v>0</v>
      </c>
      <c r="G115" s="606">
        <f>'НП ДЕННА'!G65</f>
        <v>0</v>
      </c>
      <c r="H115" s="606">
        <f>'НП ДЕННА'!H65</f>
        <v>0</v>
      </c>
      <c r="I115" s="606">
        <f>'НП ДЕННА'!I65</f>
        <v>0</v>
      </c>
      <c r="J115" s="606">
        <f>'НП ДЕННА'!J65</f>
        <v>0</v>
      </c>
      <c r="K115" s="606">
        <f>'НП ДЕННА'!K65</f>
        <v>0</v>
      </c>
      <c r="L115" s="606">
        <f>'НП ДЕННА'!L65</f>
        <v>0</v>
      </c>
      <c r="M115" s="606">
        <f>'НП ДЕННА'!M65</f>
        <v>0</v>
      </c>
      <c r="N115" s="606">
        <f>'НП ДЕННА'!N65</f>
        <v>0</v>
      </c>
      <c r="O115" s="606">
        <f>'НП ДЕННА'!O65</f>
        <v>0</v>
      </c>
      <c r="P115" s="606">
        <f>'НП ДЕННА'!P65</f>
        <v>0</v>
      </c>
      <c r="Q115" s="606">
        <f>'НП ДЕННА'!Q65</f>
        <v>0</v>
      </c>
      <c r="R115" s="606">
        <f>'НП ДЕННА'!R65</f>
        <v>0</v>
      </c>
      <c r="S115" s="606">
        <f>'НП ДЕННА'!S65</f>
        <v>0</v>
      </c>
      <c r="T115" s="607">
        <f>'НП ДЕННА'!T65</f>
        <v>0</v>
      </c>
      <c r="U115" s="607">
        <f>'НП ДЕННА'!U65</f>
        <v>0</v>
      </c>
      <c r="V115" s="608">
        <f>'НП ДЕННА'!V65</f>
        <v>0</v>
      </c>
      <c r="W115" s="608">
        <f>'НП ДЕННА'!W65</f>
        <v>0</v>
      </c>
      <c r="X115" s="608">
        <f>'НП ДЕННА'!X65</f>
        <v>0</v>
      </c>
      <c r="Y115" s="608">
        <f>'НП ДЕННА'!Y65</f>
        <v>0</v>
      </c>
      <c r="Z115" s="608">
        <f>'НП ДЕННА'!Z65</f>
        <v>0</v>
      </c>
      <c r="AA115" s="608">
        <f>'НП ДЕННА'!AA65</f>
        <v>0</v>
      </c>
      <c r="AB115" s="609">
        <f>'НП ДЕННА'!AB65</f>
        <v>0</v>
      </c>
      <c r="AC115" s="275">
        <f t="shared" si="408"/>
        <v>0</v>
      </c>
      <c r="AD115" s="620">
        <f>'НП ДЕННА'!AD65-AD116</f>
        <v>0</v>
      </c>
      <c r="AE115" s="9">
        <f t="shared" si="589"/>
        <v>0</v>
      </c>
      <c r="AF115" s="9">
        <f t="shared" si="590"/>
        <v>0</v>
      </c>
      <c r="AG115" s="9">
        <f t="shared" si="591"/>
        <v>0</v>
      </c>
      <c r="AH115" s="9">
        <f t="shared" si="592"/>
        <v>0</v>
      </c>
      <c r="AI115" s="545">
        <f>IF('НП ДЕННА'!AI65&gt;0,IF(ROUND('НП ДЕННА'!AI65*$CR$4,0)&gt;0,ROUND('НП ДЕННА'!AI65*$CR$4,0)*2,2),0)-AI116</f>
        <v>0</v>
      </c>
      <c r="AJ115" s="545">
        <f>IF('НП ДЕННА'!AJ65&gt;0,IF(ROUND('НП ДЕННА'!AJ65*$CR$4,0)&gt;0,ROUND('НП ДЕННА'!AJ65*$CR$4,0)*2,2),0)-AJ116</f>
        <v>0</v>
      </c>
      <c r="AK115" s="546">
        <f>IF('НП ДЕННА'!AK65&gt;0,IF(ROUND('НП ДЕННА'!AK65*$CR$4,0)&gt;0,ROUND('НП ДЕННА'!AK65*$CR$4,0)*2,2),0)-AK116</f>
        <v>0</v>
      </c>
      <c r="AL115" s="547">
        <f>'НП ДЕННА'!AL65*30-SUM(AI115:AK116)-AL116</f>
        <v>0</v>
      </c>
      <c r="AM115" s="518">
        <f>'НП ДЕННА'!AL65-AM116</f>
        <v>0</v>
      </c>
      <c r="AN115" s="545">
        <f>IF('НП ДЕННА'!AM65&gt;0,IF(ROUND('НП ДЕННА'!AM65*$CR$4,0)&gt;0,ROUND('НП ДЕННА'!AM65*$CR$4,0)*2,2),0)-AN116</f>
        <v>0</v>
      </c>
      <c r="AO115" s="545">
        <f>IF('НП ДЕННА'!AN65&gt;0,IF(ROUND('НП ДЕННА'!AN65*$CR$4,0)&gt;0,ROUND('НП ДЕННА'!AN65*$CR$4,0)*2,2),0)-AO116</f>
        <v>0</v>
      </c>
      <c r="AP115" s="546">
        <f>IF('НП ДЕННА'!AO65&gt;0,IF(ROUND('НП ДЕННА'!AO65*$CR$4,0)&gt;0,ROUND('НП ДЕННА'!AO65*$CR$4,0)*2,2),0)-AP116</f>
        <v>0</v>
      </c>
      <c r="AQ115" s="547">
        <f>'НП ДЕННА'!AP65*30-SUM(AN115:AP116)-AQ116</f>
        <v>0</v>
      </c>
      <c r="AR115" s="518">
        <f>'НП ДЕННА'!AP65-AR116</f>
        <v>0</v>
      </c>
      <c r="AS115" s="545">
        <f>IF('НП ДЕННА'!AQ65&gt;0,IF(ROUND('НП ДЕННА'!AQ65*$CR$4,0)&gt;0,ROUND('НП ДЕННА'!AQ65*$CR$4,0)*2,2),0)-AS116</f>
        <v>0</v>
      </c>
      <c r="AT115" s="545">
        <f>IF('НП ДЕННА'!AR65&gt;0,IF(ROUND('НП ДЕННА'!AR65*$CR$4,0)&gt;0,ROUND('НП ДЕННА'!AR65*$CR$4,0)*2,2),0)-AT116</f>
        <v>0</v>
      </c>
      <c r="AU115" s="546">
        <f>IF('НП ДЕННА'!AS65&gt;0,IF(ROUND('НП ДЕННА'!AS65*$CR$4,0)&gt;0,ROUND('НП ДЕННА'!AS65*$CR$4,0)*2,2),0)-AU116</f>
        <v>0</v>
      </c>
      <c r="AV115" s="547">
        <f>'НП ДЕННА'!AT65*30-SUM(AS115:AU116)-AV116</f>
        <v>0</v>
      </c>
      <c r="AW115" s="518">
        <f>'НП ДЕННА'!AT65-AW116</f>
        <v>0</v>
      </c>
      <c r="AX115" s="545">
        <f>IF('НП ДЕННА'!AU65&gt;0,IF(ROUND('НП ДЕННА'!AU65*$CR$4,0)&gt;0,ROUND('НП ДЕННА'!AU65*$CR$4,0)*2,2),0)-AX116</f>
        <v>0</v>
      </c>
      <c r="AY115" s="545">
        <f>IF('НП ДЕННА'!AV65&gt;0,IF(ROUND('НП ДЕННА'!AV65*$CR$4,0)&gt;0,ROUND('НП ДЕННА'!AV65*$CR$4,0)*2,2),0)-AY116</f>
        <v>0</v>
      </c>
      <c r="AZ115" s="546">
        <f>IF('НП ДЕННА'!AW65&gt;0,IF(ROUND('НП ДЕННА'!AW65*$CR$4,0)&gt;0,ROUND('НП ДЕННА'!AW65*$CR$4,0)*2,2),0)-AZ116</f>
        <v>0</v>
      </c>
      <c r="BA115" s="547">
        <f>'НП ДЕННА'!AX65*30-SUM(AX115:AZ116)-BA116</f>
        <v>0</v>
      </c>
      <c r="BB115" s="518">
        <f>'НП ДЕННА'!AX65-BB116</f>
        <v>0</v>
      </c>
      <c r="BC115" s="545">
        <f>IF('НП ДЕННА'!AY65&gt;0,IF(ROUND('НП ДЕННА'!AY65*$CR$4,0)&gt;0,ROUND('НП ДЕННА'!AY65*$CR$4,0)*2,2),0)-BC116</f>
        <v>0</v>
      </c>
      <c r="BD115" s="545">
        <f>IF('НП ДЕННА'!AZ65&gt;0,IF(ROUND('НП ДЕННА'!AZ65*$CR$4,0)&gt;0,ROUND('НП ДЕННА'!AZ65*$CR$4,0)*2,2),0)-BD116</f>
        <v>0</v>
      </c>
      <c r="BE115" s="546">
        <f>IF('НП ДЕННА'!BA65&gt;0,IF(ROUND('НП ДЕННА'!BA65*$CR$4,0)&gt;0,ROUND('НП ДЕННА'!BA65*$CR$4,0)*2,2),0)-BE116</f>
        <v>0</v>
      </c>
      <c r="BF115" s="547">
        <f>'НП ДЕННА'!BB65*30-SUM(BC115:BE116)-BF116</f>
        <v>0</v>
      </c>
      <c r="BG115" s="518">
        <f>'НП ДЕННА'!BB65-BG116</f>
        <v>0</v>
      </c>
      <c r="BH115" s="545">
        <f>IF('НП ДЕННА'!BC65&gt;0,IF(ROUND('НП ДЕННА'!BC65*$CR$4,0)&gt;0,ROUND('НП ДЕННА'!BC65*$CR$4,0)*2,2),0)-BH116</f>
        <v>0</v>
      </c>
      <c r="BI115" s="545">
        <f>IF('НП ДЕННА'!BD65&gt;0,IF(ROUND('НП ДЕННА'!BD65*$CR$4,0)&gt;0,ROUND('НП ДЕННА'!BD65*$CR$4,0)*2,2),0)-BI116</f>
        <v>0</v>
      </c>
      <c r="BJ115" s="546">
        <f>IF('НП ДЕННА'!BE65&gt;0,IF(ROUND('НП ДЕННА'!BE65*$CR$4,0)&gt;0,ROUND('НП ДЕННА'!BE65*$CR$4,0)*2,2),0)-BJ116</f>
        <v>0</v>
      </c>
      <c r="BK115" s="547">
        <f>'НП ДЕННА'!BF65*30-SUM(BH115:BJ116)-BK116</f>
        <v>0</v>
      </c>
      <c r="BL115" s="518">
        <f>'НП ДЕННА'!BF65-BL116</f>
        <v>0</v>
      </c>
      <c r="BM115" s="545">
        <f>IF('НП ДЕННА'!BG65&gt;0,IF(ROUND('НП ДЕННА'!BG65*$CR$4,0)&gt;0,ROUND('НП ДЕННА'!BG65*$CR$4,0)*2,2),0)-BM116</f>
        <v>0</v>
      </c>
      <c r="BN115" s="545">
        <f>IF('НП ДЕННА'!BH65&gt;0,IF(ROUND('НП ДЕННА'!BH65*$CR$4,0)&gt;0,ROUND('НП ДЕННА'!BH65*$CR$4,0)*2,2),0)-BN116</f>
        <v>0</v>
      </c>
      <c r="BO115" s="546">
        <f>IF('НП ДЕННА'!BI65&gt;0,IF(ROUND('НП ДЕННА'!BI65*$CR$4,0)&gt;0,ROUND('НП ДЕННА'!BI65*$CR$4,0)*2,2),0)-BO116</f>
        <v>0</v>
      </c>
      <c r="BP115" s="547">
        <f>'НП ДЕННА'!BJ65*30-SUM(BM115:BO116)-BP116</f>
        <v>0</v>
      </c>
      <c r="BQ115" s="518">
        <f>'НП ДЕННА'!BJ65-BQ116</f>
        <v>0</v>
      </c>
      <c r="BR115" s="545">
        <f>IF('НП ДЕННА'!BK65&gt;0,IF(ROUND('НП ДЕННА'!BK65*$CR$4,0)&gt;0,ROUND('НП ДЕННА'!BK65*$CR$4,0)*2,2),0)-BR116</f>
        <v>0</v>
      </c>
      <c r="BS115" s="545">
        <f>IF('НП ДЕННА'!BL65&gt;0,IF(ROUND('НП ДЕННА'!BL65*$CR$4,0)&gt;0,ROUND('НП ДЕННА'!BL65*$CR$4,0)*2,2),0)-BS116</f>
        <v>0</v>
      </c>
      <c r="BT115" s="546">
        <f>IF('НП ДЕННА'!BM65&gt;0,IF(ROUND('НП ДЕННА'!BM65*$CR$4,0)&gt;0,ROUND('НП ДЕННА'!BM65*$CR$4,0)*2,2),0)-BT116</f>
        <v>0</v>
      </c>
      <c r="BU115" s="547">
        <f>'НП ДЕННА'!BN65*30-SUM(BR115:BT116)-BU116</f>
        <v>0</v>
      </c>
      <c r="BV115" s="518">
        <f>'НП ДЕННА'!BN65-BV116</f>
        <v>0</v>
      </c>
      <c r="BW115" s="545">
        <f>IF('НП ДЕННА'!BO65&gt;0,IF(ROUND('НП ДЕННА'!BO65*$CR$4,0)&gt;0,ROUND('НП ДЕННА'!BO65*$CR$4,0)*2,2),0)-BW116</f>
        <v>0</v>
      </c>
      <c r="BX115" s="545">
        <f>IF('НП ДЕННА'!BP65&gt;0,IF(ROUND('НП ДЕННА'!BP65*$CR$4,0)&gt;0,ROUND('НП ДЕННА'!BP65*$CR$4,0)*2,2),0)-BX116</f>
        <v>0</v>
      </c>
      <c r="BY115" s="546">
        <f>IF('НП ДЕННА'!BQ65&gt;0,IF(ROUND('НП ДЕННА'!BQ65*$CR$4,0)&gt;0,ROUND('НП ДЕННА'!BQ65*$CR$4,0)*2,2),0)-BY116</f>
        <v>0</v>
      </c>
      <c r="BZ115" s="547">
        <f>'НП ДЕННА'!BR65*30-SUM(BW115:BY116)-BZ116</f>
        <v>0</v>
      </c>
      <c r="CA115" s="518">
        <f>'НП ДЕННА'!BR65-CA116</f>
        <v>0</v>
      </c>
      <c r="CB115" s="545">
        <f>IF('НП ДЕННА'!BS65&gt;0,IF(ROUND('НП ДЕННА'!BS65*$CR$4,0)&gt;0,ROUND('НП ДЕННА'!BS65*$CR$4,0)*2,2),0)-CB116</f>
        <v>0</v>
      </c>
      <c r="CC115" s="545">
        <f>IF('НП ДЕННА'!BT65&gt;0,IF(ROUND('НП ДЕННА'!BT65*$CR$4,0)&gt;0,ROUND('НП ДЕННА'!BT65*$CR$4,0)*2,2),0)-CC116</f>
        <v>0</v>
      </c>
      <c r="CD115" s="546">
        <f>IF('НП ДЕННА'!BU65&gt;0,IF(ROUND('НП ДЕННА'!BU65*$CR$4,0)&gt;0,ROUND('НП ДЕННА'!BU65*$CR$4,0)*2,2),0)-CD116</f>
        <v>0</v>
      </c>
      <c r="CE115" s="547">
        <f>'НП ДЕННА'!BV65*30-SUM(CB115:CD116)-CE116</f>
        <v>0</v>
      </c>
      <c r="CF115" s="518">
        <f>'НП ДЕННА'!BV65-CF116</f>
        <v>0</v>
      </c>
      <c r="CG115" s="545">
        <f>IF('НП ДЕННА'!BW65&gt;0,IF(ROUND('НП ДЕННА'!BW65*$CR$4,0)&gt;0,ROUND('НП ДЕННА'!BW65*$CR$4,0)*2,2),0)-CG116</f>
        <v>0</v>
      </c>
      <c r="CH115" s="545">
        <f>IF('НП ДЕННА'!BX65&gt;0,IF(ROUND('НП ДЕННА'!BX65*$CR$4,0)&gt;0,ROUND('НП ДЕННА'!BX65*$CR$4,0)*2,2),0)-CH116</f>
        <v>0</v>
      </c>
      <c r="CI115" s="546">
        <f>IF('НП ДЕННА'!BY65&gt;0,IF(ROUND('НП ДЕННА'!BY65*$CR$4,0)&gt;0,ROUND('НП ДЕННА'!BY65*$CR$4,0)*2,2),0)-CI116</f>
        <v>0</v>
      </c>
      <c r="CJ115" s="547">
        <f>'НП ДЕННА'!BZ65*30-SUM(CG115:CI116)-CJ116</f>
        <v>0</v>
      </c>
      <c r="CK115" s="518">
        <f>'НП ДЕННА'!BZ65-CK116</f>
        <v>0</v>
      </c>
      <c r="CL115" s="545">
        <f>IF('НП ДЕННА'!CA65&gt;0,IF(ROUND('НП ДЕННА'!CA65*$CR$4,0)&gt;0,ROUND('НП ДЕННА'!CA65*$CR$4,0)*2,2),0)-CL116</f>
        <v>0</v>
      </c>
      <c r="CM115" s="545">
        <f>IF('НП ДЕННА'!CB65&gt;0,IF(ROUND('НП ДЕННА'!CB65*$CR$4,0)&gt;0,ROUND('НП ДЕННА'!CB65*$CR$4,0)*2,2),0)-CM116</f>
        <v>0</v>
      </c>
      <c r="CN115" s="546">
        <f>IF('НП ДЕННА'!CC65&gt;0,IF(ROUND('НП ДЕННА'!CC65*$CR$4,0)&gt;0,ROUND('НП ДЕННА'!CC65*$CR$4,0)*2,2),0)-CN116</f>
        <v>0</v>
      </c>
      <c r="CO115" s="547">
        <f>'НП ДЕННА'!CD65*30-SUM(CL115:CN116)-CO116</f>
        <v>0</v>
      </c>
      <c r="CP115" s="518">
        <f>'НП ДЕННА'!CD65-CP116</f>
        <v>0</v>
      </c>
      <c r="CQ115" s="62">
        <f>IF(ISERROR(AH115/AC115),0,(AH115+AH116)/(AC115+AC116))</f>
        <v>0</v>
      </c>
      <c r="CS115" s="543">
        <f t="shared" si="593"/>
        <v>-1</v>
      </c>
    </row>
    <row r="116" spans="1:98" s="19" customFormat="1" ht="10.199999999999999" x14ac:dyDescent="0.2">
      <c r="A116" s="510"/>
      <c r="B116" s="600"/>
      <c r="C116" s="601" t="s">
        <v>275</v>
      </c>
      <c r="D116" s="602"/>
      <c r="E116" s="602"/>
      <c r="F116" s="602"/>
      <c r="G116" s="602"/>
      <c r="H116" s="602"/>
      <c r="I116" s="602"/>
      <c r="J116" s="602"/>
      <c r="K116" s="602"/>
      <c r="L116" s="602"/>
      <c r="M116" s="602"/>
      <c r="N116" s="602"/>
      <c r="O116" s="602"/>
      <c r="P116" s="602"/>
      <c r="Q116" s="602"/>
      <c r="R116" s="602"/>
      <c r="S116" s="602"/>
      <c r="T116" s="602"/>
      <c r="U116" s="602"/>
      <c r="V116" s="602"/>
      <c r="W116" s="602"/>
      <c r="X116" s="602"/>
      <c r="Y116" s="602"/>
      <c r="Z116" s="602"/>
      <c r="AA116" s="602"/>
      <c r="AB116" s="603"/>
      <c r="AC116" s="516">
        <f t="shared" si="408"/>
        <v>0</v>
      </c>
      <c r="AD116" s="621">
        <f>AM116+AR116+AW116+BB116+BG116+BL116+BQ116+BV116+CA116+CF116+CK116+CP116</f>
        <v>0</v>
      </c>
      <c r="AE116" s="517">
        <f t="shared" si="589"/>
        <v>0</v>
      </c>
      <c r="AF116" s="517">
        <f t="shared" si="590"/>
        <v>0</v>
      </c>
      <c r="AG116" s="517">
        <f t="shared" si="591"/>
        <v>0</v>
      </c>
      <c r="AH116" s="517">
        <f t="shared" si="592"/>
        <v>0</v>
      </c>
      <c r="AI116" s="508"/>
      <c r="AJ116" s="508"/>
      <c r="AK116" s="548"/>
      <c r="AL116" s="549"/>
      <c r="AM116" s="520">
        <f t="shared" ref="AM116" si="618">SUM(AI116:AL116)/30</f>
        <v>0</v>
      </c>
      <c r="AN116" s="508"/>
      <c r="AO116" s="508"/>
      <c r="AP116" s="548"/>
      <c r="AQ116" s="549"/>
      <c r="AR116" s="520">
        <f t="shared" ref="AR116" si="619">SUM(AN116:AQ116)/30</f>
        <v>0</v>
      </c>
      <c r="AS116" s="508"/>
      <c r="AT116" s="508"/>
      <c r="AU116" s="548"/>
      <c r="AV116" s="549"/>
      <c r="AW116" s="520">
        <f t="shared" ref="AW116" si="620">SUM(AS116:AV116)/30</f>
        <v>0</v>
      </c>
      <c r="AX116" s="508"/>
      <c r="AY116" s="508"/>
      <c r="AZ116" s="548"/>
      <c r="BA116" s="549"/>
      <c r="BB116" s="520">
        <f t="shared" ref="BB116" si="621">SUM(AX116:BA116)/30</f>
        <v>0</v>
      </c>
      <c r="BC116" s="508"/>
      <c r="BD116" s="508"/>
      <c r="BE116" s="548"/>
      <c r="BF116" s="549"/>
      <c r="BG116" s="520">
        <f t="shared" ref="BG116" si="622">SUM(BC116:BF116)/30</f>
        <v>0</v>
      </c>
      <c r="BH116" s="508"/>
      <c r="BI116" s="508"/>
      <c r="BJ116" s="548"/>
      <c r="BK116" s="549"/>
      <c r="BL116" s="520">
        <f t="shared" ref="BL116" si="623">SUM(BH116:BK116)/30</f>
        <v>0</v>
      </c>
      <c r="BM116" s="508"/>
      <c r="BN116" s="508"/>
      <c r="BO116" s="548"/>
      <c r="BP116" s="549"/>
      <c r="BQ116" s="520">
        <f t="shared" ref="BQ116" si="624">SUM(BM116:BP116)/30</f>
        <v>0</v>
      </c>
      <c r="BR116" s="508"/>
      <c r="BS116" s="508"/>
      <c r="BT116" s="548"/>
      <c r="BU116" s="549"/>
      <c r="BV116" s="520">
        <f t="shared" ref="BV116" si="625">SUM(BR116:BU116)/30</f>
        <v>0</v>
      </c>
      <c r="BW116" s="508"/>
      <c r="BX116" s="508"/>
      <c r="BY116" s="548"/>
      <c r="BZ116" s="549"/>
      <c r="CA116" s="520">
        <f t="shared" ref="CA116" si="626">SUM(BW116:BZ116)/30</f>
        <v>0</v>
      </c>
      <c r="CB116" s="508"/>
      <c r="CC116" s="508"/>
      <c r="CD116" s="548"/>
      <c r="CE116" s="549"/>
      <c r="CF116" s="520">
        <f t="shared" ref="CF116" si="627">SUM(CB116:CE116)/30</f>
        <v>0</v>
      </c>
      <c r="CG116" s="508"/>
      <c r="CH116" s="508"/>
      <c r="CI116" s="548"/>
      <c r="CJ116" s="549"/>
      <c r="CK116" s="520">
        <f t="shared" ref="CK116" si="628">SUM(CG116:CJ116)/30</f>
        <v>0</v>
      </c>
      <c r="CL116" s="508"/>
      <c r="CM116" s="508"/>
      <c r="CN116" s="548"/>
      <c r="CO116" s="549"/>
      <c r="CP116" s="520">
        <f t="shared" ref="CP116" si="629">SUM(CL116:CO116)/30</f>
        <v>0</v>
      </c>
      <c r="CQ116" s="62"/>
      <c r="CS116" s="543">
        <f t="shared" si="593"/>
        <v>-1</v>
      </c>
      <c r="CT116" s="543"/>
    </row>
    <row r="117" spans="1:98" s="19" customFormat="1" ht="10.199999999999999" x14ac:dyDescent="0.2">
      <c r="A117" s="22" t="str">
        <f>'НП ДЕННА'!A66</f>
        <v>1.1.12</v>
      </c>
      <c r="B117" s="604">
        <f>'НП ДЕННА'!B66</f>
        <v>0</v>
      </c>
      <c r="C117" s="605">
        <f>'НП ДЕННА'!C66</f>
        <v>0</v>
      </c>
      <c r="D117" s="606">
        <f>'НП ДЕННА'!D66</f>
        <v>0</v>
      </c>
      <c r="E117" s="606">
        <f>'НП ДЕННА'!E66</f>
        <v>0</v>
      </c>
      <c r="F117" s="606">
        <f>'НП ДЕННА'!F66</f>
        <v>0</v>
      </c>
      <c r="G117" s="606">
        <f>'НП ДЕННА'!G66</f>
        <v>0</v>
      </c>
      <c r="H117" s="606">
        <f>'НП ДЕННА'!H66</f>
        <v>0</v>
      </c>
      <c r="I117" s="606">
        <f>'НП ДЕННА'!I66</f>
        <v>0</v>
      </c>
      <c r="J117" s="606">
        <f>'НП ДЕННА'!J66</f>
        <v>0</v>
      </c>
      <c r="K117" s="606">
        <f>'НП ДЕННА'!K66</f>
        <v>0</v>
      </c>
      <c r="L117" s="606">
        <f>'НП ДЕННА'!L66</f>
        <v>0</v>
      </c>
      <c r="M117" s="606">
        <f>'НП ДЕННА'!M66</f>
        <v>0</v>
      </c>
      <c r="N117" s="606">
        <f>'НП ДЕННА'!N66</f>
        <v>0</v>
      </c>
      <c r="O117" s="606">
        <f>'НП ДЕННА'!O66</f>
        <v>0</v>
      </c>
      <c r="P117" s="606">
        <f>'НП ДЕННА'!P66</f>
        <v>0</v>
      </c>
      <c r="Q117" s="606">
        <f>'НП ДЕННА'!Q66</f>
        <v>0</v>
      </c>
      <c r="R117" s="606">
        <f>'НП ДЕННА'!R66</f>
        <v>0</v>
      </c>
      <c r="S117" s="606">
        <f>'НП ДЕННА'!S66</f>
        <v>0</v>
      </c>
      <c r="T117" s="607">
        <f>'НП ДЕННА'!T66</f>
        <v>0</v>
      </c>
      <c r="U117" s="607">
        <f>'НП ДЕННА'!U66</f>
        <v>0</v>
      </c>
      <c r="V117" s="608">
        <f>'НП ДЕННА'!V66</f>
        <v>0</v>
      </c>
      <c r="W117" s="608">
        <f>'НП ДЕННА'!W66</f>
        <v>0</v>
      </c>
      <c r="X117" s="608">
        <f>'НП ДЕННА'!X66</f>
        <v>0</v>
      </c>
      <c r="Y117" s="608">
        <f>'НП ДЕННА'!Y66</f>
        <v>0</v>
      </c>
      <c r="Z117" s="608">
        <f>'НП ДЕННА'!Z66</f>
        <v>0</v>
      </c>
      <c r="AA117" s="608">
        <f>'НП ДЕННА'!AA66</f>
        <v>0</v>
      </c>
      <c r="AB117" s="609">
        <f>'НП ДЕННА'!AB66</f>
        <v>0</v>
      </c>
      <c r="AC117" s="275">
        <f t="shared" si="408"/>
        <v>0</v>
      </c>
      <c r="AD117" s="620">
        <f>'НП ДЕННА'!AD66-AD118</f>
        <v>0</v>
      </c>
      <c r="AE117" s="9">
        <f t="shared" si="589"/>
        <v>0</v>
      </c>
      <c r="AF117" s="9">
        <f t="shared" si="590"/>
        <v>0</v>
      </c>
      <c r="AG117" s="9">
        <f t="shared" si="591"/>
        <v>0</v>
      </c>
      <c r="AH117" s="9">
        <f t="shared" si="592"/>
        <v>0</v>
      </c>
      <c r="AI117" s="545">
        <f>IF('НП ДЕННА'!AI66&gt;0,IF(ROUND('НП ДЕННА'!AI66*$CR$4,0)&gt;0,ROUND('НП ДЕННА'!AI66*$CR$4,0)*2,2),0)-AI118</f>
        <v>0</v>
      </c>
      <c r="AJ117" s="545">
        <f>IF('НП ДЕННА'!AJ66&gt;0,IF(ROUND('НП ДЕННА'!AJ66*$CR$4,0)&gt;0,ROUND('НП ДЕННА'!AJ66*$CR$4,0)*2,2),0)-AJ118</f>
        <v>0</v>
      </c>
      <c r="AK117" s="546">
        <f>IF('НП ДЕННА'!AK66&gt;0,IF(ROUND('НП ДЕННА'!AK66*$CR$4,0)&gt;0,ROUND('НП ДЕННА'!AK66*$CR$4,0)*2,2),0)-AK118</f>
        <v>0</v>
      </c>
      <c r="AL117" s="547">
        <f>'НП ДЕННА'!AL66*30-SUM(AI117:AK118)-AL118</f>
        <v>0</v>
      </c>
      <c r="AM117" s="518">
        <f>'НП ДЕННА'!AL66-AM118</f>
        <v>0</v>
      </c>
      <c r="AN117" s="545">
        <f>IF('НП ДЕННА'!AM66&gt;0,IF(ROUND('НП ДЕННА'!AM66*$CR$4,0)&gt;0,ROUND('НП ДЕННА'!AM66*$CR$4,0)*2,2),0)-AN118</f>
        <v>0</v>
      </c>
      <c r="AO117" s="545">
        <f>IF('НП ДЕННА'!AN66&gt;0,IF(ROUND('НП ДЕННА'!AN66*$CR$4,0)&gt;0,ROUND('НП ДЕННА'!AN66*$CR$4,0)*2,2),0)-AO118</f>
        <v>0</v>
      </c>
      <c r="AP117" s="546">
        <f>IF('НП ДЕННА'!AO66&gt;0,IF(ROUND('НП ДЕННА'!AO66*$CR$4,0)&gt;0,ROUND('НП ДЕННА'!AO66*$CR$4,0)*2,2),0)-AP118</f>
        <v>0</v>
      </c>
      <c r="AQ117" s="547">
        <f>'НП ДЕННА'!AP66*30-SUM(AN117:AP118)-AQ118</f>
        <v>0</v>
      </c>
      <c r="AR117" s="518">
        <f>'НП ДЕННА'!AP66-AR118</f>
        <v>0</v>
      </c>
      <c r="AS117" s="545">
        <f>IF('НП ДЕННА'!AQ66&gt;0,IF(ROUND('НП ДЕННА'!AQ66*$CR$4,0)&gt;0,ROUND('НП ДЕННА'!AQ66*$CR$4,0)*2,2),0)-AS118</f>
        <v>0</v>
      </c>
      <c r="AT117" s="545">
        <f>IF('НП ДЕННА'!AR66&gt;0,IF(ROUND('НП ДЕННА'!AR66*$CR$4,0)&gt;0,ROUND('НП ДЕННА'!AR66*$CR$4,0)*2,2),0)-AT118</f>
        <v>0</v>
      </c>
      <c r="AU117" s="546">
        <f>IF('НП ДЕННА'!AS66&gt;0,IF(ROUND('НП ДЕННА'!AS66*$CR$4,0)&gt;0,ROUND('НП ДЕННА'!AS66*$CR$4,0)*2,2),0)-AU118</f>
        <v>0</v>
      </c>
      <c r="AV117" s="547">
        <f>'НП ДЕННА'!AT66*30-SUM(AS117:AU118)-AV118</f>
        <v>0</v>
      </c>
      <c r="AW117" s="518">
        <f>'НП ДЕННА'!AT66-AW118</f>
        <v>0</v>
      </c>
      <c r="AX117" s="545">
        <f>IF('НП ДЕННА'!AU66&gt;0,IF(ROUND('НП ДЕННА'!AU66*$CR$4,0)&gt;0,ROUND('НП ДЕННА'!AU66*$CR$4,0)*2,2),0)-AX118</f>
        <v>0</v>
      </c>
      <c r="AY117" s="545">
        <f>IF('НП ДЕННА'!AV66&gt;0,IF(ROUND('НП ДЕННА'!AV66*$CR$4,0)&gt;0,ROUND('НП ДЕННА'!AV66*$CR$4,0)*2,2),0)-AY118</f>
        <v>0</v>
      </c>
      <c r="AZ117" s="546">
        <f>IF('НП ДЕННА'!AW66&gt;0,IF(ROUND('НП ДЕННА'!AW66*$CR$4,0)&gt;0,ROUND('НП ДЕННА'!AW66*$CR$4,0)*2,2),0)-AZ118</f>
        <v>0</v>
      </c>
      <c r="BA117" s="547">
        <f>'НП ДЕННА'!AX66*30-SUM(AX117:AZ118)-BA118</f>
        <v>0</v>
      </c>
      <c r="BB117" s="518">
        <f>'НП ДЕННА'!AX66-BB118</f>
        <v>0</v>
      </c>
      <c r="BC117" s="545">
        <f>IF('НП ДЕННА'!AY66&gt;0,IF(ROUND('НП ДЕННА'!AY66*$CR$4,0)&gt;0,ROUND('НП ДЕННА'!AY66*$CR$4,0)*2,2),0)-BC118</f>
        <v>0</v>
      </c>
      <c r="BD117" s="545">
        <f>IF('НП ДЕННА'!AZ66&gt;0,IF(ROUND('НП ДЕННА'!AZ66*$CR$4,0)&gt;0,ROUND('НП ДЕННА'!AZ66*$CR$4,0)*2,2),0)-BD118</f>
        <v>0</v>
      </c>
      <c r="BE117" s="546">
        <f>IF('НП ДЕННА'!BA66&gt;0,IF(ROUND('НП ДЕННА'!BA66*$CR$4,0)&gt;0,ROUND('НП ДЕННА'!BA66*$CR$4,0)*2,2),0)-BE118</f>
        <v>0</v>
      </c>
      <c r="BF117" s="547">
        <f>'НП ДЕННА'!BB66*30-SUM(BC117:BE118)-BF118</f>
        <v>0</v>
      </c>
      <c r="BG117" s="518">
        <f>'НП ДЕННА'!BB66-BG118</f>
        <v>0</v>
      </c>
      <c r="BH117" s="545">
        <f>IF('НП ДЕННА'!BC66&gt;0,IF(ROUND('НП ДЕННА'!BC66*$CR$4,0)&gt;0,ROUND('НП ДЕННА'!BC66*$CR$4,0)*2,2),0)-BH118</f>
        <v>0</v>
      </c>
      <c r="BI117" s="545">
        <f>IF('НП ДЕННА'!BD66&gt;0,IF(ROUND('НП ДЕННА'!BD66*$CR$4,0)&gt;0,ROUND('НП ДЕННА'!BD66*$CR$4,0)*2,2),0)-BI118</f>
        <v>0</v>
      </c>
      <c r="BJ117" s="546">
        <f>IF('НП ДЕННА'!BE66&gt;0,IF(ROUND('НП ДЕННА'!BE66*$CR$4,0)&gt;0,ROUND('НП ДЕННА'!BE66*$CR$4,0)*2,2),0)-BJ118</f>
        <v>0</v>
      </c>
      <c r="BK117" s="547">
        <f>'НП ДЕННА'!BF66*30-SUM(BH117:BJ118)-BK118</f>
        <v>0</v>
      </c>
      <c r="BL117" s="518">
        <f>'НП ДЕННА'!BF66-BL118</f>
        <v>0</v>
      </c>
      <c r="BM117" s="545">
        <f>IF('НП ДЕННА'!BG66&gt;0,IF(ROUND('НП ДЕННА'!BG66*$CR$4,0)&gt;0,ROUND('НП ДЕННА'!BG66*$CR$4,0)*2,2),0)-BM118</f>
        <v>0</v>
      </c>
      <c r="BN117" s="545">
        <f>IF('НП ДЕННА'!BH66&gt;0,IF(ROUND('НП ДЕННА'!BH66*$CR$4,0)&gt;0,ROUND('НП ДЕННА'!BH66*$CR$4,0)*2,2),0)-BN118</f>
        <v>0</v>
      </c>
      <c r="BO117" s="546">
        <f>IF('НП ДЕННА'!BI66&gt;0,IF(ROUND('НП ДЕННА'!BI66*$CR$4,0)&gt;0,ROUND('НП ДЕННА'!BI66*$CR$4,0)*2,2),0)-BO118</f>
        <v>0</v>
      </c>
      <c r="BP117" s="547">
        <f>'НП ДЕННА'!BJ66*30-SUM(BM117:BO118)-BP118</f>
        <v>0</v>
      </c>
      <c r="BQ117" s="518">
        <f>'НП ДЕННА'!BJ66-BQ118</f>
        <v>0</v>
      </c>
      <c r="BR117" s="545">
        <f>IF('НП ДЕННА'!BK66&gt;0,IF(ROUND('НП ДЕННА'!BK66*$CR$4,0)&gt;0,ROUND('НП ДЕННА'!BK66*$CR$4,0)*2,2),0)-BR118</f>
        <v>0</v>
      </c>
      <c r="BS117" s="545">
        <f>IF('НП ДЕННА'!BL66&gt;0,IF(ROUND('НП ДЕННА'!BL66*$CR$4,0)&gt;0,ROUND('НП ДЕННА'!BL66*$CR$4,0)*2,2),0)-BS118</f>
        <v>0</v>
      </c>
      <c r="BT117" s="546">
        <f>IF('НП ДЕННА'!BM66&gt;0,IF(ROUND('НП ДЕННА'!BM66*$CR$4,0)&gt;0,ROUND('НП ДЕННА'!BM66*$CR$4,0)*2,2),0)-BT118</f>
        <v>0</v>
      </c>
      <c r="BU117" s="547">
        <f>'НП ДЕННА'!BN66*30-SUM(BR117:BT118)-BU118</f>
        <v>0</v>
      </c>
      <c r="BV117" s="518">
        <f>'НП ДЕННА'!BN66-BV118</f>
        <v>0</v>
      </c>
      <c r="BW117" s="545">
        <f>IF('НП ДЕННА'!BO66&gt;0,IF(ROUND('НП ДЕННА'!BO66*$CR$4,0)&gt;0,ROUND('НП ДЕННА'!BO66*$CR$4,0)*2,2),0)-BW118</f>
        <v>0</v>
      </c>
      <c r="BX117" s="545">
        <f>IF('НП ДЕННА'!BP66&gt;0,IF(ROUND('НП ДЕННА'!BP66*$CR$4,0)&gt;0,ROUND('НП ДЕННА'!BP66*$CR$4,0)*2,2),0)-BX118</f>
        <v>0</v>
      </c>
      <c r="BY117" s="546">
        <f>IF('НП ДЕННА'!BQ66&gt;0,IF(ROUND('НП ДЕННА'!BQ66*$CR$4,0)&gt;0,ROUND('НП ДЕННА'!BQ66*$CR$4,0)*2,2),0)-BY118</f>
        <v>0</v>
      </c>
      <c r="BZ117" s="547">
        <f>'НП ДЕННА'!BR66*30-SUM(BW117:BY118)-BZ118</f>
        <v>0</v>
      </c>
      <c r="CA117" s="518">
        <f>'НП ДЕННА'!BR66-CA118</f>
        <v>0</v>
      </c>
      <c r="CB117" s="545">
        <f>IF('НП ДЕННА'!BS66&gt;0,IF(ROUND('НП ДЕННА'!BS66*$CR$4,0)&gt;0,ROUND('НП ДЕННА'!BS66*$CR$4,0)*2,2),0)-CB118</f>
        <v>0</v>
      </c>
      <c r="CC117" s="545">
        <f>IF('НП ДЕННА'!BT66&gt;0,IF(ROUND('НП ДЕННА'!BT66*$CR$4,0)&gt;0,ROUND('НП ДЕННА'!BT66*$CR$4,0)*2,2),0)-CC118</f>
        <v>0</v>
      </c>
      <c r="CD117" s="546">
        <f>IF('НП ДЕННА'!BU66&gt;0,IF(ROUND('НП ДЕННА'!BU66*$CR$4,0)&gt;0,ROUND('НП ДЕННА'!BU66*$CR$4,0)*2,2),0)-CD118</f>
        <v>0</v>
      </c>
      <c r="CE117" s="547">
        <f>'НП ДЕННА'!BV66*30-SUM(CB117:CD118)-CE118</f>
        <v>0</v>
      </c>
      <c r="CF117" s="518">
        <f>'НП ДЕННА'!BV66-CF118</f>
        <v>0</v>
      </c>
      <c r="CG117" s="545">
        <f>IF('НП ДЕННА'!BW66&gt;0,IF(ROUND('НП ДЕННА'!BW66*$CR$4,0)&gt;0,ROUND('НП ДЕННА'!BW66*$CR$4,0)*2,2),0)-CG118</f>
        <v>0</v>
      </c>
      <c r="CH117" s="545">
        <f>IF('НП ДЕННА'!BX66&gt;0,IF(ROUND('НП ДЕННА'!BX66*$CR$4,0)&gt;0,ROUND('НП ДЕННА'!BX66*$CR$4,0)*2,2),0)-CH118</f>
        <v>0</v>
      </c>
      <c r="CI117" s="546">
        <f>IF('НП ДЕННА'!BY66&gt;0,IF(ROUND('НП ДЕННА'!BY66*$CR$4,0)&gt;0,ROUND('НП ДЕННА'!BY66*$CR$4,0)*2,2),0)-CI118</f>
        <v>0</v>
      </c>
      <c r="CJ117" s="547">
        <f>'НП ДЕННА'!BZ66*30-SUM(CG117:CI118)-CJ118</f>
        <v>0</v>
      </c>
      <c r="CK117" s="518">
        <f>'НП ДЕННА'!BZ66-CK118</f>
        <v>0</v>
      </c>
      <c r="CL117" s="545">
        <f>IF('НП ДЕННА'!CA66&gt;0,IF(ROUND('НП ДЕННА'!CA66*$CR$4,0)&gt;0,ROUND('НП ДЕННА'!CA66*$CR$4,0)*2,2),0)-CL118</f>
        <v>0</v>
      </c>
      <c r="CM117" s="545">
        <f>IF('НП ДЕННА'!CB66&gt;0,IF(ROUND('НП ДЕННА'!CB66*$CR$4,0)&gt;0,ROUND('НП ДЕННА'!CB66*$CR$4,0)*2,2),0)-CM118</f>
        <v>0</v>
      </c>
      <c r="CN117" s="546">
        <f>IF('НП ДЕННА'!CC66&gt;0,IF(ROUND('НП ДЕННА'!CC66*$CR$4,0)&gt;0,ROUND('НП ДЕННА'!CC66*$CR$4,0)*2,2),0)-CN118</f>
        <v>0</v>
      </c>
      <c r="CO117" s="547">
        <f>'НП ДЕННА'!CD66*30-SUM(CL117:CN118)-CO118</f>
        <v>0</v>
      </c>
      <c r="CP117" s="518">
        <f>'НП ДЕННА'!CD66-CP118</f>
        <v>0</v>
      </c>
      <c r="CQ117" s="62">
        <f>IF(ISERROR(AH117/AC117),0,(AH117+AH118)/(AC117+AC118))</f>
        <v>0</v>
      </c>
      <c r="CS117" s="543">
        <f t="shared" si="593"/>
        <v>-1</v>
      </c>
    </row>
    <row r="118" spans="1:98" s="19" customFormat="1" ht="10.199999999999999" x14ac:dyDescent="0.2">
      <c r="A118" s="510"/>
      <c r="B118" s="600"/>
      <c r="C118" s="601" t="s">
        <v>275</v>
      </c>
      <c r="D118" s="602"/>
      <c r="E118" s="602"/>
      <c r="F118" s="602"/>
      <c r="G118" s="602"/>
      <c r="H118" s="602"/>
      <c r="I118" s="602"/>
      <c r="J118" s="602"/>
      <c r="K118" s="602"/>
      <c r="L118" s="602"/>
      <c r="M118" s="602"/>
      <c r="N118" s="602"/>
      <c r="O118" s="602"/>
      <c r="P118" s="602"/>
      <c r="Q118" s="602"/>
      <c r="R118" s="602"/>
      <c r="S118" s="602"/>
      <c r="T118" s="602"/>
      <c r="U118" s="602"/>
      <c r="V118" s="602"/>
      <c r="W118" s="602"/>
      <c r="X118" s="602"/>
      <c r="Y118" s="602"/>
      <c r="Z118" s="602"/>
      <c r="AA118" s="602"/>
      <c r="AB118" s="603"/>
      <c r="AC118" s="516">
        <f t="shared" si="408"/>
        <v>0</v>
      </c>
      <c r="AD118" s="621">
        <f>AM118+AR118+AW118+BB118+BG118+BL118+BQ118+BV118+CA118+CF118+CK118+CP118</f>
        <v>0</v>
      </c>
      <c r="AE118" s="517">
        <f t="shared" si="589"/>
        <v>0</v>
      </c>
      <c r="AF118" s="517">
        <f t="shared" si="590"/>
        <v>0</v>
      </c>
      <c r="AG118" s="517">
        <f t="shared" si="591"/>
        <v>0</v>
      </c>
      <c r="AH118" s="517">
        <f t="shared" si="592"/>
        <v>0</v>
      </c>
      <c r="AI118" s="508"/>
      <c r="AJ118" s="508"/>
      <c r="AK118" s="548"/>
      <c r="AL118" s="549"/>
      <c r="AM118" s="520">
        <f t="shared" ref="AM118" si="630">SUM(AI118:AL118)/30</f>
        <v>0</v>
      </c>
      <c r="AN118" s="508"/>
      <c r="AO118" s="508"/>
      <c r="AP118" s="548"/>
      <c r="AQ118" s="549"/>
      <c r="AR118" s="520">
        <f t="shared" ref="AR118" si="631">SUM(AN118:AQ118)/30</f>
        <v>0</v>
      </c>
      <c r="AS118" s="508"/>
      <c r="AT118" s="508"/>
      <c r="AU118" s="548"/>
      <c r="AV118" s="549"/>
      <c r="AW118" s="520">
        <f t="shared" ref="AW118" si="632">SUM(AS118:AV118)/30</f>
        <v>0</v>
      </c>
      <c r="AX118" s="508"/>
      <c r="AY118" s="508"/>
      <c r="AZ118" s="548"/>
      <c r="BA118" s="549"/>
      <c r="BB118" s="520">
        <f t="shared" ref="BB118" si="633">SUM(AX118:BA118)/30</f>
        <v>0</v>
      </c>
      <c r="BC118" s="508"/>
      <c r="BD118" s="508"/>
      <c r="BE118" s="548"/>
      <c r="BF118" s="549"/>
      <c r="BG118" s="520">
        <f t="shared" ref="BG118" si="634">SUM(BC118:BF118)/30</f>
        <v>0</v>
      </c>
      <c r="BH118" s="508"/>
      <c r="BI118" s="508"/>
      <c r="BJ118" s="548"/>
      <c r="BK118" s="549"/>
      <c r="BL118" s="520">
        <f t="shared" ref="BL118" si="635">SUM(BH118:BK118)/30</f>
        <v>0</v>
      </c>
      <c r="BM118" s="508"/>
      <c r="BN118" s="508"/>
      <c r="BO118" s="548"/>
      <c r="BP118" s="549"/>
      <c r="BQ118" s="520">
        <f t="shared" ref="BQ118" si="636">SUM(BM118:BP118)/30</f>
        <v>0</v>
      </c>
      <c r="BR118" s="508"/>
      <c r="BS118" s="508"/>
      <c r="BT118" s="548"/>
      <c r="BU118" s="549"/>
      <c r="BV118" s="520">
        <f t="shared" ref="BV118" si="637">SUM(BR118:BU118)/30</f>
        <v>0</v>
      </c>
      <c r="BW118" s="508"/>
      <c r="BX118" s="508"/>
      <c r="BY118" s="548"/>
      <c r="BZ118" s="549"/>
      <c r="CA118" s="520">
        <f t="shared" ref="CA118" si="638">SUM(BW118:BZ118)/30</f>
        <v>0</v>
      </c>
      <c r="CB118" s="508"/>
      <c r="CC118" s="508"/>
      <c r="CD118" s="548"/>
      <c r="CE118" s="549"/>
      <c r="CF118" s="520">
        <f t="shared" ref="CF118" si="639">SUM(CB118:CE118)/30</f>
        <v>0</v>
      </c>
      <c r="CG118" s="508"/>
      <c r="CH118" s="508"/>
      <c r="CI118" s="548"/>
      <c r="CJ118" s="549"/>
      <c r="CK118" s="520">
        <f t="shared" ref="CK118" si="640">SUM(CG118:CJ118)/30</f>
        <v>0</v>
      </c>
      <c r="CL118" s="508"/>
      <c r="CM118" s="508"/>
      <c r="CN118" s="548"/>
      <c r="CO118" s="549"/>
      <c r="CP118" s="520">
        <f t="shared" ref="CP118" si="641">SUM(CL118:CO118)/30</f>
        <v>0</v>
      </c>
      <c r="CQ118" s="62"/>
      <c r="CS118" s="543">
        <f t="shared" si="593"/>
        <v>-1</v>
      </c>
      <c r="CT118" s="543"/>
    </row>
    <row r="119" spans="1:98" s="19" customFormat="1" ht="10.199999999999999" x14ac:dyDescent="0.2">
      <c r="A119" s="22" t="str">
        <f>'НП ДЕННА'!A67</f>
        <v>1.1.12</v>
      </c>
      <c r="B119" s="604">
        <f>'НП ДЕННА'!B67</f>
        <v>0</v>
      </c>
      <c r="C119" s="605">
        <f>'НП ДЕННА'!C67</f>
        <v>0</v>
      </c>
      <c r="D119" s="606">
        <f>'НП ДЕННА'!D67</f>
        <v>0</v>
      </c>
      <c r="E119" s="606">
        <f>'НП ДЕННА'!E67</f>
        <v>0</v>
      </c>
      <c r="F119" s="606">
        <f>'НП ДЕННА'!F67</f>
        <v>0</v>
      </c>
      <c r="G119" s="606">
        <f>'НП ДЕННА'!G67</f>
        <v>0</v>
      </c>
      <c r="H119" s="606">
        <f>'НП ДЕННА'!H67</f>
        <v>0</v>
      </c>
      <c r="I119" s="606">
        <f>'НП ДЕННА'!I67</f>
        <v>0</v>
      </c>
      <c r="J119" s="606">
        <f>'НП ДЕННА'!J67</f>
        <v>0</v>
      </c>
      <c r="K119" s="606">
        <f>'НП ДЕННА'!K67</f>
        <v>0</v>
      </c>
      <c r="L119" s="606">
        <f>'НП ДЕННА'!L67</f>
        <v>0</v>
      </c>
      <c r="M119" s="606">
        <f>'НП ДЕННА'!M67</f>
        <v>0</v>
      </c>
      <c r="N119" s="606">
        <f>'НП ДЕННА'!N67</f>
        <v>0</v>
      </c>
      <c r="O119" s="606">
        <f>'НП ДЕННА'!O67</f>
        <v>0</v>
      </c>
      <c r="P119" s="606">
        <f>'НП ДЕННА'!P67</f>
        <v>0</v>
      </c>
      <c r="Q119" s="606">
        <f>'НП ДЕННА'!Q67</f>
        <v>0</v>
      </c>
      <c r="R119" s="606">
        <f>'НП ДЕННА'!R67</f>
        <v>0</v>
      </c>
      <c r="S119" s="606">
        <f>'НП ДЕННА'!S67</f>
        <v>0</v>
      </c>
      <c r="T119" s="607">
        <f>'НП ДЕННА'!T67</f>
        <v>0</v>
      </c>
      <c r="U119" s="607">
        <f>'НП ДЕННА'!U67</f>
        <v>0</v>
      </c>
      <c r="V119" s="608">
        <f>'НП ДЕННА'!V67</f>
        <v>0</v>
      </c>
      <c r="W119" s="608">
        <f>'НП ДЕННА'!W67</f>
        <v>0</v>
      </c>
      <c r="X119" s="608">
        <f>'НП ДЕННА'!X67</f>
        <v>0</v>
      </c>
      <c r="Y119" s="608">
        <f>'НП ДЕННА'!Y67</f>
        <v>0</v>
      </c>
      <c r="Z119" s="608">
        <f>'НП ДЕННА'!Z67</f>
        <v>0</v>
      </c>
      <c r="AA119" s="608">
        <f>'НП ДЕННА'!AA67</f>
        <v>0</v>
      </c>
      <c r="AB119" s="609">
        <f>'НП ДЕННА'!AB67</f>
        <v>0</v>
      </c>
      <c r="AC119" s="275">
        <f t="shared" si="408"/>
        <v>0</v>
      </c>
      <c r="AD119" s="620">
        <f>'НП ДЕННА'!AD67-AD120</f>
        <v>0</v>
      </c>
      <c r="AE119" s="9">
        <f t="shared" si="589"/>
        <v>0</v>
      </c>
      <c r="AF119" s="9">
        <f t="shared" si="590"/>
        <v>0</v>
      </c>
      <c r="AG119" s="9">
        <f t="shared" si="591"/>
        <v>0</v>
      </c>
      <c r="AH119" s="9">
        <f t="shared" si="592"/>
        <v>0</v>
      </c>
      <c r="AI119" s="545">
        <f>IF('НП ДЕННА'!AI67&gt;0,IF(ROUND('НП ДЕННА'!AI67*$CR$4,0)&gt;0,ROUND('НП ДЕННА'!AI67*$CR$4,0)*2,2),0)-AI120</f>
        <v>0</v>
      </c>
      <c r="AJ119" s="545">
        <f>IF('НП ДЕННА'!AJ67&gt;0,IF(ROUND('НП ДЕННА'!AJ67*$CR$4,0)&gt;0,ROUND('НП ДЕННА'!AJ67*$CR$4,0)*2,2),0)-AJ120</f>
        <v>0</v>
      </c>
      <c r="AK119" s="546">
        <f>IF('НП ДЕННА'!AK67&gt;0,IF(ROUND('НП ДЕННА'!AK67*$CR$4,0)&gt;0,ROUND('НП ДЕННА'!AK67*$CR$4,0)*2,2),0)-AK120</f>
        <v>0</v>
      </c>
      <c r="AL119" s="547">
        <f>'НП ДЕННА'!AL67*30-SUM(AI119:AK120)-AL120</f>
        <v>0</v>
      </c>
      <c r="AM119" s="518">
        <f>'НП ДЕННА'!AL67-AM120</f>
        <v>0</v>
      </c>
      <c r="AN119" s="545">
        <f>IF('НП ДЕННА'!AM67&gt;0,IF(ROUND('НП ДЕННА'!AM67*$CR$4,0)&gt;0,ROUND('НП ДЕННА'!AM67*$CR$4,0)*2,2),0)-AN120</f>
        <v>0</v>
      </c>
      <c r="AO119" s="545">
        <f>IF('НП ДЕННА'!AN67&gt;0,IF(ROUND('НП ДЕННА'!AN67*$CR$4,0)&gt;0,ROUND('НП ДЕННА'!AN67*$CR$4,0)*2,2),0)-AO120</f>
        <v>0</v>
      </c>
      <c r="AP119" s="546">
        <f>IF('НП ДЕННА'!AO67&gt;0,IF(ROUND('НП ДЕННА'!AO67*$CR$4,0)&gt;0,ROUND('НП ДЕННА'!AO67*$CR$4,0)*2,2),0)-AP120</f>
        <v>0</v>
      </c>
      <c r="AQ119" s="547">
        <f>'НП ДЕННА'!AP67*30-SUM(AN119:AP120)-AQ120</f>
        <v>0</v>
      </c>
      <c r="AR119" s="518">
        <f>'НП ДЕННА'!AP67-AR120</f>
        <v>0</v>
      </c>
      <c r="AS119" s="545">
        <f>IF('НП ДЕННА'!AQ67&gt;0,IF(ROUND('НП ДЕННА'!AQ67*$CR$4,0)&gt;0,ROUND('НП ДЕННА'!AQ67*$CR$4,0)*2,2),0)-AS120</f>
        <v>0</v>
      </c>
      <c r="AT119" s="545">
        <f>IF('НП ДЕННА'!AR67&gt;0,IF(ROUND('НП ДЕННА'!AR67*$CR$4,0)&gt;0,ROUND('НП ДЕННА'!AR67*$CR$4,0)*2,2),0)-AT120</f>
        <v>0</v>
      </c>
      <c r="AU119" s="546">
        <f>IF('НП ДЕННА'!AS67&gt;0,IF(ROUND('НП ДЕННА'!AS67*$CR$4,0)&gt;0,ROUND('НП ДЕННА'!AS67*$CR$4,0)*2,2),0)-AU120</f>
        <v>0</v>
      </c>
      <c r="AV119" s="547">
        <f>'НП ДЕННА'!AT67*30-SUM(AS119:AU120)-AV120</f>
        <v>0</v>
      </c>
      <c r="AW119" s="518">
        <f>'НП ДЕННА'!AT67-AW120</f>
        <v>0</v>
      </c>
      <c r="AX119" s="545">
        <f>IF('НП ДЕННА'!AU67&gt;0,IF(ROUND('НП ДЕННА'!AU67*$CR$4,0)&gt;0,ROUND('НП ДЕННА'!AU67*$CR$4,0)*2,2),0)-AX120</f>
        <v>0</v>
      </c>
      <c r="AY119" s="545">
        <f>IF('НП ДЕННА'!AV67&gt;0,IF(ROUND('НП ДЕННА'!AV67*$CR$4,0)&gt;0,ROUND('НП ДЕННА'!AV67*$CR$4,0)*2,2),0)-AY120</f>
        <v>0</v>
      </c>
      <c r="AZ119" s="546">
        <f>IF('НП ДЕННА'!AW67&gt;0,IF(ROUND('НП ДЕННА'!AW67*$CR$4,0)&gt;0,ROUND('НП ДЕННА'!AW67*$CR$4,0)*2,2),0)-AZ120</f>
        <v>0</v>
      </c>
      <c r="BA119" s="547">
        <f>'НП ДЕННА'!AX67*30-SUM(AX119:AZ120)-BA120</f>
        <v>0</v>
      </c>
      <c r="BB119" s="518">
        <f>'НП ДЕННА'!AX67-BB120</f>
        <v>0</v>
      </c>
      <c r="BC119" s="545">
        <f>IF('НП ДЕННА'!AY67&gt;0,IF(ROUND('НП ДЕННА'!AY67*$CR$4,0)&gt;0,ROUND('НП ДЕННА'!AY67*$CR$4,0)*2,2),0)-BC120</f>
        <v>0</v>
      </c>
      <c r="BD119" s="545">
        <f>IF('НП ДЕННА'!AZ67&gt;0,IF(ROUND('НП ДЕННА'!AZ67*$CR$4,0)&gt;0,ROUND('НП ДЕННА'!AZ67*$CR$4,0)*2,2),0)-BD120</f>
        <v>0</v>
      </c>
      <c r="BE119" s="546">
        <f>IF('НП ДЕННА'!BA67&gt;0,IF(ROUND('НП ДЕННА'!BA67*$CR$4,0)&gt;0,ROUND('НП ДЕННА'!BA67*$CR$4,0)*2,2),0)-BE120</f>
        <v>0</v>
      </c>
      <c r="BF119" s="547">
        <f>'НП ДЕННА'!BB67*30-SUM(BC119:BE120)-BF120</f>
        <v>0</v>
      </c>
      <c r="BG119" s="518">
        <f>'НП ДЕННА'!BB67-BG120</f>
        <v>0</v>
      </c>
      <c r="BH119" s="545">
        <f>IF('НП ДЕННА'!BC67&gt;0,IF(ROUND('НП ДЕННА'!BC67*$CR$4,0)&gt;0,ROUND('НП ДЕННА'!BC67*$CR$4,0)*2,2),0)-BH120</f>
        <v>0</v>
      </c>
      <c r="BI119" s="545">
        <f>IF('НП ДЕННА'!BD67&gt;0,IF(ROUND('НП ДЕННА'!BD67*$CR$4,0)&gt;0,ROUND('НП ДЕННА'!BD67*$CR$4,0)*2,2),0)-BI120</f>
        <v>0</v>
      </c>
      <c r="BJ119" s="546">
        <f>IF('НП ДЕННА'!BE67&gt;0,IF(ROUND('НП ДЕННА'!BE67*$CR$4,0)&gt;0,ROUND('НП ДЕННА'!BE67*$CR$4,0)*2,2),0)-BJ120</f>
        <v>0</v>
      </c>
      <c r="BK119" s="547">
        <f>'НП ДЕННА'!BF67*30-SUM(BH119:BJ120)-BK120</f>
        <v>0</v>
      </c>
      <c r="BL119" s="518">
        <f>'НП ДЕННА'!BF67-BL120</f>
        <v>0</v>
      </c>
      <c r="BM119" s="545">
        <f>IF('НП ДЕННА'!BG67&gt;0,IF(ROUND('НП ДЕННА'!BG67*$CR$4,0)&gt;0,ROUND('НП ДЕННА'!BG67*$CR$4,0)*2,2),0)-BM120</f>
        <v>0</v>
      </c>
      <c r="BN119" s="545">
        <f>IF('НП ДЕННА'!BH67&gt;0,IF(ROUND('НП ДЕННА'!BH67*$CR$4,0)&gt;0,ROUND('НП ДЕННА'!BH67*$CR$4,0)*2,2),0)-BN120</f>
        <v>0</v>
      </c>
      <c r="BO119" s="546">
        <f>IF('НП ДЕННА'!BI67&gt;0,IF(ROUND('НП ДЕННА'!BI67*$CR$4,0)&gt;0,ROUND('НП ДЕННА'!BI67*$CR$4,0)*2,2),0)-BO120</f>
        <v>0</v>
      </c>
      <c r="BP119" s="547">
        <f>'НП ДЕННА'!BJ67*30-SUM(BM119:BO120)-BP120</f>
        <v>0</v>
      </c>
      <c r="BQ119" s="518">
        <f>'НП ДЕННА'!BJ67-BQ120</f>
        <v>0</v>
      </c>
      <c r="BR119" s="545">
        <f>IF('НП ДЕННА'!BK67&gt;0,IF(ROUND('НП ДЕННА'!BK67*$CR$4,0)&gt;0,ROUND('НП ДЕННА'!BK67*$CR$4,0)*2,2),0)-BR120</f>
        <v>0</v>
      </c>
      <c r="BS119" s="545">
        <f>IF('НП ДЕННА'!BL67&gt;0,IF(ROUND('НП ДЕННА'!BL67*$CR$4,0)&gt;0,ROUND('НП ДЕННА'!BL67*$CR$4,0)*2,2),0)-BS120</f>
        <v>0</v>
      </c>
      <c r="BT119" s="546">
        <f>IF('НП ДЕННА'!BM67&gt;0,IF(ROUND('НП ДЕННА'!BM67*$CR$4,0)&gt;0,ROUND('НП ДЕННА'!BM67*$CR$4,0)*2,2),0)-BT120</f>
        <v>0</v>
      </c>
      <c r="BU119" s="547">
        <f>'НП ДЕННА'!BN67*30-SUM(BR119:BT120)-BU120</f>
        <v>0</v>
      </c>
      <c r="BV119" s="518">
        <f>'НП ДЕННА'!BN67-BV120</f>
        <v>0</v>
      </c>
      <c r="BW119" s="545">
        <f>IF('НП ДЕННА'!BO67&gt;0,IF(ROUND('НП ДЕННА'!BO67*$CR$4,0)&gt;0,ROUND('НП ДЕННА'!BO67*$CR$4,0)*2,2),0)-BW120</f>
        <v>0</v>
      </c>
      <c r="BX119" s="545">
        <f>IF('НП ДЕННА'!BP67&gt;0,IF(ROUND('НП ДЕННА'!BP67*$CR$4,0)&gt;0,ROUND('НП ДЕННА'!BP67*$CR$4,0)*2,2),0)-BX120</f>
        <v>0</v>
      </c>
      <c r="BY119" s="546">
        <f>IF('НП ДЕННА'!BQ67&gt;0,IF(ROUND('НП ДЕННА'!BQ67*$CR$4,0)&gt;0,ROUND('НП ДЕННА'!BQ67*$CR$4,0)*2,2),0)-BY120</f>
        <v>0</v>
      </c>
      <c r="BZ119" s="547">
        <f>'НП ДЕННА'!BR67*30-SUM(BW119:BY120)-BZ120</f>
        <v>0</v>
      </c>
      <c r="CA119" s="518">
        <f>'НП ДЕННА'!BR67-CA120</f>
        <v>0</v>
      </c>
      <c r="CB119" s="545">
        <f>IF('НП ДЕННА'!BS67&gt;0,IF(ROUND('НП ДЕННА'!BS67*$CR$4,0)&gt;0,ROUND('НП ДЕННА'!BS67*$CR$4,0)*2,2),0)-CB120</f>
        <v>0</v>
      </c>
      <c r="CC119" s="545">
        <f>IF('НП ДЕННА'!BT67&gt;0,IF(ROUND('НП ДЕННА'!BT67*$CR$4,0)&gt;0,ROUND('НП ДЕННА'!BT67*$CR$4,0)*2,2),0)-CC120</f>
        <v>0</v>
      </c>
      <c r="CD119" s="546">
        <f>IF('НП ДЕННА'!BU67&gt;0,IF(ROUND('НП ДЕННА'!BU67*$CR$4,0)&gt;0,ROUND('НП ДЕННА'!BU67*$CR$4,0)*2,2),0)-CD120</f>
        <v>0</v>
      </c>
      <c r="CE119" s="547">
        <f>'НП ДЕННА'!BV67*30-SUM(CB119:CD120)-CE120</f>
        <v>0</v>
      </c>
      <c r="CF119" s="518">
        <f>'НП ДЕННА'!BV67-CF120</f>
        <v>0</v>
      </c>
      <c r="CG119" s="545">
        <f>IF('НП ДЕННА'!BW67&gt;0,IF(ROUND('НП ДЕННА'!BW67*$CR$4,0)&gt;0,ROUND('НП ДЕННА'!BW67*$CR$4,0)*2,2),0)-CG120</f>
        <v>0</v>
      </c>
      <c r="CH119" s="545">
        <f>IF('НП ДЕННА'!BX67&gt;0,IF(ROUND('НП ДЕННА'!BX67*$CR$4,0)&gt;0,ROUND('НП ДЕННА'!BX67*$CR$4,0)*2,2),0)-CH120</f>
        <v>0</v>
      </c>
      <c r="CI119" s="546">
        <f>IF('НП ДЕННА'!BY67&gt;0,IF(ROUND('НП ДЕННА'!BY67*$CR$4,0)&gt;0,ROUND('НП ДЕННА'!BY67*$CR$4,0)*2,2),0)-CI120</f>
        <v>0</v>
      </c>
      <c r="CJ119" s="547">
        <f>'НП ДЕННА'!BZ67*30-SUM(CG119:CI120)-CJ120</f>
        <v>0</v>
      </c>
      <c r="CK119" s="518">
        <f>'НП ДЕННА'!BZ67-CK120</f>
        <v>0</v>
      </c>
      <c r="CL119" s="545">
        <f>IF('НП ДЕННА'!CA67&gt;0,IF(ROUND('НП ДЕННА'!CA67*$CR$4,0)&gt;0,ROUND('НП ДЕННА'!CA67*$CR$4,0)*2,2),0)-CL120</f>
        <v>0</v>
      </c>
      <c r="CM119" s="545">
        <f>IF('НП ДЕННА'!CB67&gt;0,IF(ROUND('НП ДЕННА'!CB67*$CR$4,0)&gt;0,ROUND('НП ДЕННА'!CB67*$CR$4,0)*2,2),0)-CM120</f>
        <v>0</v>
      </c>
      <c r="CN119" s="546">
        <f>IF('НП ДЕННА'!CC67&gt;0,IF(ROUND('НП ДЕННА'!CC67*$CR$4,0)&gt;0,ROUND('НП ДЕННА'!CC67*$CR$4,0)*2,2),0)-CN120</f>
        <v>0</v>
      </c>
      <c r="CO119" s="547">
        <f>'НП ДЕННА'!CD67*30-SUM(CL119:CN120)-CO120</f>
        <v>0</v>
      </c>
      <c r="CP119" s="518">
        <f>'НП ДЕННА'!CD67-CP120</f>
        <v>0</v>
      </c>
      <c r="CQ119" s="62">
        <f>IF(ISERROR(AH119/AC119),0,(AH119+AH120)/(AC119+AC120))</f>
        <v>0</v>
      </c>
      <c r="CS119" s="543">
        <f t="shared" si="593"/>
        <v>-1</v>
      </c>
    </row>
    <row r="120" spans="1:98" s="19" customFormat="1" ht="10.199999999999999" x14ac:dyDescent="0.2">
      <c r="A120" s="510"/>
      <c r="B120" s="600"/>
      <c r="C120" s="601" t="s">
        <v>275</v>
      </c>
      <c r="D120" s="602"/>
      <c r="E120" s="602"/>
      <c r="F120" s="602"/>
      <c r="G120" s="602"/>
      <c r="H120" s="602"/>
      <c r="I120" s="602"/>
      <c r="J120" s="602"/>
      <c r="K120" s="602"/>
      <c r="L120" s="602"/>
      <c r="M120" s="602"/>
      <c r="N120" s="602"/>
      <c r="O120" s="602"/>
      <c r="P120" s="602"/>
      <c r="Q120" s="602"/>
      <c r="R120" s="602"/>
      <c r="S120" s="602"/>
      <c r="T120" s="602"/>
      <c r="U120" s="602"/>
      <c r="V120" s="602"/>
      <c r="W120" s="602"/>
      <c r="X120" s="602"/>
      <c r="Y120" s="602"/>
      <c r="Z120" s="602"/>
      <c r="AA120" s="602"/>
      <c r="AB120" s="603"/>
      <c r="AC120" s="516">
        <f t="shared" si="408"/>
        <v>0</v>
      </c>
      <c r="AD120" s="621">
        <f>AM120+AR120+AW120+BB120+BG120+BL120+BQ120+BV120+CA120+CF120+CK120+CP120</f>
        <v>0</v>
      </c>
      <c r="AE120" s="517">
        <f t="shared" si="589"/>
        <v>0</v>
      </c>
      <c r="AF120" s="517">
        <f t="shared" si="590"/>
        <v>0</v>
      </c>
      <c r="AG120" s="517">
        <f t="shared" si="591"/>
        <v>0</v>
      </c>
      <c r="AH120" s="517">
        <f t="shared" si="592"/>
        <v>0</v>
      </c>
      <c r="AI120" s="508"/>
      <c r="AJ120" s="508"/>
      <c r="AK120" s="548"/>
      <c r="AL120" s="549"/>
      <c r="AM120" s="520">
        <f t="shared" ref="AM120" si="642">SUM(AI120:AL120)/30</f>
        <v>0</v>
      </c>
      <c r="AN120" s="508"/>
      <c r="AO120" s="508"/>
      <c r="AP120" s="548"/>
      <c r="AQ120" s="549"/>
      <c r="AR120" s="520">
        <f t="shared" ref="AR120" si="643">SUM(AN120:AQ120)/30</f>
        <v>0</v>
      </c>
      <c r="AS120" s="508"/>
      <c r="AT120" s="508"/>
      <c r="AU120" s="548"/>
      <c r="AV120" s="549"/>
      <c r="AW120" s="520">
        <f t="shared" ref="AW120" si="644">SUM(AS120:AV120)/30</f>
        <v>0</v>
      </c>
      <c r="AX120" s="508"/>
      <c r="AY120" s="508"/>
      <c r="AZ120" s="548"/>
      <c r="BA120" s="549"/>
      <c r="BB120" s="520">
        <f t="shared" ref="BB120" si="645">SUM(AX120:BA120)/30</f>
        <v>0</v>
      </c>
      <c r="BC120" s="508"/>
      <c r="BD120" s="508"/>
      <c r="BE120" s="548"/>
      <c r="BF120" s="549"/>
      <c r="BG120" s="520">
        <f t="shared" ref="BG120" si="646">SUM(BC120:BF120)/30</f>
        <v>0</v>
      </c>
      <c r="BH120" s="508"/>
      <c r="BI120" s="508"/>
      <c r="BJ120" s="548"/>
      <c r="BK120" s="549"/>
      <c r="BL120" s="520">
        <f t="shared" ref="BL120" si="647">SUM(BH120:BK120)/30</f>
        <v>0</v>
      </c>
      <c r="BM120" s="508"/>
      <c r="BN120" s="508"/>
      <c r="BO120" s="548"/>
      <c r="BP120" s="549"/>
      <c r="BQ120" s="520">
        <f t="shared" ref="BQ120" si="648">SUM(BM120:BP120)/30</f>
        <v>0</v>
      </c>
      <c r="BR120" s="508"/>
      <c r="BS120" s="508"/>
      <c r="BT120" s="548"/>
      <c r="BU120" s="549"/>
      <c r="BV120" s="520">
        <f t="shared" ref="BV120" si="649">SUM(BR120:BU120)/30</f>
        <v>0</v>
      </c>
      <c r="BW120" s="508"/>
      <c r="BX120" s="508"/>
      <c r="BY120" s="548"/>
      <c r="BZ120" s="549"/>
      <c r="CA120" s="520">
        <f t="shared" ref="CA120" si="650">SUM(BW120:BZ120)/30</f>
        <v>0</v>
      </c>
      <c r="CB120" s="508"/>
      <c r="CC120" s="508"/>
      <c r="CD120" s="548"/>
      <c r="CE120" s="549"/>
      <c r="CF120" s="520">
        <f t="shared" ref="CF120" si="651">SUM(CB120:CE120)/30</f>
        <v>0</v>
      </c>
      <c r="CG120" s="508"/>
      <c r="CH120" s="508"/>
      <c r="CI120" s="548"/>
      <c r="CJ120" s="549"/>
      <c r="CK120" s="520">
        <f t="shared" ref="CK120" si="652">SUM(CG120:CJ120)/30</f>
        <v>0</v>
      </c>
      <c r="CL120" s="508"/>
      <c r="CM120" s="508"/>
      <c r="CN120" s="548"/>
      <c r="CO120" s="549"/>
      <c r="CP120" s="520">
        <f t="shared" ref="CP120" si="653">SUM(CL120:CO120)/30</f>
        <v>0</v>
      </c>
      <c r="CQ120" s="62"/>
      <c r="CS120" s="543">
        <f t="shared" si="593"/>
        <v>-1</v>
      </c>
      <c r="CT120" s="543"/>
    </row>
    <row r="121" spans="1:98" s="19" customFormat="1" ht="10.199999999999999" x14ac:dyDescent="0.2">
      <c r="A121" s="507" t="str">
        <f>'НП ДЕННА'!A68</f>
        <v>1.1.12</v>
      </c>
      <c r="B121" s="604">
        <f>'НП ДЕННА'!B68</f>
        <v>0</v>
      </c>
      <c r="C121" s="605">
        <f>'НП ДЕННА'!C68</f>
        <v>0</v>
      </c>
      <c r="D121" s="606">
        <f>'НП ДЕННА'!D68</f>
        <v>0</v>
      </c>
      <c r="E121" s="606">
        <f>'НП ДЕННА'!E68</f>
        <v>0</v>
      </c>
      <c r="F121" s="606">
        <f>'НП ДЕННА'!F68</f>
        <v>0</v>
      </c>
      <c r="G121" s="606">
        <f>'НП ДЕННА'!G68</f>
        <v>0</v>
      </c>
      <c r="H121" s="606">
        <f>'НП ДЕННА'!H68</f>
        <v>0</v>
      </c>
      <c r="I121" s="606">
        <f>'НП ДЕННА'!I68</f>
        <v>0</v>
      </c>
      <c r="J121" s="606">
        <f>'НП ДЕННА'!J68</f>
        <v>0</v>
      </c>
      <c r="K121" s="606">
        <f>'НП ДЕННА'!K68</f>
        <v>0</v>
      </c>
      <c r="L121" s="606">
        <f>'НП ДЕННА'!L68</f>
        <v>0</v>
      </c>
      <c r="M121" s="606">
        <f>'НП ДЕННА'!M68</f>
        <v>0</v>
      </c>
      <c r="N121" s="606">
        <f>'НП ДЕННА'!N68</f>
        <v>0</v>
      </c>
      <c r="O121" s="606">
        <f>'НП ДЕННА'!O68</f>
        <v>0</v>
      </c>
      <c r="P121" s="606">
        <f>'НП ДЕННА'!P68</f>
        <v>0</v>
      </c>
      <c r="Q121" s="606">
        <f>'НП ДЕННА'!Q68</f>
        <v>0</v>
      </c>
      <c r="R121" s="606">
        <f>'НП ДЕННА'!R68</f>
        <v>0</v>
      </c>
      <c r="S121" s="606">
        <f>'НП ДЕННА'!S68</f>
        <v>0</v>
      </c>
      <c r="T121" s="607">
        <f>'НП ДЕННА'!T68</f>
        <v>0</v>
      </c>
      <c r="U121" s="607">
        <f>'НП ДЕННА'!U68</f>
        <v>0</v>
      </c>
      <c r="V121" s="608">
        <f>'НП ДЕННА'!V68</f>
        <v>0</v>
      </c>
      <c r="W121" s="608">
        <f>'НП ДЕННА'!W68</f>
        <v>0</v>
      </c>
      <c r="X121" s="608">
        <f>'НП ДЕННА'!X68</f>
        <v>0</v>
      </c>
      <c r="Y121" s="608">
        <f>'НП ДЕННА'!Y68</f>
        <v>0</v>
      </c>
      <c r="Z121" s="608">
        <f>'НП ДЕННА'!Z68</f>
        <v>0</v>
      </c>
      <c r="AA121" s="608">
        <f>'НП ДЕННА'!AA68</f>
        <v>0</v>
      </c>
      <c r="AB121" s="609">
        <f>'НП ДЕННА'!AB68</f>
        <v>0</v>
      </c>
      <c r="AC121" s="275">
        <f t="shared" si="408"/>
        <v>0</v>
      </c>
      <c r="AD121" s="620">
        <f>'НП ДЕННА'!AD68-AD122</f>
        <v>0</v>
      </c>
      <c r="AE121" s="9">
        <f t="shared" si="589"/>
        <v>0</v>
      </c>
      <c r="AF121" s="9">
        <f t="shared" si="590"/>
        <v>0</v>
      </c>
      <c r="AG121" s="9">
        <f t="shared" si="591"/>
        <v>0</v>
      </c>
      <c r="AH121" s="9">
        <f t="shared" si="592"/>
        <v>0</v>
      </c>
      <c r="AI121" s="545">
        <f>IF('НП ДЕННА'!AI68&gt;0,IF(ROUND('НП ДЕННА'!AI68*$CR$4,0)&gt;0,ROUND('НП ДЕННА'!AI68*$CR$4,0)*2,2),0)-AI122</f>
        <v>0</v>
      </c>
      <c r="AJ121" s="545">
        <f>IF('НП ДЕННА'!AJ68&gt;0,IF(ROUND('НП ДЕННА'!AJ68*$CR$4,0)&gt;0,ROUND('НП ДЕННА'!AJ68*$CR$4,0)*2,2),0)-AJ122</f>
        <v>0</v>
      </c>
      <c r="AK121" s="546">
        <f>IF('НП ДЕННА'!AK68&gt;0,IF(ROUND('НП ДЕННА'!AK68*$CR$4,0)&gt;0,ROUND('НП ДЕННА'!AK68*$CR$4,0)*2,2),0)-AK122</f>
        <v>0</v>
      </c>
      <c r="AL121" s="547">
        <f>'НП ДЕННА'!AL68*30-SUM(AI121:AK122)-AL122</f>
        <v>0</v>
      </c>
      <c r="AM121" s="518">
        <f>'НП ДЕННА'!AL68-AM122</f>
        <v>0</v>
      </c>
      <c r="AN121" s="545">
        <f>IF('НП ДЕННА'!AM68&gt;0,IF(ROUND('НП ДЕННА'!AM68*$CR$4,0)&gt;0,ROUND('НП ДЕННА'!AM68*$CR$4,0)*2,2),0)-AN122</f>
        <v>0</v>
      </c>
      <c r="AO121" s="545">
        <f>IF('НП ДЕННА'!AN68&gt;0,IF(ROUND('НП ДЕННА'!AN68*$CR$4,0)&gt;0,ROUND('НП ДЕННА'!AN68*$CR$4,0)*2,2),0)-AO122</f>
        <v>0</v>
      </c>
      <c r="AP121" s="546">
        <f>IF('НП ДЕННА'!AO68&gt;0,IF(ROUND('НП ДЕННА'!AO68*$CR$4,0)&gt;0,ROUND('НП ДЕННА'!AO68*$CR$4,0)*2,2),0)-AP122</f>
        <v>0</v>
      </c>
      <c r="AQ121" s="547">
        <f>'НП ДЕННА'!AP68*30-SUM(AN121:AP122)-AQ122</f>
        <v>0</v>
      </c>
      <c r="AR121" s="518">
        <f>'НП ДЕННА'!AP68-AR122</f>
        <v>0</v>
      </c>
      <c r="AS121" s="545">
        <f>IF('НП ДЕННА'!AQ68&gt;0,IF(ROUND('НП ДЕННА'!AQ68*$CR$4,0)&gt;0,ROUND('НП ДЕННА'!AQ68*$CR$4,0)*2,2),0)-AS122</f>
        <v>0</v>
      </c>
      <c r="AT121" s="545">
        <f>IF('НП ДЕННА'!AR68&gt;0,IF(ROUND('НП ДЕННА'!AR68*$CR$4,0)&gt;0,ROUND('НП ДЕННА'!AR68*$CR$4,0)*2,2),0)-AT122</f>
        <v>0</v>
      </c>
      <c r="AU121" s="546">
        <f>IF('НП ДЕННА'!AS68&gt;0,IF(ROUND('НП ДЕННА'!AS68*$CR$4,0)&gt;0,ROUND('НП ДЕННА'!AS68*$CR$4,0)*2,2),0)-AU122</f>
        <v>0</v>
      </c>
      <c r="AV121" s="547">
        <f>'НП ДЕННА'!AT68*30-SUM(AS121:AU122)-AV122</f>
        <v>0</v>
      </c>
      <c r="AW121" s="518">
        <f>'НП ДЕННА'!AT68-AW122</f>
        <v>0</v>
      </c>
      <c r="AX121" s="545">
        <f>IF('НП ДЕННА'!AU68&gt;0,IF(ROUND('НП ДЕННА'!AU68*$CR$4,0)&gt;0,ROUND('НП ДЕННА'!AU68*$CR$4,0)*2,2),0)-AX122</f>
        <v>0</v>
      </c>
      <c r="AY121" s="545">
        <f>IF('НП ДЕННА'!AV68&gt;0,IF(ROUND('НП ДЕННА'!AV68*$CR$4,0)&gt;0,ROUND('НП ДЕННА'!AV68*$CR$4,0)*2,2),0)-AY122</f>
        <v>0</v>
      </c>
      <c r="AZ121" s="546">
        <f>IF('НП ДЕННА'!AW68&gt;0,IF(ROUND('НП ДЕННА'!AW68*$CR$4,0)&gt;0,ROUND('НП ДЕННА'!AW68*$CR$4,0)*2,2),0)-AZ122</f>
        <v>0</v>
      </c>
      <c r="BA121" s="547">
        <f>'НП ДЕННА'!AX68*30-SUM(AX121:AZ122)-BA122</f>
        <v>0</v>
      </c>
      <c r="BB121" s="518">
        <f>'НП ДЕННА'!AX68-BB122</f>
        <v>0</v>
      </c>
      <c r="BC121" s="545">
        <f>IF('НП ДЕННА'!AY68&gt;0,IF(ROUND('НП ДЕННА'!AY68*$CR$4,0)&gt;0,ROUND('НП ДЕННА'!AY68*$CR$4,0)*2,2),0)-BC122</f>
        <v>0</v>
      </c>
      <c r="BD121" s="545">
        <f>IF('НП ДЕННА'!AZ68&gt;0,IF(ROUND('НП ДЕННА'!AZ68*$CR$4,0)&gt;0,ROUND('НП ДЕННА'!AZ68*$CR$4,0)*2,2),0)-BD122</f>
        <v>0</v>
      </c>
      <c r="BE121" s="546">
        <f>IF('НП ДЕННА'!BA68&gt;0,IF(ROUND('НП ДЕННА'!BA68*$CR$4,0)&gt;0,ROUND('НП ДЕННА'!BA68*$CR$4,0)*2,2),0)-BE122</f>
        <v>0</v>
      </c>
      <c r="BF121" s="547">
        <f>'НП ДЕННА'!BB68*30-SUM(BC121:BE122)-BF122</f>
        <v>0</v>
      </c>
      <c r="BG121" s="518">
        <f>'НП ДЕННА'!BB68-BG122</f>
        <v>0</v>
      </c>
      <c r="BH121" s="545">
        <f>IF('НП ДЕННА'!BC68&gt;0,IF(ROUND('НП ДЕННА'!BC68*$CR$4,0)&gt;0,ROUND('НП ДЕННА'!BC68*$CR$4,0)*2,2),0)-BH122</f>
        <v>0</v>
      </c>
      <c r="BI121" s="545">
        <f>IF('НП ДЕННА'!BD68&gt;0,IF(ROUND('НП ДЕННА'!BD68*$CR$4,0)&gt;0,ROUND('НП ДЕННА'!BD68*$CR$4,0)*2,2),0)-BI122</f>
        <v>0</v>
      </c>
      <c r="BJ121" s="546">
        <f>IF('НП ДЕННА'!BE68&gt;0,IF(ROUND('НП ДЕННА'!BE68*$CR$4,0)&gt;0,ROUND('НП ДЕННА'!BE68*$CR$4,0)*2,2),0)-BJ122</f>
        <v>0</v>
      </c>
      <c r="BK121" s="547">
        <f>'НП ДЕННА'!BF68*30-SUM(BH121:BJ122)-BK122</f>
        <v>0</v>
      </c>
      <c r="BL121" s="518">
        <f>'НП ДЕННА'!BF68-BL122</f>
        <v>0</v>
      </c>
      <c r="BM121" s="545">
        <f>IF('НП ДЕННА'!BG68&gt;0,IF(ROUND('НП ДЕННА'!BG68*$CR$4,0)&gt;0,ROUND('НП ДЕННА'!BG68*$CR$4,0)*2,2),0)-BM122</f>
        <v>0</v>
      </c>
      <c r="BN121" s="545">
        <f>IF('НП ДЕННА'!BH68&gt;0,IF(ROUND('НП ДЕННА'!BH68*$CR$4,0)&gt;0,ROUND('НП ДЕННА'!BH68*$CR$4,0)*2,2),0)-BN122</f>
        <v>0</v>
      </c>
      <c r="BO121" s="546">
        <f>IF('НП ДЕННА'!BI68&gt;0,IF(ROUND('НП ДЕННА'!BI68*$CR$4,0)&gt;0,ROUND('НП ДЕННА'!BI68*$CR$4,0)*2,2),0)-BO122</f>
        <v>0</v>
      </c>
      <c r="BP121" s="547">
        <f>'НП ДЕННА'!BJ68*30-SUM(BM121:BO122)-BP122</f>
        <v>0</v>
      </c>
      <c r="BQ121" s="518">
        <f>'НП ДЕННА'!BJ68-BQ122</f>
        <v>0</v>
      </c>
      <c r="BR121" s="545">
        <f>IF('НП ДЕННА'!BK68&gt;0,IF(ROUND('НП ДЕННА'!BK68*$CR$4,0)&gt;0,ROUND('НП ДЕННА'!BK68*$CR$4,0)*2,2),0)-BR122</f>
        <v>0</v>
      </c>
      <c r="BS121" s="545">
        <f>IF('НП ДЕННА'!BL68&gt;0,IF(ROUND('НП ДЕННА'!BL68*$CR$4,0)&gt;0,ROUND('НП ДЕННА'!BL68*$CR$4,0)*2,2),0)-BS122</f>
        <v>0</v>
      </c>
      <c r="BT121" s="546">
        <f>IF('НП ДЕННА'!BM68&gt;0,IF(ROUND('НП ДЕННА'!BM68*$CR$4,0)&gt;0,ROUND('НП ДЕННА'!BM68*$CR$4,0)*2,2),0)-BT122</f>
        <v>0</v>
      </c>
      <c r="BU121" s="547">
        <f>'НП ДЕННА'!BN68*30-SUM(BR121:BT122)-BU122</f>
        <v>0</v>
      </c>
      <c r="BV121" s="518">
        <f>'НП ДЕННА'!BN68-BV122</f>
        <v>0</v>
      </c>
      <c r="BW121" s="545">
        <f>IF('НП ДЕННА'!BO68&gt;0,IF(ROUND('НП ДЕННА'!BO68*$CR$4,0)&gt;0,ROUND('НП ДЕННА'!BO68*$CR$4,0)*2,2),0)-BW122</f>
        <v>0</v>
      </c>
      <c r="BX121" s="545">
        <f>IF('НП ДЕННА'!BP68&gt;0,IF(ROUND('НП ДЕННА'!BP68*$CR$4,0)&gt;0,ROUND('НП ДЕННА'!BP68*$CR$4,0)*2,2),0)-BX122</f>
        <v>0</v>
      </c>
      <c r="BY121" s="546">
        <f>IF('НП ДЕННА'!BQ68&gt;0,IF(ROUND('НП ДЕННА'!BQ68*$CR$4,0)&gt;0,ROUND('НП ДЕННА'!BQ68*$CR$4,0)*2,2),0)-BY122</f>
        <v>0</v>
      </c>
      <c r="BZ121" s="547">
        <f>'НП ДЕННА'!BR68*30-SUM(BW121:BY122)-BZ122</f>
        <v>0</v>
      </c>
      <c r="CA121" s="518">
        <f>'НП ДЕННА'!BR68-CA122</f>
        <v>0</v>
      </c>
      <c r="CB121" s="545">
        <f>IF('НП ДЕННА'!BS68&gt;0,IF(ROUND('НП ДЕННА'!BS68*$CR$4,0)&gt;0,ROUND('НП ДЕННА'!BS68*$CR$4,0)*2,2),0)-CB122</f>
        <v>0</v>
      </c>
      <c r="CC121" s="545">
        <f>IF('НП ДЕННА'!BT68&gt;0,IF(ROUND('НП ДЕННА'!BT68*$CR$4,0)&gt;0,ROUND('НП ДЕННА'!BT68*$CR$4,0)*2,2),0)-CC122</f>
        <v>0</v>
      </c>
      <c r="CD121" s="546">
        <f>IF('НП ДЕННА'!BU68&gt;0,IF(ROUND('НП ДЕННА'!BU68*$CR$4,0)&gt;0,ROUND('НП ДЕННА'!BU68*$CR$4,0)*2,2),0)-CD122</f>
        <v>0</v>
      </c>
      <c r="CE121" s="547">
        <f>'НП ДЕННА'!BV68*30-SUM(CB121:CD122)-CE122</f>
        <v>0</v>
      </c>
      <c r="CF121" s="518">
        <f>'НП ДЕННА'!BV68-CF122</f>
        <v>0</v>
      </c>
      <c r="CG121" s="545">
        <f>IF('НП ДЕННА'!BW68&gt;0,IF(ROUND('НП ДЕННА'!BW68*$CR$4,0)&gt;0,ROUND('НП ДЕННА'!BW68*$CR$4,0)*2,2),0)-CG122</f>
        <v>0</v>
      </c>
      <c r="CH121" s="545">
        <f>IF('НП ДЕННА'!BX68&gt;0,IF(ROUND('НП ДЕННА'!BX68*$CR$4,0)&gt;0,ROUND('НП ДЕННА'!BX68*$CR$4,0)*2,2),0)-CH122</f>
        <v>0</v>
      </c>
      <c r="CI121" s="546">
        <f>IF('НП ДЕННА'!BY68&gt;0,IF(ROUND('НП ДЕННА'!BY68*$CR$4,0)&gt;0,ROUND('НП ДЕННА'!BY68*$CR$4,0)*2,2),0)-CI122</f>
        <v>0</v>
      </c>
      <c r="CJ121" s="547">
        <f>'НП ДЕННА'!BZ68*30-SUM(CG121:CI122)-CJ122</f>
        <v>0</v>
      </c>
      <c r="CK121" s="518">
        <f>'НП ДЕННА'!BZ68-CK122</f>
        <v>0</v>
      </c>
      <c r="CL121" s="545">
        <f>IF('НП ДЕННА'!CA68&gt;0,IF(ROUND('НП ДЕННА'!CA68*$CR$4,0)&gt;0,ROUND('НП ДЕННА'!CA68*$CR$4,0)*2,2),0)-CL122</f>
        <v>0</v>
      </c>
      <c r="CM121" s="545">
        <f>IF('НП ДЕННА'!CB68&gt;0,IF(ROUND('НП ДЕННА'!CB68*$CR$4,0)&gt;0,ROUND('НП ДЕННА'!CB68*$CR$4,0)*2,2),0)-CM122</f>
        <v>0</v>
      </c>
      <c r="CN121" s="546">
        <f>IF('НП ДЕННА'!CC68&gt;0,IF(ROUND('НП ДЕННА'!CC68*$CR$4,0)&gt;0,ROUND('НП ДЕННА'!CC68*$CR$4,0)*2,2),0)-CN122</f>
        <v>0</v>
      </c>
      <c r="CO121" s="547">
        <f>'НП ДЕННА'!CD68*30-SUM(CL121:CN122)-CO122</f>
        <v>0</v>
      </c>
      <c r="CP121" s="518">
        <f>'НП ДЕННА'!CD68-CP122</f>
        <v>0</v>
      </c>
      <c r="CQ121" s="62">
        <f>IF(ISERROR(AH121/AC121),0,(AH121+AH122)/(AC121+AC122))</f>
        <v>0</v>
      </c>
      <c r="CS121" s="543">
        <f t="shared" si="593"/>
        <v>-1</v>
      </c>
    </row>
    <row r="122" spans="1:98" s="19" customFormat="1" ht="10.199999999999999" x14ac:dyDescent="0.2">
      <c r="A122" s="570"/>
      <c r="B122" s="610"/>
      <c r="C122" s="611" t="s">
        <v>275</v>
      </c>
      <c r="D122" s="612"/>
      <c r="E122" s="612"/>
      <c r="F122" s="612"/>
      <c r="G122" s="612"/>
      <c r="H122" s="612"/>
      <c r="I122" s="612"/>
      <c r="J122" s="612"/>
      <c r="K122" s="612"/>
      <c r="L122" s="612"/>
      <c r="M122" s="612"/>
      <c r="N122" s="612"/>
      <c r="O122" s="612"/>
      <c r="P122" s="612"/>
      <c r="Q122" s="612"/>
      <c r="R122" s="612"/>
      <c r="S122" s="612"/>
      <c r="T122" s="612"/>
      <c r="U122" s="612"/>
      <c r="V122" s="612"/>
      <c r="W122" s="612"/>
      <c r="X122" s="612"/>
      <c r="Y122" s="612"/>
      <c r="Z122" s="612"/>
      <c r="AA122" s="612"/>
      <c r="AB122" s="612"/>
      <c r="AC122" s="566">
        <f t="shared" si="408"/>
        <v>0</v>
      </c>
      <c r="AD122" s="622">
        <f>AM122+AR122+AW122+BB122+BG122+BL122+BQ122+BV122+CA122+CF122+CK122+CP122</f>
        <v>0</v>
      </c>
      <c r="AE122" s="550">
        <f t="shared" si="589"/>
        <v>0</v>
      </c>
      <c r="AF122" s="550">
        <f t="shared" si="590"/>
        <v>0</v>
      </c>
      <c r="AG122" s="550">
        <f t="shared" si="591"/>
        <v>0</v>
      </c>
      <c r="AH122" s="550">
        <f t="shared" si="592"/>
        <v>0</v>
      </c>
      <c r="AI122" s="551"/>
      <c r="AJ122" s="551"/>
      <c r="AK122" s="552"/>
      <c r="AL122" s="549"/>
      <c r="AM122" s="553">
        <f t="shared" ref="AM122" si="654">SUM(AI122:AL122)/30</f>
        <v>0</v>
      </c>
      <c r="AN122" s="551"/>
      <c r="AO122" s="551"/>
      <c r="AP122" s="552"/>
      <c r="AQ122" s="549"/>
      <c r="AR122" s="553">
        <f t="shared" ref="AR122" si="655">SUM(AN122:AQ122)/30</f>
        <v>0</v>
      </c>
      <c r="AS122" s="551"/>
      <c r="AT122" s="551"/>
      <c r="AU122" s="552"/>
      <c r="AV122" s="549"/>
      <c r="AW122" s="553">
        <f t="shared" ref="AW122" si="656">SUM(AS122:AV122)/30</f>
        <v>0</v>
      </c>
      <c r="AX122" s="551"/>
      <c r="AY122" s="551"/>
      <c r="AZ122" s="552"/>
      <c r="BA122" s="549"/>
      <c r="BB122" s="553">
        <f t="shared" ref="BB122" si="657">SUM(AX122:BA122)/30</f>
        <v>0</v>
      </c>
      <c r="BC122" s="551"/>
      <c r="BD122" s="551"/>
      <c r="BE122" s="552"/>
      <c r="BF122" s="549"/>
      <c r="BG122" s="553">
        <f t="shared" ref="BG122" si="658">SUM(BC122:BF122)/30</f>
        <v>0</v>
      </c>
      <c r="BH122" s="551"/>
      <c r="BI122" s="551"/>
      <c r="BJ122" s="552"/>
      <c r="BK122" s="549"/>
      <c r="BL122" s="553">
        <f t="shared" ref="BL122" si="659">SUM(BH122:BK122)/30</f>
        <v>0</v>
      </c>
      <c r="BM122" s="551"/>
      <c r="BN122" s="551"/>
      <c r="BO122" s="552"/>
      <c r="BP122" s="549"/>
      <c r="BQ122" s="553">
        <f t="shared" ref="BQ122" si="660">SUM(BM122:BP122)/30</f>
        <v>0</v>
      </c>
      <c r="BR122" s="551"/>
      <c r="BS122" s="551"/>
      <c r="BT122" s="552"/>
      <c r="BU122" s="549"/>
      <c r="BV122" s="553">
        <f t="shared" ref="BV122" si="661">SUM(BR122:BU122)/30</f>
        <v>0</v>
      </c>
      <c r="BW122" s="551"/>
      <c r="BX122" s="551"/>
      <c r="BY122" s="552"/>
      <c r="BZ122" s="549"/>
      <c r="CA122" s="553">
        <f t="shared" ref="CA122" si="662">SUM(BW122:BZ122)/30</f>
        <v>0</v>
      </c>
      <c r="CB122" s="551"/>
      <c r="CC122" s="551"/>
      <c r="CD122" s="552"/>
      <c r="CE122" s="549"/>
      <c r="CF122" s="553">
        <f t="shared" ref="CF122" si="663">SUM(CB122:CE122)/30</f>
        <v>0</v>
      </c>
      <c r="CG122" s="551"/>
      <c r="CH122" s="551"/>
      <c r="CI122" s="552"/>
      <c r="CJ122" s="549"/>
      <c r="CK122" s="553">
        <f t="shared" ref="CK122" si="664">SUM(CG122:CJ122)/30</f>
        <v>0</v>
      </c>
      <c r="CL122" s="551"/>
      <c r="CM122" s="551"/>
      <c r="CN122" s="552"/>
      <c r="CO122" s="549"/>
      <c r="CP122" s="553">
        <f t="shared" ref="CP122" si="665">SUM(CL122:CO122)/30</f>
        <v>0</v>
      </c>
      <c r="CQ122" s="62"/>
      <c r="CS122" s="543">
        <f t="shared" si="593"/>
        <v>-1</v>
      </c>
      <c r="CT122" s="543"/>
    </row>
    <row r="123" spans="1:98" s="20" customFormat="1" ht="10.199999999999999" x14ac:dyDescent="0.25">
      <c r="A123" s="574" t="s">
        <v>23</v>
      </c>
      <c r="B123" s="575" t="s">
        <v>284</v>
      </c>
      <c r="C123" s="576"/>
      <c r="D123" s="577"/>
      <c r="E123" s="577"/>
      <c r="F123" s="577"/>
      <c r="G123" s="577"/>
      <c r="H123" s="577"/>
      <c r="I123" s="577"/>
      <c r="J123" s="577"/>
      <c r="K123" s="577"/>
      <c r="L123" s="577"/>
      <c r="M123" s="577"/>
      <c r="N123" s="577"/>
      <c r="O123" s="577"/>
      <c r="P123" s="577"/>
      <c r="Q123" s="577"/>
      <c r="R123" s="577"/>
      <c r="S123" s="577"/>
      <c r="T123" s="577"/>
      <c r="U123" s="577"/>
      <c r="V123" s="577"/>
      <c r="W123" s="577"/>
      <c r="X123" s="577"/>
      <c r="Y123" s="577"/>
      <c r="Z123" s="577"/>
      <c r="AA123" s="577"/>
      <c r="AB123" s="578"/>
      <c r="AC123" s="567">
        <f t="shared" ref="AC123:AL123" si="666">SUMIF($CS$15:$CS$122,"&gt;0",AC15:AC122)</f>
        <v>1374</v>
      </c>
      <c r="AD123" s="558">
        <f t="shared" si="666"/>
        <v>45.8</v>
      </c>
      <c r="AE123" s="557">
        <f t="shared" si="666"/>
        <v>192</v>
      </c>
      <c r="AF123" s="557">
        <f t="shared" si="666"/>
        <v>0</v>
      </c>
      <c r="AG123" s="557">
        <f t="shared" si="666"/>
        <v>178</v>
      </c>
      <c r="AH123" s="557">
        <f t="shared" si="666"/>
        <v>1004</v>
      </c>
      <c r="AI123" s="557">
        <f t="shared" si="666"/>
        <v>130</v>
      </c>
      <c r="AJ123" s="557">
        <f t="shared" si="666"/>
        <v>0</v>
      </c>
      <c r="AK123" s="557">
        <f t="shared" si="666"/>
        <v>104</v>
      </c>
      <c r="AL123" s="557">
        <f t="shared" si="666"/>
        <v>636</v>
      </c>
      <c r="AM123" s="559">
        <f t="shared" ref="AM123:BV123" si="667">SUMIF($CQ$15:$CQ$122,"&gt;0",AM15:AM122)</f>
        <v>29</v>
      </c>
      <c r="AN123" s="557">
        <f t="shared" si="667"/>
        <v>50</v>
      </c>
      <c r="AO123" s="557">
        <f t="shared" si="667"/>
        <v>0</v>
      </c>
      <c r="AP123" s="557">
        <f t="shared" si="667"/>
        <v>62</v>
      </c>
      <c r="AQ123" s="557">
        <f t="shared" si="667"/>
        <v>308</v>
      </c>
      <c r="AR123" s="559">
        <f t="shared" si="667"/>
        <v>14</v>
      </c>
      <c r="AS123" s="557">
        <f t="shared" si="667"/>
        <v>12</v>
      </c>
      <c r="AT123" s="557">
        <f t="shared" si="667"/>
        <v>0</v>
      </c>
      <c r="AU123" s="557">
        <f t="shared" si="667"/>
        <v>12</v>
      </c>
      <c r="AV123" s="557">
        <f t="shared" si="667"/>
        <v>60</v>
      </c>
      <c r="AW123" s="559">
        <f t="shared" si="667"/>
        <v>2.8</v>
      </c>
      <c r="AX123" s="557">
        <f t="shared" si="667"/>
        <v>0</v>
      </c>
      <c r="AY123" s="557">
        <f t="shared" si="667"/>
        <v>0</v>
      </c>
      <c r="AZ123" s="557">
        <f t="shared" si="667"/>
        <v>0</v>
      </c>
      <c r="BA123" s="557">
        <f t="shared" si="667"/>
        <v>0</v>
      </c>
      <c r="BB123" s="559">
        <f t="shared" si="667"/>
        <v>0</v>
      </c>
      <c r="BC123" s="557">
        <f t="shared" si="667"/>
        <v>0</v>
      </c>
      <c r="BD123" s="557">
        <f t="shared" si="667"/>
        <v>0</v>
      </c>
      <c r="BE123" s="557">
        <f t="shared" si="667"/>
        <v>0</v>
      </c>
      <c r="BF123" s="557">
        <f t="shared" si="667"/>
        <v>0</v>
      </c>
      <c r="BG123" s="559">
        <f t="shared" si="667"/>
        <v>0</v>
      </c>
      <c r="BH123" s="557">
        <f t="shared" si="667"/>
        <v>0</v>
      </c>
      <c r="BI123" s="557">
        <f t="shared" si="667"/>
        <v>0</v>
      </c>
      <c r="BJ123" s="557">
        <f t="shared" si="667"/>
        <v>0</v>
      </c>
      <c r="BK123" s="557">
        <f t="shared" si="667"/>
        <v>0</v>
      </c>
      <c r="BL123" s="559">
        <f t="shared" si="667"/>
        <v>0</v>
      </c>
      <c r="BM123" s="557">
        <f t="shared" si="667"/>
        <v>0</v>
      </c>
      <c r="BN123" s="557">
        <f t="shared" si="667"/>
        <v>0</v>
      </c>
      <c r="BO123" s="557">
        <f t="shared" si="667"/>
        <v>0</v>
      </c>
      <c r="BP123" s="557">
        <f t="shared" si="667"/>
        <v>0</v>
      </c>
      <c r="BQ123" s="559">
        <f t="shared" si="667"/>
        <v>0</v>
      </c>
      <c r="BR123" s="557">
        <f t="shared" si="667"/>
        <v>0</v>
      </c>
      <c r="BS123" s="557">
        <f t="shared" si="667"/>
        <v>0</v>
      </c>
      <c r="BT123" s="557">
        <f t="shared" si="667"/>
        <v>0</v>
      </c>
      <c r="BU123" s="557">
        <f t="shared" si="667"/>
        <v>0</v>
      </c>
      <c r="BV123" s="559">
        <f t="shared" si="667"/>
        <v>0</v>
      </c>
      <c r="BW123" s="557">
        <f t="shared" ref="BW123" si="668">SUMIF($CQ$15:$CQ$122,"&gt;0",BW15:BW122)</f>
        <v>0</v>
      </c>
      <c r="BX123" s="557">
        <f t="shared" ref="BX123" si="669">SUMIF($CQ$15:$CQ$122,"&gt;0",BX15:BX122)</f>
        <v>0</v>
      </c>
      <c r="BY123" s="557">
        <f t="shared" ref="BY123" si="670">SUMIF($CQ$15:$CQ$122,"&gt;0",BY15:BY122)</f>
        <v>0</v>
      </c>
      <c r="BZ123" s="557">
        <f t="shared" ref="BZ123" si="671">SUMIF($CQ$15:$CQ$122,"&gt;0",BZ15:BZ122)</f>
        <v>0</v>
      </c>
      <c r="CA123" s="559">
        <f>SUMIF($CQ$15:$CQ$122,"&gt;0",CA15:CA122)</f>
        <v>0</v>
      </c>
      <c r="CB123" s="557">
        <f t="shared" ref="CB123" si="672">SUMIF($CQ$15:$CQ$122,"&gt;0",CB15:CB122)</f>
        <v>0</v>
      </c>
      <c r="CC123" s="557">
        <f t="shared" ref="CC123" si="673">SUMIF($CQ$15:$CQ$122,"&gt;0",CC15:CC122)</f>
        <v>0</v>
      </c>
      <c r="CD123" s="557">
        <f t="shared" ref="CD123" si="674">SUMIF($CQ$15:$CQ$122,"&gt;0",CD15:CD122)</f>
        <v>0</v>
      </c>
      <c r="CE123" s="557">
        <f t="shared" ref="CE123" si="675">SUMIF($CQ$15:$CQ$122,"&gt;0",CE15:CE122)</f>
        <v>0</v>
      </c>
      <c r="CF123" s="559">
        <f>SUMIF($CQ$15:$CQ$122,"&gt;0",CF15:CF122)</f>
        <v>0</v>
      </c>
      <c r="CG123" s="557">
        <f t="shared" ref="CG123" si="676">SUMIF($CQ$15:$CQ$122,"&gt;0",CG15:CG122)</f>
        <v>0</v>
      </c>
      <c r="CH123" s="557">
        <f t="shared" ref="CH123" si="677">SUMIF($CQ$15:$CQ$122,"&gt;0",CH15:CH122)</f>
        <v>0</v>
      </c>
      <c r="CI123" s="557">
        <f t="shared" ref="CI123" si="678">SUMIF($CQ$15:$CQ$122,"&gt;0",CI15:CI122)</f>
        <v>0</v>
      </c>
      <c r="CJ123" s="557">
        <f t="shared" ref="CJ123" si="679">SUMIF($CQ$15:$CQ$122,"&gt;0",CJ15:CJ122)</f>
        <v>0</v>
      </c>
      <c r="CK123" s="559">
        <f>SUMIF($CQ$15:$CQ$122,"&gt;0",CK15:CK122)</f>
        <v>0</v>
      </c>
      <c r="CL123" s="557">
        <f t="shared" ref="CL123" si="680">SUMIF($CQ$15:$CQ$122,"&gt;0",CL15:CL122)</f>
        <v>0</v>
      </c>
      <c r="CM123" s="557">
        <f t="shared" ref="CM123" si="681">SUMIF($CQ$15:$CQ$122,"&gt;0",CM15:CM122)</f>
        <v>0</v>
      </c>
      <c r="CN123" s="557">
        <f t="shared" ref="CN123" si="682">SUMIF($CQ$15:$CQ$122,"&gt;0",CN15:CN122)</f>
        <v>0</v>
      </c>
      <c r="CO123" s="557">
        <f t="shared" ref="CO123" si="683">SUMIF($CQ$15:$CQ$122,"&gt;0",CO15:CO122)</f>
        <v>0</v>
      </c>
      <c r="CP123" s="559">
        <f>SUMIF($CQ$15:$CQ$122,"&gt;0",CP15:CP122)</f>
        <v>0</v>
      </c>
      <c r="CQ123" s="62">
        <f>IF(ISERROR(AH123/AC123),0,(AH123+AH124)/(AC123+AC124))</f>
        <v>0.73071324599708876</v>
      </c>
      <c r="CS123" s="544"/>
    </row>
    <row r="124" spans="1:98" s="20" customFormat="1" ht="10.199999999999999" x14ac:dyDescent="0.25">
      <c r="A124" s="579"/>
      <c r="B124" s="580" t="s">
        <v>285</v>
      </c>
      <c r="C124" s="581"/>
      <c r="D124" s="582"/>
      <c r="E124" s="582"/>
      <c r="F124" s="582"/>
      <c r="G124" s="582"/>
      <c r="H124" s="582"/>
      <c r="I124" s="582"/>
      <c r="J124" s="582"/>
      <c r="K124" s="582"/>
      <c r="L124" s="582"/>
      <c r="M124" s="582"/>
      <c r="N124" s="582"/>
      <c r="O124" s="582"/>
      <c r="P124" s="582"/>
      <c r="Q124" s="582"/>
      <c r="R124" s="582"/>
      <c r="S124" s="582"/>
      <c r="T124" s="582"/>
      <c r="U124" s="582"/>
      <c r="V124" s="582"/>
      <c r="W124" s="582"/>
      <c r="X124" s="582"/>
      <c r="Y124" s="582"/>
      <c r="Z124" s="582"/>
      <c r="AA124" s="582"/>
      <c r="AB124" s="583"/>
      <c r="AC124" s="568">
        <f t="shared" ref="AC124:BV124" si="684">SUMIF($CS$15:$CS$122,"&lt;0",AC15:AC122)</f>
        <v>0</v>
      </c>
      <c r="AD124" s="561">
        <f t="shared" si="684"/>
        <v>0</v>
      </c>
      <c r="AE124" s="560">
        <f t="shared" si="684"/>
        <v>0</v>
      </c>
      <c r="AF124" s="560">
        <f t="shared" si="684"/>
        <v>0</v>
      </c>
      <c r="AG124" s="560">
        <f t="shared" si="684"/>
        <v>0</v>
      </c>
      <c r="AH124" s="560">
        <f t="shared" si="684"/>
        <v>0</v>
      </c>
      <c r="AI124" s="560">
        <f t="shared" si="684"/>
        <v>0</v>
      </c>
      <c r="AJ124" s="560">
        <f t="shared" si="684"/>
        <v>0</v>
      </c>
      <c r="AK124" s="560">
        <f t="shared" si="684"/>
        <v>0</v>
      </c>
      <c r="AL124" s="560">
        <f t="shared" si="684"/>
        <v>0</v>
      </c>
      <c r="AM124" s="562">
        <f t="shared" si="684"/>
        <v>0</v>
      </c>
      <c r="AN124" s="560">
        <f t="shared" si="684"/>
        <v>0</v>
      </c>
      <c r="AO124" s="560">
        <f t="shared" si="684"/>
        <v>0</v>
      </c>
      <c r="AP124" s="560">
        <f t="shared" si="684"/>
        <v>0</v>
      </c>
      <c r="AQ124" s="560">
        <f t="shared" si="684"/>
        <v>0</v>
      </c>
      <c r="AR124" s="562">
        <f t="shared" si="684"/>
        <v>0</v>
      </c>
      <c r="AS124" s="560">
        <f t="shared" si="684"/>
        <v>0</v>
      </c>
      <c r="AT124" s="560">
        <f t="shared" si="684"/>
        <v>0</v>
      </c>
      <c r="AU124" s="560">
        <f t="shared" si="684"/>
        <v>0</v>
      </c>
      <c r="AV124" s="560">
        <f t="shared" si="684"/>
        <v>0</v>
      </c>
      <c r="AW124" s="562">
        <f t="shared" si="684"/>
        <v>0</v>
      </c>
      <c r="AX124" s="560">
        <f t="shared" si="684"/>
        <v>0</v>
      </c>
      <c r="AY124" s="560">
        <f t="shared" si="684"/>
        <v>0</v>
      </c>
      <c r="AZ124" s="560">
        <f t="shared" si="684"/>
        <v>0</v>
      </c>
      <c r="BA124" s="560">
        <f t="shared" si="684"/>
        <v>0</v>
      </c>
      <c r="BB124" s="562">
        <f t="shared" si="684"/>
        <v>0</v>
      </c>
      <c r="BC124" s="560">
        <f t="shared" si="684"/>
        <v>0</v>
      </c>
      <c r="BD124" s="560">
        <f t="shared" si="684"/>
        <v>0</v>
      </c>
      <c r="BE124" s="560">
        <f t="shared" si="684"/>
        <v>0</v>
      </c>
      <c r="BF124" s="560">
        <f t="shared" si="684"/>
        <v>0</v>
      </c>
      <c r="BG124" s="562">
        <f t="shared" si="684"/>
        <v>0</v>
      </c>
      <c r="BH124" s="560">
        <f t="shared" si="684"/>
        <v>0</v>
      </c>
      <c r="BI124" s="560">
        <f t="shared" si="684"/>
        <v>0</v>
      </c>
      <c r="BJ124" s="560">
        <f t="shared" si="684"/>
        <v>0</v>
      </c>
      <c r="BK124" s="560">
        <f t="shared" si="684"/>
        <v>0</v>
      </c>
      <c r="BL124" s="562">
        <f t="shared" si="684"/>
        <v>0</v>
      </c>
      <c r="BM124" s="560">
        <f t="shared" si="684"/>
        <v>0</v>
      </c>
      <c r="BN124" s="560">
        <f t="shared" si="684"/>
        <v>0</v>
      </c>
      <c r="BO124" s="560">
        <f t="shared" si="684"/>
        <v>0</v>
      </c>
      <c r="BP124" s="560">
        <f t="shared" si="684"/>
        <v>0</v>
      </c>
      <c r="BQ124" s="562">
        <f t="shared" si="684"/>
        <v>0</v>
      </c>
      <c r="BR124" s="560">
        <f t="shared" si="684"/>
        <v>0</v>
      </c>
      <c r="BS124" s="560">
        <f t="shared" si="684"/>
        <v>0</v>
      </c>
      <c r="BT124" s="560">
        <f t="shared" si="684"/>
        <v>0</v>
      </c>
      <c r="BU124" s="560">
        <f t="shared" si="684"/>
        <v>0</v>
      </c>
      <c r="BV124" s="562">
        <f t="shared" si="684"/>
        <v>0</v>
      </c>
      <c r="BW124" s="560">
        <f t="shared" ref="BW124:CO124" si="685">SUMIF($CS$15:$CS$122,"&lt;0",BW15:BW122)</f>
        <v>0</v>
      </c>
      <c r="BX124" s="560">
        <f t="shared" si="685"/>
        <v>0</v>
      </c>
      <c r="BY124" s="560">
        <f t="shared" si="685"/>
        <v>0</v>
      </c>
      <c r="BZ124" s="560">
        <f t="shared" si="685"/>
        <v>0</v>
      </c>
      <c r="CA124" s="562">
        <f t="shared" si="685"/>
        <v>0</v>
      </c>
      <c r="CB124" s="560">
        <f t="shared" si="685"/>
        <v>0</v>
      </c>
      <c r="CC124" s="560">
        <f t="shared" si="685"/>
        <v>0</v>
      </c>
      <c r="CD124" s="560">
        <f t="shared" si="685"/>
        <v>0</v>
      </c>
      <c r="CE124" s="560">
        <f t="shared" si="685"/>
        <v>0</v>
      </c>
      <c r="CF124" s="562">
        <f t="shared" si="685"/>
        <v>0</v>
      </c>
      <c r="CG124" s="560">
        <f t="shared" si="685"/>
        <v>0</v>
      </c>
      <c r="CH124" s="560">
        <f t="shared" si="685"/>
        <v>0</v>
      </c>
      <c r="CI124" s="560">
        <f t="shared" si="685"/>
        <v>0</v>
      </c>
      <c r="CJ124" s="560">
        <f t="shared" si="685"/>
        <v>0</v>
      </c>
      <c r="CK124" s="562">
        <f t="shared" si="685"/>
        <v>0</v>
      </c>
      <c r="CL124" s="560">
        <f t="shared" si="685"/>
        <v>0</v>
      </c>
      <c r="CM124" s="560">
        <f t="shared" si="685"/>
        <v>0</v>
      </c>
      <c r="CN124" s="560">
        <f t="shared" si="685"/>
        <v>0</v>
      </c>
      <c r="CO124" s="560">
        <f t="shared" si="685"/>
        <v>0</v>
      </c>
      <c r="CP124" s="562">
        <f t="shared" ref="CP124" si="686">SUMIF($CS$15:$CS$122,"&lt;0",CP15:CP122)</f>
        <v>0</v>
      </c>
      <c r="CQ124" s="62"/>
      <c r="CT124" s="544"/>
    </row>
    <row r="125" spans="1:98" s="20" customFormat="1" ht="10.199999999999999" x14ac:dyDescent="0.25">
      <c r="A125" s="584"/>
      <c r="B125" s="585" t="str">
        <f>'НП ДЕННА'!B69</f>
        <v xml:space="preserve">Разом навчальні дисципліни: </v>
      </c>
      <c r="C125" s="586"/>
      <c r="D125" s="587"/>
      <c r="E125" s="587"/>
      <c r="F125" s="587"/>
      <c r="G125" s="587"/>
      <c r="H125" s="587"/>
      <c r="I125" s="587"/>
      <c r="J125" s="587"/>
      <c r="K125" s="587"/>
      <c r="L125" s="587"/>
      <c r="M125" s="587"/>
      <c r="N125" s="587"/>
      <c r="O125" s="587"/>
      <c r="P125" s="587"/>
      <c r="Q125" s="587"/>
      <c r="R125" s="587"/>
      <c r="S125" s="587"/>
      <c r="T125" s="587"/>
      <c r="U125" s="587"/>
      <c r="V125" s="587"/>
      <c r="W125" s="587"/>
      <c r="X125" s="587"/>
      <c r="Y125" s="587"/>
      <c r="Z125" s="587"/>
      <c r="AA125" s="587"/>
      <c r="AB125" s="588"/>
      <c r="AC125" s="569">
        <f>AC123+AC124</f>
        <v>1374</v>
      </c>
      <c r="AD125" s="564">
        <f>AD123+AD124</f>
        <v>45.8</v>
      </c>
      <c r="AE125" s="563">
        <f t="shared" ref="AE125:AM125" si="687">AE123+AE124</f>
        <v>192</v>
      </c>
      <c r="AF125" s="563">
        <f t="shared" si="687"/>
        <v>0</v>
      </c>
      <c r="AG125" s="563">
        <f t="shared" si="687"/>
        <v>178</v>
      </c>
      <c r="AH125" s="563">
        <f t="shared" si="687"/>
        <v>1004</v>
      </c>
      <c r="AI125" s="563">
        <f t="shared" si="687"/>
        <v>130</v>
      </c>
      <c r="AJ125" s="563">
        <f t="shared" si="687"/>
        <v>0</v>
      </c>
      <c r="AK125" s="563">
        <f t="shared" si="687"/>
        <v>104</v>
      </c>
      <c r="AL125" s="563">
        <f t="shared" si="687"/>
        <v>636</v>
      </c>
      <c r="AM125" s="565">
        <f t="shared" si="687"/>
        <v>29</v>
      </c>
      <c r="AN125" s="563">
        <f t="shared" ref="AN125" si="688">AN123+AN124</f>
        <v>50</v>
      </c>
      <c r="AO125" s="563">
        <f t="shared" ref="AO125" si="689">AO123+AO124</f>
        <v>0</v>
      </c>
      <c r="AP125" s="563">
        <f t="shared" ref="AP125" si="690">AP123+AP124</f>
        <v>62</v>
      </c>
      <c r="AQ125" s="563">
        <f t="shared" ref="AQ125" si="691">AQ123+AQ124</f>
        <v>308</v>
      </c>
      <c r="AR125" s="565">
        <f t="shared" ref="AR125" si="692">AR123+AR124</f>
        <v>14</v>
      </c>
      <c r="AS125" s="563">
        <f t="shared" ref="AS125" si="693">AS123+AS124</f>
        <v>12</v>
      </c>
      <c r="AT125" s="563">
        <f t="shared" ref="AT125" si="694">AT123+AT124</f>
        <v>0</v>
      </c>
      <c r="AU125" s="563">
        <f t="shared" ref="AU125" si="695">AU123+AU124</f>
        <v>12</v>
      </c>
      <c r="AV125" s="563">
        <f t="shared" ref="AV125" si="696">AV123+AV124</f>
        <v>60</v>
      </c>
      <c r="AW125" s="565">
        <f t="shared" ref="AW125" si="697">AW123+AW124</f>
        <v>2.8</v>
      </c>
      <c r="AX125" s="563">
        <f t="shared" ref="AX125" si="698">AX123+AX124</f>
        <v>0</v>
      </c>
      <c r="AY125" s="563">
        <f t="shared" ref="AY125" si="699">AY123+AY124</f>
        <v>0</v>
      </c>
      <c r="AZ125" s="563">
        <f t="shared" ref="AZ125" si="700">AZ123+AZ124</f>
        <v>0</v>
      </c>
      <c r="BA125" s="563">
        <f t="shared" ref="BA125" si="701">BA123+BA124</f>
        <v>0</v>
      </c>
      <c r="BB125" s="565">
        <f t="shared" ref="BB125" si="702">BB123+BB124</f>
        <v>0</v>
      </c>
      <c r="BC125" s="563">
        <f t="shared" ref="BC125" si="703">BC123+BC124</f>
        <v>0</v>
      </c>
      <c r="BD125" s="563">
        <f t="shared" ref="BD125" si="704">BD123+BD124</f>
        <v>0</v>
      </c>
      <c r="BE125" s="563">
        <f t="shared" ref="BE125" si="705">BE123+BE124</f>
        <v>0</v>
      </c>
      <c r="BF125" s="563">
        <f t="shared" ref="BF125" si="706">BF123+BF124</f>
        <v>0</v>
      </c>
      <c r="BG125" s="565">
        <f t="shared" ref="BG125" si="707">BG123+BG124</f>
        <v>0</v>
      </c>
      <c r="BH125" s="563">
        <f t="shared" ref="BH125" si="708">BH123+BH124</f>
        <v>0</v>
      </c>
      <c r="BI125" s="563">
        <f t="shared" ref="BI125" si="709">BI123+BI124</f>
        <v>0</v>
      </c>
      <c r="BJ125" s="563">
        <f t="shared" ref="BJ125" si="710">BJ123+BJ124</f>
        <v>0</v>
      </c>
      <c r="BK125" s="563">
        <f t="shared" ref="BK125" si="711">BK123+BK124</f>
        <v>0</v>
      </c>
      <c r="BL125" s="565">
        <f t="shared" ref="BL125" si="712">BL123+BL124</f>
        <v>0</v>
      </c>
      <c r="BM125" s="563">
        <f t="shared" ref="BM125" si="713">BM123+BM124</f>
        <v>0</v>
      </c>
      <c r="BN125" s="563">
        <f t="shared" ref="BN125" si="714">BN123+BN124</f>
        <v>0</v>
      </c>
      <c r="BO125" s="563">
        <f t="shared" ref="BO125" si="715">BO123+BO124</f>
        <v>0</v>
      </c>
      <c r="BP125" s="563">
        <f t="shared" ref="BP125" si="716">BP123+BP124</f>
        <v>0</v>
      </c>
      <c r="BQ125" s="565">
        <f t="shared" ref="BQ125" si="717">BQ123+BQ124</f>
        <v>0</v>
      </c>
      <c r="BR125" s="563">
        <f t="shared" ref="BR125" si="718">BR123+BR124</f>
        <v>0</v>
      </c>
      <c r="BS125" s="563">
        <f t="shared" ref="BS125" si="719">BS123+BS124</f>
        <v>0</v>
      </c>
      <c r="BT125" s="563">
        <f t="shared" ref="BT125" si="720">BT123+BT124</f>
        <v>0</v>
      </c>
      <c r="BU125" s="563">
        <f t="shared" ref="BU125" si="721">BU123+BU124</f>
        <v>0</v>
      </c>
      <c r="BV125" s="565">
        <f t="shared" ref="BV125" si="722">BV123+BV124</f>
        <v>0</v>
      </c>
      <c r="BW125" s="563">
        <f t="shared" ref="BW125" si="723">BW123+BW124</f>
        <v>0</v>
      </c>
      <c r="BX125" s="563">
        <f t="shared" ref="BX125" si="724">BX123+BX124</f>
        <v>0</v>
      </c>
      <c r="BY125" s="563">
        <f t="shared" ref="BY125" si="725">BY123+BY124</f>
        <v>0</v>
      </c>
      <c r="BZ125" s="563">
        <f t="shared" ref="BZ125" si="726">BZ123+BZ124</f>
        <v>0</v>
      </c>
      <c r="CA125" s="565">
        <f t="shared" ref="CA125" si="727">CA123+CA124</f>
        <v>0</v>
      </c>
      <c r="CB125" s="563">
        <f t="shared" ref="CB125" si="728">CB123+CB124</f>
        <v>0</v>
      </c>
      <c r="CC125" s="563">
        <f t="shared" ref="CC125" si="729">CC123+CC124</f>
        <v>0</v>
      </c>
      <c r="CD125" s="563">
        <f t="shared" ref="CD125" si="730">CD123+CD124</f>
        <v>0</v>
      </c>
      <c r="CE125" s="563">
        <f t="shared" ref="CE125" si="731">CE123+CE124</f>
        <v>0</v>
      </c>
      <c r="CF125" s="565">
        <f t="shared" ref="CF125" si="732">CF123+CF124</f>
        <v>0</v>
      </c>
      <c r="CG125" s="563">
        <f t="shared" ref="CG125" si="733">CG123+CG124</f>
        <v>0</v>
      </c>
      <c r="CH125" s="563">
        <f t="shared" ref="CH125" si="734">CH123+CH124</f>
        <v>0</v>
      </c>
      <c r="CI125" s="563">
        <f t="shared" ref="CI125" si="735">CI123+CI124</f>
        <v>0</v>
      </c>
      <c r="CJ125" s="563">
        <f t="shared" ref="CJ125" si="736">CJ123+CJ124</f>
        <v>0</v>
      </c>
      <c r="CK125" s="565">
        <f t="shared" ref="CK125" si="737">CK123+CK124</f>
        <v>0</v>
      </c>
      <c r="CL125" s="563">
        <f t="shared" ref="CL125" si="738">CL123+CL124</f>
        <v>0</v>
      </c>
      <c r="CM125" s="563">
        <f t="shared" ref="CM125" si="739">CM123+CM124</f>
        <v>0</v>
      </c>
      <c r="CN125" s="563">
        <f t="shared" ref="CN125" si="740">CN123+CN124</f>
        <v>0</v>
      </c>
      <c r="CO125" s="563">
        <f t="shared" ref="CO125" si="741">CO123+CO124</f>
        <v>0</v>
      </c>
      <c r="CP125" s="565">
        <f t="shared" ref="CP125" si="742">CP123+CP124</f>
        <v>0</v>
      </c>
      <c r="CQ125" s="62"/>
      <c r="CT125" s="544"/>
    </row>
    <row r="126" spans="1:98" s="19" customFormat="1" ht="10.199999999999999" x14ac:dyDescent="0.2">
      <c r="A126" s="589"/>
      <c r="B126" s="590" t="s">
        <v>24</v>
      </c>
      <c r="C126" s="591"/>
      <c r="D126" s="592"/>
      <c r="E126" s="592"/>
      <c r="F126" s="592"/>
      <c r="G126" s="592"/>
      <c r="H126" s="592"/>
      <c r="I126" s="592"/>
      <c r="J126" s="592"/>
      <c r="K126" s="592"/>
      <c r="L126" s="592"/>
      <c r="M126" s="592"/>
      <c r="N126" s="592"/>
      <c r="O126" s="592"/>
      <c r="P126" s="592"/>
      <c r="Q126" s="592"/>
      <c r="R126" s="592"/>
      <c r="S126" s="592"/>
      <c r="T126" s="592"/>
      <c r="U126" s="593"/>
      <c r="V126" s="592"/>
      <c r="W126" s="592"/>
      <c r="X126" s="592"/>
      <c r="Y126" s="592"/>
      <c r="Z126" s="592"/>
      <c r="AA126" s="592"/>
      <c r="AB126" s="594"/>
      <c r="AC126" s="263"/>
      <c r="AD126" s="263"/>
      <c r="AE126" s="263"/>
      <c r="AF126" s="263"/>
      <c r="AG126" s="263"/>
      <c r="AH126" s="554"/>
      <c r="AI126" s="509"/>
      <c r="AJ126" s="509"/>
      <c r="AK126" s="555"/>
      <c r="AL126" s="524"/>
      <c r="AM126" s="556"/>
      <c r="AN126" s="524"/>
      <c r="AO126" s="524"/>
      <c r="AP126" s="524"/>
      <c r="AQ126" s="524"/>
      <c r="AR126" s="556"/>
      <c r="AS126" s="524"/>
      <c r="AT126" s="524"/>
      <c r="AU126" s="524"/>
      <c r="AV126" s="524"/>
      <c r="AW126" s="556"/>
      <c r="AX126" s="524"/>
      <c r="AY126" s="524"/>
      <c r="AZ126" s="524"/>
      <c r="BA126" s="524"/>
      <c r="BB126" s="556"/>
      <c r="BC126" s="556"/>
      <c r="BD126" s="556"/>
      <c r="BE126" s="556"/>
      <c r="BF126" s="556"/>
      <c r="BG126" s="556"/>
      <c r="BH126" s="556"/>
      <c r="BI126" s="556"/>
      <c r="BJ126" s="556"/>
      <c r="BK126" s="556"/>
      <c r="BL126" s="556"/>
      <c r="BM126" s="556"/>
      <c r="BN126" s="556"/>
      <c r="BO126" s="556"/>
      <c r="BP126" s="556"/>
      <c r="BQ126" s="556"/>
      <c r="BR126" s="556"/>
      <c r="BS126" s="556"/>
      <c r="BT126" s="556"/>
      <c r="BU126" s="556"/>
      <c r="BV126" s="556"/>
      <c r="BW126" s="524"/>
      <c r="BX126" s="524"/>
      <c r="BY126" s="524"/>
      <c r="BZ126" s="524"/>
      <c r="CA126" s="556"/>
      <c r="CB126" s="524"/>
      <c r="CC126" s="524"/>
      <c r="CD126" s="524"/>
      <c r="CE126" s="524"/>
      <c r="CF126" s="556"/>
      <c r="CG126" s="524"/>
      <c r="CH126" s="524"/>
      <c r="CI126" s="524"/>
      <c r="CJ126" s="524"/>
      <c r="CK126" s="556"/>
      <c r="CL126" s="524"/>
      <c r="CM126" s="524"/>
      <c r="CN126" s="524"/>
      <c r="CO126" s="524"/>
      <c r="CP126" s="525"/>
      <c r="CQ126" s="62"/>
    </row>
    <row r="127" spans="1:98" s="19" customFormat="1" ht="10.8" x14ac:dyDescent="0.2">
      <c r="A127" s="571" t="str">
        <f>'НП ДЕННА'!A73</f>
        <v>1.2</v>
      </c>
      <c r="B127" s="572" t="str">
        <f>'НП ДЕННА'!B73</f>
        <v>Курсові проєкти (роботи)</v>
      </c>
      <c r="C127" s="573"/>
      <c r="D127" s="554"/>
      <c r="E127" s="554"/>
      <c r="F127" s="554"/>
      <c r="G127" s="554"/>
      <c r="H127" s="554"/>
      <c r="I127" s="554"/>
      <c r="J127" s="554"/>
      <c r="K127" s="554"/>
      <c r="L127" s="554"/>
      <c r="M127" s="554"/>
      <c r="N127" s="554"/>
      <c r="O127" s="554"/>
      <c r="P127" s="554"/>
      <c r="Q127" s="554"/>
      <c r="R127" s="554"/>
      <c r="S127" s="554"/>
      <c r="T127" s="554"/>
      <c r="U127" s="554"/>
      <c r="V127" s="554"/>
      <c r="W127" s="554"/>
      <c r="X127" s="554"/>
      <c r="Y127" s="554"/>
      <c r="Z127" s="554"/>
      <c r="AA127" s="554"/>
      <c r="AB127" s="554"/>
      <c r="AC127" s="140"/>
      <c r="AD127" s="140"/>
      <c r="AE127" s="140"/>
      <c r="AF127" s="140"/>
      <c r="AG127" s="140"/>
      <c r="AH127" s="140"/>
      <c r="AI127" s="221"/>
      <c r="AJ127" s="221"/>
      <c r="AK127" s="521"/>
      <c r="AL127" s="522"/>
      <c r="AM127" s="523"/>
      <c r="AN127" s="522"/>
      <c r="AO127" s="522"/>
      <c r="AP127" s="522"/>
      <c r="AQ127" s="522"/>
      <c r="AR127" s="523"/>
      <c r="AS127" s="522"/>
      <c r="AT127" s="522"/>
      <c r="AU127" s="522"/>
      <c r="AV127" s="522"/>
      <c r="AW127" s="523"/>
      <c r="AX127" s="522"/>
      <c r="AY127" s="522"/>
      <c r="AZ127" s="522"/>
      <c r="BA127" s="522"/>
      <c r="BB127" s="523"/>
      <c r="BC127" s="523"/>
      <c r="BD127" s="523"/>
      <c r="BE127" s="523"/>
      <c r="BF127" s="523"/>
      <c r="BG127" s="523"/>
      <c r="BH127" s="523"/>
      <c r="BI127" s="523"/>
      <c r="BJ127" s="523"/>
      <c r="BK127" s="523"/>
      <c r="BL127" s="523"/>
      <c r="BM127" s="523"/>
      <c r="BN127" s="523"/>
      <c r="BO127" s="523"/>
      <c r="BP127" s="523"/>
      <c r="BQ127" s="523"/>
      <c r="BR127" s="523"/>
      <c r="BS127" s="523"/>
      <c r="BT127" s="523"/>
      <c r="BU127" s="523"/>
      <c r="BV127" s="523"/>
      <c r="BW127" s="522"/>
      <c r="BX127" s="522"/>
      <c r="BY127" s="522"/>
      <c r="BZ127" s="522"/>
      <c r="CA127" s="523"/>
      <c r="CB127" s="522"/>
      <c r="CC127" s="522"/>
      <c r="CD127" s="522"/>
      <c r="CE127" s="522"/>
      <c r="CF127" s="523"/>
      <c r="CG127" s="522"/>
      <c r="CH127" s="522"/>
      <c r="CI127" s="522"/>
      <c r="CJ127" s="522"/>
      <c r="CK127" s="523"/>
      <c r="CL127" s="522"/>
      <c r="CM127" s="522"/>
      <c r="CN127" s="522"/>
      <c r="CO127" s="522"/>
      <c r="CP127" s="526"/>
      <c r="CQ127" s="62"/>
    </row>
    <row r="128" spans="1:98" s="19" customFormat="1" ht="10.199999999999999" x14ac:dyDescent="0.2">
      <c r="A128" s="22" t="str">
        <f>'НП ДЕННА'!A74</f>
        <v>1.2.01</v>
      </c>
      <c r="B128" s="363" t="str">
        <f>'НП ДЕННА'!B74</f>
        <v>Публічна служба</v>
      </c>
      <c r="C128" s="364" t="str">
        <f>'НП ДЕННА'!C74</f>
        <v>ПУММ</v>
      </c>
      <c r="D128" s="257">
        <f>'НП ДЕННА'!D74</f>
        <v>0</v>
      </c>
      <c r="E128" s="257">
        <f>'НП ДЕННА'!E74</f>
        <v>0</v>
      </c>
      <c r="F128" s="257">
        <f>'НП ДЕННА'!F74</f>
        <v>0</v>
      </c>
      <c r="G128" s="257">
        <f>'НП ДЕННА'!G74</f>
        <v>0</v>
      </c>
      <c r="H128" s="257">
        <f>'НП ДЕННА'!H74</f>
        <v>0</v>
      </c>
      <c r="I128" s="257">
        <f>'НП ДЕННА'!I74</f>
        <v>0</v>
      </c>
      <c r="J128" s="257">
        <f>'НП ДЕННА'!J74</f>
        <v>0</v>
      </c>
      <c r="K128" s="257">
        <f>'НП ДЕННА'!K74</f>
        <v>0</v>
      </c>
      <c r="L128" s="257">
        <f>'НП ДЕННА'!L74</f>
        <v>0</v>
      </c>
      <c r="M128" s="257">
        <f>'НП ДЕННА'!M74</f>
        <v>0</v>
      </c>
      <c r="N128" s="257">
        <f>'НП ДЕННА'!N74</f>
        <v>0</v>
      </c>
      <c r="O128" s="257">
        <f>'НП ДЕННА'!O74</f>
        <v>0</v>
      </c>
      <c r="P128" s="257">
        <f>'НП ДЕННА'!P74</f>
        <v>0</v>
      </c>
      <c r="Q128" s="257">
        <f>'НП ДЕННА'!Q74</f>
        <v>0</v>
      </c>
      <c r="R128" s="257">
        <f>'НП ДЕННА'!R74</f>
        <v>0</v>
      </c>
      <c r="S128" s="257">
        <f>'НП ДЕННА'!S74</f>
        <v>0</v>
      </c>
      <c r="T128" s="275">
        <f>'НП ДЕННА'!T74</f>
        <v>0</v>
      </c>
      <c r="U128" s="275">
        <f>'НП ДЕННА'!U74</f>
        <v>1</v>
      </c>
      <c r="V128" s="257">
        <f>'НП ДЕННА'!V74</f>
        <v>0</v>
      </c>
      <c r="W128" s="257">
        <f>'НП ДЕННА'!W74</f>
        <v>0</v>
      </c>
      <c r="X128" s="257">
        <f>'НП ДЕННА'!X74</f>
        <v>0</v>
      </c>
      <c r="Y128" s="257">
        <f>'НП ДЕННА'!Y74</f>
        <v>0</v>
      </c>
      <c r="Z128" s="257">
        <f>'НП ДЕННА'!Z74</f>
        <v>0</v>
      </c>
      <c r="AA128" s="257">
        <f>'НП ДЕННА'!AA74</f>
        <v>0</v>
      </c>
      <c r="AB128" s="257">
        <f>'НП ДЕННА'!AB74</f>
        <v>0</v>
      </c>
      <c r="AC128" s="275">
        <f t="shared" ref="AC128" si="743">SUM(AE128:AH128)</f>
        <v>30</v>
      </c>
      <c r="AD128" s="620">
        <f>'НП ДЕННА'!AD74-AD129</f>
        <v>1</v>
      </c>
      <c r="AE128" s="9">
        <f t="shared" ref="AE128:AE143" si="744">AI128+AN128+AS128+AX128+BC128+BH128+BM128+BR128+BW128+CB128+CG128+CL128</f>
        <v>0</v>
      </c>
      <c r="AF128" s="9">
        <f t="shared" ref="AF128:AF143" si="745">AJ128+AO128+AT128+AY128+BD128+BI128+BN128+BS128+BX128+CC128+CH128+CM128</f>
        <v>0</v>
      </c>
      <c r="AG128" s="9">
        <f t="shared" ref="AG128:AG143" si="746">AK128+AP128+AU128+AZ128+BE128+BJ128+BO128+BT128+BY128+CD128+CI128+CN128</f>
        <v>0</v>
      </c>
      <c r="AH128" s="9">
        <f t="shared" ref="AH128:AH143" si="747">AL128+AQ128+AV128+BA128+BF128+BK128+BP128+BU128+BZ128+CE128+CJ128+CO128</f>
        <v>30</v>
      </c>
      <c r="AI128" s="545">
        <f>IF('НП ДЕННА'!AI74&gt;0,IF(ROUND('НП ДЕННА'!AI74*$CR$4,0)&gt;0,ROUND('НП ДЕННА'!AI74*$CR$4,0)*2,2),0)-AI129</f>
        <v>0</v>
      </c>
      <c r="AJ128" s="545">
        <f>IF('НП ДЕННА'!AJ74&gt;0,IF(ROUND('НП ДЕННА'!AJ74*$CR$4,0)&gt;0,ROUND('НП ДЕННА'!AJ74*$CR$4,0)*2,2),0)-AJ129</f>
        <v>0</v>
      </c>
      <c r="AK128" s="546">
        <f>IF('НП ДЕННА'!AK74&gt;0,IF(ROUND('НП ДЕННА'!AK74*$CR$4,0)&gt;0,ROUND('НП ДЕННА'!AK74*$CR$4,0)*2,2),0)-AK129</f>
        <v>0</v>
      </c>
      <c r="AL128" s="547">
        <f>'НП ДЕННА'!AL74*30-SUM(AI128:AK129)-AL129</f>
        <v>30</v>
      </c>
      <c r="AM128" s="518">
        <f>'НП ДЕННА'!AL74-AM129</f>
        <v>1</v>
      </c>
      <c r="AN128" s="545">
        <f>IF('НП ДЕННА'!AM74&gt;0,IF(ROUND('НП ДЕННА'!AM74*$CR$4,0)&gt;0,ROUND('НП ДЕННА'!AM74*$CR$4,0)*2,2),0)-AN129</f>
        <v>0</v>
      </c>
      <c r="AO128" s="545">
        <f>IF('НП ДЕННА'!AN74&gt;0,IF(ROUND('НП ДЕННА'!AN74*$CR$4,0)&gt;0,ROUND('НП ДЕННА'!AN74*$CR$4,0)*2,2),0)-AO129</f>
        <v>0</v>
      </c>
      <c r="AP128" s="546">
        <f>IF('НП ДЕННА'!AO74&gt;0,IF(ROUND('НП ДЕННА'!AO74*$CR$4,0)&gt;0,ROUND('НП ДЕННА'!AO74*$CR$4,0)*2,2),0)-AP129</f>
        <v>0</v>
      </c>
      <c r="AQ128" s="547">
        <f>'НП ДЕННА'!AP74*30-SUM(AN128:AP129)-AQ129</f>
        <v>0</v>
      </c>
      <c r="AR128" s="518">
        <f>'НП ДЕННА'!AP74-AR129</f>
        <v>0</v>
      </c>
      <c r="AS128" s="545">
        <f>IF('НП ДЕННА'!AQ74&gt;0,IF(ROUND('НП ДЕННА'!AQ74*$CR$4,0)&gt;0,ROUND('НП ДЕННА'!AQ74*$CR$4,0)*2,2),0)-AS129</f>
        <v>0</v>
      </c>
      <c r="AT128" s="545">
        <f>IF('НП ДЕННА'!AR74&gt;0,IF(ROUND('НП ДЕННА'!AR74*$CR$4,0)&gt;0,ROUND('НП ДЕННА'!AR74*$CR$4,0)*2,2),0)-AT129</f>
        <v>0</v>
      </c>
      <c r="AU128" s="546">
        <f>IF('НП ДЕННА'!AS74&gt;0,IF(ROUND('НП ДЕННА'!AS74*$CR$4,0)&gt;0,ROUND('НП ДЕННА'!AS74*$CR$4,0)*2,2),0)-AU129</f>
        <v>0</v>
      </c>
      <c r="AV128" s="547">
        <f>'НП ДЕННА'!AT74*30-SUM(AS128:AU129)-AV129</f>
        <v>0</v>
      </c>
      <c r="AW128" s="518">
        <f>'НП ДЕННА'!AT74-AW129</f>
        <v>0</v>
      </c>
      <c r="AX128" s="545">
        <f>IF('НП ДЕННА'!AU74&gt;0,IF(ROUND('НП ДЕННА'!AU74*$CR$4,0)&gt;0,ROUND('НП ДЕННА'!AU74*$CR$4,0)*2,2),0)-AX129</f>
        <v>0</v>
      </c>
      <c r="AY128" s="545">
        <f>IF('НП ДЕННА'!AV74&gt;0,IF(ROUND('НП ДЕННА'!AV74*$CR$4,0)&gt;0,ROUND('НП ДЕННА'!AV74*$CR$4,0)*2,2),0)-AY129</f>
        <v>0</v>
      </c>
      <c r="AZ128" s="546">
        <f>IF('НП ДЕННА'!AW74&gt;0,IF(ROUND('НП ДЕННА'!AW74*$CR$4,0)&gt;0,ROUND('НП ДЕННА'!AW74*$CR$4,0)*2,2),0)-AZ129</f>
        <v>0</v>
      </c>
      <c r="BA128" s="547">
        <f>'НП ДЕННА'!AX74*30-SUM(AX128:AZ129)-BA129</f>
        <v>0</v>
      </c>
      <c r="BB128" s="518">
        <f>'НП ДЕННА'!AX74-BB129</f>
        <v>0</v>
      </c>
      <c r="BC128" s="545">
        <f>IF('НП ДЕННА'!AY74&gt;0,IF(ROUND('НП ДЕННА'!AY74*$CR$4,0)&gt;0,ROUND('НП ДЕННА'!AY74*$CR$4,0)*2,2),0)-BC129</f>
        <v>0</v>
      </c>
      <c r="BD128" s="545">
        <f>IF('НП ДЕННА'!AZ74&gt;0,IF(ROUND('НП ДЕННА'!AZ74*$CR$4,0)&gt;0,ROUND('НП ДЕННА'!AZ74*$CR$4,0)*2,2),0)-BD129</f>
        <v>0</v>
      </c>
      <c r="BE128" s="546">
        <f>IF('НП ДЕННА'!BA74&gt;0,IF(ROUND('НП ДЕННА'!BA74*$CR$4,0)&gt;0,ROUND('НП ДЕННА'!BA74*$CR$4,0)*2,2),0)-BE129</f>
        <v>0</v>
      </c>
      <c r="BF128" s="547">
        <f>'НП ДЕННА'!BB74*30-SUM(BC128:BE129)-BF129</f>
        <v>0</v>
      </c>
      <c r="BG128" s="518">
        <f>'НП ДЕННА'!BB74-BG129</f>
        <v>0</v>
      </c>
      <c r="BH128" s="545">
        <f>IF('НП ДЕННА'!BC74&gt;0,IF(ROUND('НП ДЕННА'!BC74*$CR$4,0)&gt;0,ROUND('НП ДЕННА'!BC74*$CR$4,0)*2,2),0)-BH129</f>
        <v>0</v>
      </c>
      <c r="BI128" s="545">
        <f>IF('НП ДЕННА'!BD74&gt;0,IF(ROUND('НП ДЕННА'!BD74*$CR$4,0)&gt;0,ROUND('НП ДЕННА'!BD74*$CR$4,0)*2,2),0)-BI129</f>
        <v>0</v>
      </c>
      <c r="BJ128" s="546">
        <f>IF('НП ДЕННА'!BE74&gt;0,IF(ROUND('НП ДЕННА'!BE74*$CR$4,0)&gt;0,ROUND('НП ДЕННА'!BE74*$CR$4,0)*2,2),0)-BJ129</f>
        <v>0</v>
      </c>
      <c r="BK128" s="547">
        <f>'НП ДЕННА'!BF74*30-SUM(BH128:BJ129)-BK129</f>
        <v>0</v>
      </c>
      <c r="BL128" s="518">
        <f>'НП ДЕННА'!BF74-BL129</f>
        <v>0</v>
      </c>
      <c r="BM128" s="545">
        <f>IF('НП ДЕННА'!BG74&gt;0,IF(ROUND('НП ДЕННА'!BG74*$CR$4,0)&gt;0,ROUND('НП ДЕННА'!BG74*$CR$4,0)*2,2),0)-BM129</f>
        <v>0</v>
      </c>
      <c r="BN128" s="545">
        <f>IF('НП ДЕННА'!BH74&gt;0,IF(ROUND('НП ДЕННА'!BH74*$CR$4,0)&gt;0,ROUND('НП ДЕННА'!BH74*$CR$4,0)*2,2),0)-BN129</f>
        <v>0</v>
      </c>
      <c r="BO128" s="546">
        <f>IF('НП ДЕННА'!BI74&gt;0,IF(ROUND('НП ДЕННА'!BI74*$CR$4,0)&gt;0,ROUND('НП ДЕННА'!BI74*$CR$4,0)*2,2),0)-BO129</f>
        <v>0</v>
      </c>
      <c r="BP128" s="547">
        <f>'НП ДЕННА'!BJ74*30-SUM(BM128:BO129)-BP129</f>
        <v>0</v>
      </c>
      <c r="BQ128" s="518">
        <f>'НП ДЕННА'!BJ74-BQ129</f>
        <v>0</v>
      </c>
      <c r="BR128" s="545">
        <f>IF('НП ДЕННА'!BK74&gt;0,IF(ROUND('НП ДЕННА'!BK74*$CR$4,0)&gt;0,ROUND('НП ДЕННА'!BK74*$CR$4,0)*2,2),0)-BR129</f>
        <v>0</v>
      </c>
      <c r="BS128" s="545">
        <f>IF('НП ДЕННА'!BL74&gt;0,IF(ROUND('НП ДЕННА'!BL74*$CR$4,0)&gt;0,ROUND('НП ДЕННА'!BL74*$CR$4,0)*2,2),0)-BS129</f>
        <v>0</v>
      </c>
      <c r="BT128" s="546">
        <f>IF('НП ДЕННА'!BM74&gt;0,IF(ROUND('НП ДЕННА'!BM74*$CR$4,0)&gt;0,ROUND('НП ДЕННА'!BM74*$CR$4,0)*2,2),0)-BT129</f>
        <v>0</v>
      </c>
      <c r="BU128" s="547">
        <f>'НП ДЕННА'!BN74*30-SUM(BR128:BT129)-BU129</f>
        <v>0</v>
      </c>
      <c r="BV128" s="518">
        <f>'НП ДЕННА'!BN74-BV129</f>
        <v>0</v>
      </c>
      <c r="BW128" s="545">
        <f>IF('НП ДЕННА'!BO74&gt;0,IF(ROUND('НП ДЕННА'!BO74*$CR$4,0)&gt;0,ROUND('НП ДЕННА'!BO74*$CR$4,0)*2,2),0)-BW129</f>
        <v>0</v>
      </c>
      <c r="BX128" s="545">
        <f>IF('НП ДЕННА'!BP74&gt;0,IF(ROUND('НП ДЕННА'!BP74*$CR$4,0)&gt;0,ROUND('НП ДЕННА'!BP74*$CR$4,0)*2,2),0)-BX129</f>
        <v>0</v>
      </c>
      <c r="BY128" s="546">
        <f>IF('НП ДЕННА'!BQ74&gt;0,IF(ROUND('НП ДЕННА'!BQ74*$CR$4,0)&gt;0,ROUND('НП ДЕННА'!BQ74*$CR$4,0)*2,2),0)-BY129</f>
        <v>0</v>
      </c>
      <c r="BZ128" s="547">
        <f>'НП ДЕННА'!BR74*30-SUM(BW128:BY129)-BZ129</f>
        <v>0</v>
      </c>
      <c r="CA128" s="518">
        <f>'НП ДЕННА'!BR74-CA129</f>
        <v>0</v>
      </c>
      <c r="CB128" s="545">
        <f>IF('НП ДЕННА'!BS74&gt;0,IF(ROUND('НП ДЕННА'!BS74*$CR$4,0)&gt;0,ROUND('НП ДЕННА'!BS74*$CR$4,0)*2,2),0)-CB129</f>
        <v>0</v>
      </c>
      <c r="CC128" s="545">
        <f>IF('НП ДЕННА'!BT74&gt;0,IF(ROUND('НП ДЕННА'!BT74*$CR$4,0)&gt;0,ROUND('НП ДЕННА'!BT74*$CR$4,0)*2,2),0)-CC129</f>
        <v>0</v>
      </c>
      <c r="CD128" s="546">
        <f>IF('НП ДЕННА'!BU74&gt;0,IF(ROUND('НП ДЕННА'!BU74*$CR$4,0)&gt;0,ROUND('НП ДЕННА'!BU74*$CR$4,0)*2,2),0)-CD129</f>
        <v>0</v>
      </c>
      <c r="CE128" s="547">
        <f>'НП ДЕННА'!BV74*30-SUM(CB128:CD129)-CE129</f>
        <v>0</v>
      </c>
      <c r="CF128" s="518">
        <f>'НП ДЕННА'!BV74-CF129</f>
        <v>0</v>
      </c>
      <c r="CG128" s="545">
        <f>IF('НП ДЕННА'!BW74&gt;0,IF(ROUND('НП ДЕННА'!BW74*$CR$4,0)&gt;0,ROUND('НП ДЕННА'!BW74*$CR$4,0)*2,2),0)-CG129</f>
        <v>0</v>
      </c>
      <c r="CH128" s="545">
        <f>IF('НП ДЕННА'!BX74&gt;0,IF(ROUND('НП ДЕННА'!BX74*$CR$4,0)&gt;0,ROUND('НП ДЕННА'!BX74*$CR$4,0)*2,2),0)-CH129</f>
        <v>0</v>
      </c>
      <c r="CI128" s="546">
        <f>IF('НП ДЕННА'!BY74&gt;0,IF(ROUND('НП ДЕННА'!BY74*$CR$4,0)&gt;0,ROUND('НП ДЕННА'!BY74*$CR$4,0)*2,2),0)-CI129</f>
        <v>0</v>
      </c>
      <c r="CJ128" s="547">
        <f>'НП ДЕННА'!BZ74*30-SUM(CG128:CI129)-CJ129</f>
        <v>0</v>
      </c>
      <c r="CK128" s="518">
        <f>'НП ДЕННА'!BZ74-CK129</f>
        <v>0</v>
      </c>
      <c r="CL128" s="545">
        <f>IF('НП ДЕННА'!CA74&gt;0,IF(ROUND('НП ДЕННА'!CA74*$CR$4,0)&gt;0,ROUND('НП ДЕННА'!CA74*$CR$4,0)*2,2),0)-CL129</f>
        <v>0</v>
      </c>
      <c r="CM128" s="545">
        <f>IF('НП ДЕННА'!CB74&gt;0,IF(ROUND('НП ДЕННА'!CB74*$CR$4,0)&gt;0,ROUND('НП ДЕННА'!CB74*$CR$4,0)*2,2),0)-CM129</f>
        <v>0</v>
      </c>
      <c r="CN128" s="546">
        <f>IF('НП ДЕННА'!CC74&gt;0,IF(ROUND('НП ДЕННА'!CC74*$CR$4,0)&gt;0,ROUND('НП ДЕННА'!CC74*$CR$4,0)*2,2),0)-CN129</f>
        <v>0</v>
      </c>
      <c r="CO128" s="547">
        <f>'НП ДЕННА'!CD74*30-SUM(CL128:CN129)-CO129</f>
        <v>0</v>
      </c>
      <c r="CP128" s="518">
        <f>'НП ДЕННА'!CD74-CP129</f>
        <v>0</v>
      </c>
      <c r="CQ128" s="62"/>
      <c r="CS128" s="543">
        <f t="shared" ref="CS128:CS145" si="748">IF(B128&gt;0,1,-1)</f>
        <v>1</v>
      </c>
    </row>
    <row r="129" spans="1:97" s="19" customFormat="1" ht="10.199999999999999" x14ac:dyDescent="0.2">
      <c r="A129" s="510"/>
      <c r="B129" s="511"/>
      <c r="C129" s="512" t="s">
        <v>275</v>
      </c>
      <c r="D129" s="513"/>
      <c r="E129" s="514"/>
      <c r="F129" s="514"/>
      <c r="G129" s="515"/>
      <c r="H129" s="513"/>
      <c r="I129" s="514"/>
      <c r="J129" s="514"/>
      <c r="K129" s="514"/>
      <c r="L129" s="514"/>
      <c r="M129" s="514"/>
      <c r="N129" s="514"/>
      <c r="O129" s="514"/>
      <c r="P129" s="514"/>
      <c r="Q129" s="514"/>
      <c r="R129" s="514"/>
      <c r="S129" s="514"/>
      <c r="T129" s="516"/>
      <c r="U129" s="516"/>
      <c r="V129" s="513"/>
      <c r="W129" s="514"/>
      <c r="X129" s="514"/>
      <c r="Y129" s="514"/>
      <c r="Z129" s="514"/>
      <c r="AA129" s="514"/>
      <c r="AB129" s="514"/>
      <c r="AC129" s="516">
        <f t="shared" ref="AC129:AC130" si="749">SUM(AE129:AH129)</f>
        <v>0</v>
      </c>
      <c r="AD129" s="621">
        <f>AM129+AR129+AW129+BB129+BG129+BL129+BQ129+BV129+CA129+CF129+CK129+CP129</f>
        <v>0</v>
      </c>
      <c r="AE129" s="517">
        <f t="shared" si="744"/>
        <v>0</v>
      </c>
      <c r="AF129" s="517">
        <f t="shared" si="745"/>
        <v>0</v>
      </c>
      <c r="AG129" s="517">
        <f t="shared" si="746"/>
        <v>0</v>
      </c>
      <c r="AH129" s="517">
        <f t="shared" si="747"/>
        <v>0</v>
      </c>
      <c r="AI129" s="508"/>
      <c r="AJ129" s="508"/>
      <c r="AK129" s="548"/>
      <c r="AL129" s="549"/>
      <c r="AM129" s="520">
        <f t="shared" ref="AM129" si="750">SUM(AI129:AL129)/30</f>
        <v>0</v>
      </c>
      <c r="AN129" s="508"/>
      <c r="AO129" s="508"/>
      <c r="AP129" s="548"/>
      <c r="AQ129" s="549"/>
      <c r="AR129" s="520">
        <f t="shared" ref="AR129" si="751">SUM(AN129:AQ129)/30</f>
        <v>0</v>
      </c>
      <c r="AS129" s="508"/>
      <c r="AT129" s="508"/>
      <c r="AU129" s="548"/>
      <c r="AV129" s="549"/>
      <c r="AW129" s="520">
        <f t="shared" ref="AW129" si="752">SUM(AS129:AV129)/30</f>
        <v>0</v>
      </c>
      <c r="AX129" s="508"/>
      <c r="AY129" s="508"/>
      <c r="AZ129" s="548"/>
      <c r="BA129" s="549"/>
      <c r="BB129" s="520">
        <f t="shared" ref="BB129" si="753">SUM(AX129:BA129)/30</f>
        <v>0</v>
      </c>
      <c r="BC129" s="508"/>
      <c r="BD129" s="508"/>
      <c r="BE129" s="548"/>
      <c r="BF129" s="549"/>
      <c r="BG129" s="520">
        <f t="shared" ref="BG129" si="754">SUM(BC129:BF129)/30</f>
        <v>0</v>
      </c>
      <c r="BH129" s="508"/>
      <c r="BI129" s="508"/>
      <c r="BJ129" s="548"/>
      <c r="BK129" s="549"/>
      <c r="BL129" s="520">
        <f t="shared" ref="BL129" si="755">SUM(BH129:BK129)/30</f>
        <v>0</v>
      </c>
      <c r="BM129" s="508"/>
      <c r="BN129" s="508"/>
      <c r="BO129" s="548"/>
      <c r="BP129" s="549"/>
      <c r="BQ129" s="520">
        <f t="shared" ref="BQ129" si="756">SUM(BM129:BP129)/30</f>
        <v>0</v>
      </c>
      <c r="BR129" s="508"/>
      <c r="BS129" s="508"/>
      <c r="BT129" s="548"/>
      <c r="BU129" s="549"/>
      <c r="BV129" s="520">
        <f t="shared" ref="BV129" si="757">SUM(BR129:BU129)/30</f>
        <v>0</v>
      </c>
      <c r="BW129" s="508"/>
      <c r="BX129" s="508"/>
      <c r="BY129" s="548"/>
      <c r="BZ129" s="549"/>
      <c r="CA129" s="520">
        <f t="shared" ref="CA129" si="758">SUM(BW129:BZ129)/30</f>
        <v>0</v>
      </c>
      <c r="CB129" s="508"/>
      <c r="CC129" s="508"/>
      <c r="CD129" s="548"/>
      <c r="CE129" s="549"/>
      <c r="CF129" s="520">
        <f t="shared" ref="CF129" si="759">SUM(CB129:CE129)/30</f>
        <v>0</v>
      </c>
      <c r="CG129" s="508"/>
      <c r="CH129" s="508"/>
      <c r="CI129" s="548"/>
      <c r="CJ129" s="549"/>
      <c r="CK129" s="520">
        <f t="shared" ref="CK129" si="760">SUM(CG129:CJ129)/30</f>
        <v>0</v>
      </c>
      <c r="CL129" s="508"/>
      <c r="CM129" s="508"/>
      <c r="CN129" s="548"/>
      <c r="CO129" s="549"/>
      <c r="CP129" s="520">
        <f t="shared" ref="CP129" si="761">SUM(CL129:CO129)/30</f>
        <v>0</v>
      </c>
      <c r="CQ129" s="62"/>
      <c r="CS129" s="543">
        <f t="shared" si="748"/>
        <v>-1</v>
      </c>
    </row>
    <row r="130" spans="1:97" s="19" customFormat="1" ht="10.199999999999999" x14ac:dyDescent="0.2">
      <c r="A130" s="22" t="str">
        <f>'НП ДЕННА'!A75</f>
        <v>1.2.02</v>
      </c>
      <c r="B130" s="363" t="str">
        <f>'НП ДЕННА'!B75</f>
        <v>Публічна політика</v>
      </c>
      <c r="C130" s="364" t="str">
        <f>'НП ДЕННА'!C75</f>
        <v>ПУММ</v>
      </c>
      <c r="D130" s="257">
        <f>'НП ДЕННА'!D75</f>
        <v>0</v>
      </c>
      <c r="E130" s="257">
        <f>'НП ДЕННА'!E75</f>
        <v>0</v>
      </c>
      <c r="F130" s="257">
        <f>'НП ДЕННА'!F75</f>
        <v>0</v>
      </c>
      <c r="G130" s="257">
        <f>'НП ДЕННА'!G75</f>
        <v>0</v>
      </c>
      <c r="H130" s="257">
        <f>'НП ДЕННА'!H75</f>
        <v>0</v>
      </c>
      <c r="I130" s="257">
        <f>'НП ДЕННА'!I75</f>
        <v>0</v>
      </c>
      <c r="J130" s="257">
        <f>'НП ДЕННА'!J75</f>
        <v>0</v>
      </c>
      <c r="K130" s="257">
        <f>'НП ДЕННА'!K75</f>
        <v>0</v>
      </c>
      <c r="L130" s="257">
        <f>'НП ДЕННА'!L75</f>
        <v>0</v>
      </c>
      <c r="M130" s="257">
        <f>'НП ДЕННА'!M75</f>
        <v>0</v>
      </c>
      <c r="N130" s="257">
        <f>'НП ДЕННА'!N75</f>
        <v>0</v>
      </c>
      <c r="O130" s="257">
        <f>'НП ДЕННА'!O75</f>
        <v>0</v>
      </c>
      <c r="P130" s="257">
        <f>'НП ДЕННА'!P75</f>
        <v>0</v>
      </c>
      <c r="Q130" s="257">
        <f>'НП ДЕННА'!Q75</f>
        <v>0</v>
      </c>
      <c r="R130" s="257">
        <f>'НП ДЕННА'!R75</f>
        <v>0</v>
      </c>
      <c r="S130" s="257">
        <f>'НП ДЕННА'!S75</f>
        <v>0</v>
      </c>
      <c r="T130" s="275">
        <f>'НП ДЕННА'!T75</f>
        <v>0</v>
      </c>
      <c r="U130" s="275">
        <f>'НП ДЕННА'!U75</f>
        <v>2</v>
      </c>
      <c r="V130" s="257">
        <f>'НП ДЕННА'!V75</f>
        <v>0</v>
      </c>
      <c r="W130" s="257">
        <f>'НП ДЕННА'!W75</f>
        <v>0</v>
      </c>
      <c r="X130" s="257">
        <f>'НП ДЕННА'!X75</f>
        <v>0</v>
      </c>
      <c r="Y130" s="257">
        <f>'НП ДЕННА'!Y75</f>
        <v>0</v>
      </c>
      <c r="Z130" s="257">
        <f>'НП ДЕННА'!Z75</f>
        <v>0</v>
      </c>
      <c r="AA130" s="257">
        <f>'НП ДЕННА'!AA75</f>
        <v>0</v>
      </c>
      <c r="AB130" s="257">
        <f>'НП ДЕННА'!AB75</f>
        <v>0</v>
      </c>
      <c r="AC130" s="275">
        <f t="shared" si="749"/>
        <v>30</v>
      </c>
      <c r="AD130" s="620">
        <f>'НП ДЕННА'!AD75-AD131</f>
        <v>1</v>
      </c>
      <c r="AE130" s="9">
        <f t="shared" si="744"/>
        <v>0</v>
      </c>
      <c r="AF130" s="9">
        <f t="shared" si="745"/>
        <v>0</v>
      </c>
      <c r="AG130" s="9">
        <f t="shared" si="746"/>
        <v>0</v>
      </c>
      <c r="AH130" s="9">
        <f t="shared" si="747"/>
        <v>30</v>
      </c>
      <c r="AI130" s="545">
        <f>IF('НП ДЕННА'!AI75&gt;0,IF(ROUND('НП ДЕННА'!AI75*$CR$4,0)&gt;0,ROUND('НП ДЕННА'!AI75*$CR$4,0)*2,2),0)-AI131</f>
        <v>0</v>
      </c>
      <c r="AJ130" s="545">
        <f>IF('НП ДЕННА'!AJ75&gt;0,IF(ROUND('НП ДЕННА'!AJ75*$CR$4,0)&gt;0,ROUND('НП ДЕННА'!AJ75*$CR$4,0)*2,2),0)-AJ131</f>
        <v>0</v>
      </c>
      <c r="AK130" s="546">
        <f>IF('НП ДЕННА'!AK75&gt;0,IF(ROUND('НП ДЕННА'!AK75*$CR$4,0)&gt;0,ROUND('НП ДЕННА'!AK75*$CR$4,0)*2,2),0)-AK131</f>
        <v>0</v>
      </c>
      <c r="AL130" s="547">
        <f>'НП ДЕННА'!AL75*30-SUM(AI130:AK131)-AL131</f>
        <v>0</v>
      </c>
      <c r="AM130" s="518">
        <f>'НП ДЕННА'!AL75-AM131</f>
        <v>0</v>
      </c>
      <c r="AN130" s="545">
        <f>IF('НП ДЕННА'!AM75&gt;0,IF(ROUND('НП ДЕННА'!AM75*$CR$4,0)&gt;0,ROUND('НП ДЕННА'!AM75*$CR$4,0)*2,2),0)-AN131</f>
        <v>0</v>
      </c>
      <c r="AO130" s="545">
        <f>IF('НП ДЕННА'!AN75&gt;0,IF(ROUND('НП ДЕННА'!AN75*$CR$4,0)&gt;0,ROUND('НП ДЕННА'!AN75*$CR$4,0)*2,2),0)-AO131</f>
        <v>0</v>
      </c>
      <c r="AP130" s="546">
        <f>IF('НП ДЕННА'!AO75&gt;0,IF(ROUND('НП ДЕННА'!AO75*$CR$4,0)&gt;0,ROUND('НП ДЕННА'!AO75*$CR$4,0)*2,2),0)-AP131</f>
        <v>0</v>
      </c>
      <c r="AQ130" s="547">
        <f>'НП ДЕННА'!AP75*30-SUM(AN130:AP131)-AQ131</f>
        <v>30</v>
      </c>
      <c r="AR130" s="518">
        <f>'НП ДЕННА'!AP75-AR131</f>
        <v>1</v>
      </c>
      <c r="AS130" s="545">
        <f>IF('НП ДЕННА'!AQ75&gt;0,IF(ROUND('НП ДЕННА'!AQ75*$CR$4,0)&gt;0,ROUND('НП ДЕННА'!AQ75*$CR$4,0)*2,2),0)-AS131</f>
        <v>0</v>
      </c>
      <c r="AT130" s="545">
        <f>IF('НП ДЕННА'!AR75&gt;0,IF(ROUND('НП ДЕННА'!AR75*$CR$4,0)&gt;0,ROUND('НП ДЕННА'!AR75*$CR$4,0)*2,2),0)-AT131</f>
        <v>0</v>
      </c>
      <c r="AU130" s="546">
        <f>IF('НП ДЕННА'!AS75&gt;0,IF(ROUND('НП ДЕННА'!AS75*$CR$4,0)&gt;0,ROUND('НП ДЕННА'!AS75*$CR$4,0)*2,2),0)-AU131</f>
        <v>0</v>
      </c>
      <c r="AV130" s="547">
        <f>'НП ДЕННА'!AT75*30-SUM(AS130:AU131)-AV131</f>
        <v>0</v>
      </c>
      <c r="AW130" s="518">
        <f>'НП ДЕННА'!AT75-AW131</f>
        <v>0</v>
      </c>
      <c r="AX130" s="545">
        <f>IF('НП ДЕННА'!AU75&gt;0,IF(ROUND('НП ДЕННА'!AU75*$CR$4,0)&gt;0,ROUND('НП ДЕННА'!AU75*$CR$4,0)*2,2),0)-AX131</f>
        <v>0</v>
      </c>
      <c r="AY130" s="545">
        <f>IF('НП ДЕННА'!AV75&gt;0,IF(ROUND('НП ДЕННА'!AV75*$CR$4,0)&gt;0,ROUND('НП ДЕННА'!AV75*$CR$4,0)*2,2),0)-AY131</f>
        <v>0</v>
      </c>
      <c r="AZ130" s="546">
        <f>IF('НП ДЕННА'!AW75&gt;0,IF(ROUND('НП ДЕННА'!AW75*$CR$4,0)&gt;0,ROUND('НП ДЕННА'!AW75*$CR$4,0)*2,2),0)-AZ131</f>
        <v>0</v>
      </c>
      <c r="BA130" s="547">
        <f>'НП ДЕННА'!AX75*30-SUM(AX130:AZ131)-BA131</f>
        <v>0</v>
      </c>
      <c r="BB130" s="518">
        <f>'НП ДЕННА'!AX75-BB131</f>
        <v>0</v>
      </c>
      <c r="BC130" s="545">
        <f>IF('НП ДЕННА'!AY75&gt;0,IF(ROUND('НП ДЕННА'!AY75*$CR$4,0)&gt;0,ROUND('НП ДЕННА'!AY75*$CR$4,0)*2,2),0)-BC131</f>
        <v>0</v>
      </c>
      <c r="BD130" s="545">
        <f>IF('НП ДЕННА'!AZ75&gt;0,IF(ROUND('НП ДЕННА'!AZ75*$CR$4,0)&gt;0,ROUND('НП ДЕННА'!AZ75*$CR$4,0)*2,2),0)-BD131</f>
        <v>0</v>
      </c>
      <c r="BE130" s="546">
        <f>IF('НП ДЕННА'!BA75&gt;0,IF(ROUND('НП ДЕННА'!BA75*$CR$4,0)&gt;0,ROUND('НП ДЕННА'!BA75*$CR$4,0)*2,2),0)-BE131</f>
        <v>0</v>
      </c>
      <c r="BF130" s="547">
        <f>'НП ДЕННА'!BB75*30-SUM(BC130:BE131)-BF131</f>
        <v>0</v>
      </c>
      <c r="BG130" s="518">
        <f>'НП ДЕННА'!BB75-BG131</f>
        <v>0</v>
      </c>
      <c r="BH130" s="545">
        <f>IF('НП ДЕННА'!BC75&gt;0,IF(ROUND('НП ДЕННА'!BC75*$CR$4,0)&gt;0,ROUND('НП ДЕННА'!BC75*$CR$4,0)*2,2),0)-BH131</f>
        <v>0</v>
      </c>
      <c r="BI130" s="545">
        <f>IF('НП ДЕННА'!BD75&gt;0,IF(ROUND('НП ДЕННА'!BD75*$CR$4,0)&gt;0,ROUND('НП ДЕННА'!BD75*$CR$4,0)*2,2),0)-BI131</f>
        <v>0</v>
      </c>
      <c r="BJ130" s="546">
        <f>IF('НП ДЕННА'!BE75&gt;0,IF(ROUND('НП ДЕННА'!BE75*$CR$4,0)&gt;0,ROUND('НП ДЕННА'!BE75*$CR$4,0)*2,2),0)-BJ131</f>
        <v>0</v>
      </c>
      <c r="BK130" s="547">
        <f>'НП ДЕННА'!BF75*30-SUM(BH130:BJ131)-BK131</f>
        <v>0</v>
      </c>
      <c r="BL130" s="518">
        <f>'НП ДЕННА'!BF75-BL131</f>
        <v>0</v>
      </c>
      <c r="BM130" s="545">
        <f>IF('НП ДЕННА'!BG75&gt;0,IF(ROUND('НП ДЕННА'!BG75*$CR$4,0)&gt;0,ROUND('НП ДЕННА'!BG75*$CR$4,0)*2,2),0)-BM131</f>
        <v>0</v>
      </c>
      <c r="BN130" s="545">
        <f>IF('НП ДЕННА'!BH75&gt;0,IF(ROUND('НП ДЕННА'!BH75*$CR$4,0)&gt;0,ROUND('НП ДЕННА'!BH75*$CR$4,0)*2,2),0)-BN131</f>
        <v>0</v>
      </c>
      <c r="BO130" s="546">
        <f>IF('НП ДЕННА'!BI75&gt;0,IF(ROUND('НП ДЕННА'!BI75*$CR$4,0)&gt;0,ROUND('НП ДЕННА'!BI75*$CR$4,0)*2,2),0)-BO131</f>
        <v>0</v>
      </c>
      <c r="BP130" s="547">
        <f>'НП ДЕННА'!BJ75*30-SUM(BM130:BO131)-BP131</f>
        <v>0</v>
      </c>
      <c r="BQ130" s="518">
        <f>'НП ДЕННА'!BJ75-BQ131</f>
        <v>0</v>
      </c>
      <c r="BR130" s="545">
        <f>IF('НП ДЕННА'!BK75&gt;0,IF(ROUND('НП ДЕННА'!BK75*$CR$4,0)&gt;0,ROUND('НП ДЕННА'!BK75*$CR$4,0)*2,2),0)-BR131</f>
        <v>0</v>
      </c>
      <c r="BS130" s="545">
        <f>IF('НП ДЕННА'!BL75&gt;0,IF(ROUND('НП ДЕННА'!BL75*$CR$4,0)&gt;0,ROUND('НП ДЕННА'!BL75*$CR$4,0)*2,2),0)-BS131</f>
        <v>0</v>
      </c>
      <c r="BT130" s="546">
        <f>IF('НП ДЕННА'!BM75&gt;0,IF(ROUND('НП ДЕННА'!BM75*$CR$4,0)&gt;0,ROUND('НП ДЕННА'!BM75*$CR$4,0)*2,2),0)-BT131</f>
        <v>0</v>
      </c>
      <c r="BU130" s="547">
        <f>'НП ДЕННА'!BN75*30-SUM(BR130:BT131)-BU131</f>
        <v>0</v>
      </c>
      <c r="BV130" s="518">
        <f>'НП ДЕННА'!BN75-BV131</f>
        <v>0</v>
      </c>
      <c r="BW130" s="545">
        <f>IF('НП ДЕННА'!BO75&gt;0,IF(ROUND('НП ДЕННА'!BO75*$CR$4,0)&gt;0,ROUND('НП ДЕННА'!BO75*$CR$4,0)*2,2),0)-BW131</f>
        <v>0</v>
      </c>
      <c r="BX130" s="545">
        <f>IF('НП ДЕННА'!BP75&gt;0,IF(ROUND('НП ДЕННА'!BP75*$CR$4,0)&gt;0,ROUND('НП ДЕННА'!BP75*$CR$4,0)*2,2),0)-BX131</f>
        <v>0</v>
      </c>
      <c r="BY130" s="546">
        <f>IF('НП ДЕННА'!BQ75&gt;0,IF(ROUND('НП ДЕННА'!BQ75*$CR$4,0)&gt;0,ROUND('НП ДЕННА'!BQ75*$CR$4,0)*2,2),0)-BY131</f>
        <v>0</v>
      </c>
      <c r="BZ130" s="547">
        <f>'НП ДЕННА'!BR75*30-SUM(BW130:BY131)-BZ131</f>
        <v>0</v>
      </c>
      <c r="CA130" s="518">
        <f>'НП ДЕННА'!BR75-CA131</f>
        <v>0</v>
      </c>
      <c r="CB130" s="545">
        <f>IF('НП ДЕННА'!BS75&gt;0,IF(ROUND('НП ДЕННА'!BS75*$CR$4,0)&gt;0,ROUND('НП ДЕННА'!BS75*$CR$4,0)*2,2),0)-CB131</f>
        <v>0</v>
      </c>
      <c r="CC130" s="545">
        <f>IF('НП ДЕННА'!BT75&gt;0,IF(ROUND('НП ДЕННА'!BT75*$CR$4,0)&gt;0,ROUND('НП ДЕННА'!BT75*$CR$4,0)*2,2),0)-CC131</f>
        <v>0</v>
      </c>
      <c r="CD130" s="546">
        <f>IF('НП ДЕННА'!BU75&gt;0,IF(ROUND('НП ДЕННА'!BU75*$CR$4,0)&gt;0,ROUND('НП ДЕННА'!BU75*$CR$4,0)*2,2),0)-CD131</f>
        <v>0</v>
      </c>
      <c r="CE130" s="547">
        <f>'НП ДЕННА'!BV75*30-SUM(CB130:CD131)-CE131</f>
        <v>0</v>
      </c>
      <c r="CF130" s="518">
        <f>'НП ДЕННА'!BV75-CF131</f>
        <v>0</v>
      </c>
      <c r="CG130" s="545">
        <f>IF('НП ДЕННА'!BW75&gt;0,IF(ROUND('НП ДЕННА'!BW75*$CR$4,0)&gt;0,ROUND('НП ДЕННА'!BW75*$CR$4,0)*2,2),0)-CG131</f>
        <v>0</v>
      </c>
      <c r="CH130" s="545">
        <f>IF('НП ДЕННА'!BX75&gt;0,IF(ROUND('НП ДЕННА'!BX75*$CR$4,0)&gt;0,ROUND('НП ДЕННА'!BX75*$CR$4,0)*2,2),0)-CH131</f>
        <v>0</v>
      </c>
      <c r="CI130" s="546">
        <f>IF('НП ДЕННА'!BY75&gt;0,IF(ROUND('НП ДЕННА'!BY75*$CR$4,0)&gt;0,ROUND('НП ДЕННА'!BY75*$CR$4,0)*2,2),0)-CI131</f>
        <v>0</v>
      </c>
      <c r="CJ130" s="547">
        <f>'НП ДЕННА'!BZ75*30-SUM(CG130:CI131)-CJ131</f>
        <v>0</v>
      </c>
      <c r="CK130" s="518">
        <f>'НП ДЕННА'!BZ75-CK131</f>
        <v>0</v>
      </c>
      <c r="CL130" s="545">
        <f>IF('НП ДЕННА'!CA75&gt;0,IF(ROUND('НП ДЕННА'!CA75*$CR$4,0)&gt;0,ROUND('НП ДЕННА'!CA75*$CR$4,0)*2,2),0)-CL131</f>
        <v>0</v>
      </c>
      <c r="CM130" s="545">
        <f>IF('НП ДЕННА'!CB75&gt;0,IF(ROUND('НП ДЕННА'!CB75*$CR$4,0)&gt;0,ROUND('НП ДЕННА'!CB75*$CR$4,0)*2,2),0)-CM131</f>
        <v>0</v>
      </c>
      <c r="CN130" s="546">
        <f>IF('НП ДЕННА'!CC75&gt;0,IF(ROUND('НП ДЕННА'!CC75*$CR$4,0)&gt;0,ROUND('НП ДЕННА'!CC75*$CR$4,0)*2,2),0)-CN131</f>
        <v>0</v>
      </c>
      <c r="CO130" s="547">
        <f>'НП ДЕННА'!CD75*30-SUM(CL130:CN131)-CO131</f>
        <v>0</v>
      </c>
      <c r="CP130" s="518">
        <f>'НП ДЕННА'!CD75-CP131</f>
        <v>0</v>
      </c>
      <c r="CQ130" s="62"/>
      <c r="CS130" s="543">
        <f t="shared" si="748"/>
        <v>1</v>
      </c>
    </row>
    <row r="131" spans="1:97" s="19" customFormat="1" ht="10.199999999999999" x14ac:dyDescent="0.2">
      <c r="A131" s="510"/>
      <c r="B131" s="511"/>
      <c r="C131" s="512" t="s">
        <v>275</v>
      </c>
      <c r="D131" s="513"/>
      <c r="E131" s="514"/>
      <c r="F131" s="514"/>
      <c r="G131" s="515"/>
      <c r="H131" s="513"/>
      <c r="I131" s="514"/>
      <c r="J131" s="514"/>
      <c r="K131" s="514"/>
      <c r="L131" s="514"/>
      <c r="M131" s="514"/>
      <c r="N131" s="514"/>
      <c r="O131" s="514"/>
      <c r="P131" s="514"/>
      <c r="Q131" s="514"/>
      <c r="R131" s="514"/>
      <c r="S131" s="514"/>
      <c r="T131" s="516"/>
      <c r="U131" s="516"/>
      <c r="V131" s="513"/>
      <c r="W131" s="514"/>
      <c r="X131" s="514"/>
      <c r="Y131" s="514"/>
      <c r="Z131" s="514"/>
      <c r="AA131" s="514"/>
      <c r="AB131" s="514"/>
      <c r="AC131" s="516">
        <f t="shared" ref="AC131:AC143" si="762">SUM(AE131:AH131)</f>
        <v>0</v>
      </c>
      <c r="AD131" s="621">
        <f>AM131+AR131+AW131+BB131+BG131+BL131+BQ131+BV131+CA131+CF131+CK131+CP131</f>
        <v>0</v>
      </c>
      <c r="AE131" s="517">
        <f t="shared" si="744"/>
        <v>0</v>
      </c>
      <c r="AF131" s="517">
        <f t="shared" si="745"/>
        <v>0</v>
      </c>
      <c r="AG131" s="517">
        <f t="shared" si="746"/>
        <v>0</v>
      </c>
      <c r="AH131" s="517">
        <f t="shared" si="747"/>
        <v>0</v>
      </c>
      <c r="AI131" s="508"/>
      <c r="AJ131" s="508"/>
      <c r="AK131" s="548"/>
      <c r="AL131" s="549"/>
      <c r="AM131" s="520">
        <f t="shared" ref="AM131" si="763">SUM(AI131:AL131)/30</f>
        <v>0</v>
      </c>
      <c r="AN131" s="508"/>
      <c r="AO131" s="508"/>
      <c r="AP131" s="548"/>
      <c r="AQ131" s="549"/>
      <c r="AR131" s="520">
        <f t="shared" ref="AR131" si="764">SUM(AN131:AQ131)/30</f>
        <v>0</v>
      </c>
      <c r="AS131" s="508"/>
      <c r="AT131" s="508"/>
      <c r="AU131" s="548"/>
      <c r="AV131" s="549"/>
      <c r="AW131" s="520">
        <f t="shared" ref="AW131" si="765">SUM(AS131:AV131)/30</f>
        <v>0</v>
      </c>
      <c r="AX131" s="508"/>
      <c r="AY131" s="508"/>
      <c r="AZ131" s="548"/>
      <c r="BA131" s="549"/>
      <c r="BB131" s="520">
        <f t="shared" ref="BB131" si="766">SUM(AX131:BA131)/30</f>
        <v>0</v>
      </c>
      <c r="BC131" s="508"/>
      <c r="BD131" s="508"/>
      <c r="BE131" s="548"/>
      <c r="BF131" s="549"/>
      <c r="BG131" s="520">
        <f t="shared" ref="BG131" si="767">SUM(BC131:BF131)/30</f>
        <v>0</v>
      </c>
      <c r="BH131" s="508"/>
      <c r="BI131" s="508"/>
      <c r="BJ131" s="548"/>
      <c r="BK131" s="549"/>
      <c r="BL131" s="520">
        <f t="shared" ref="BL131" si="768">SUM(BH131:BK131)/30</f>
        <v>0</v>
      </c>
      <c r="BM131" s="508"/>
      <c r="BN131" s="508"/>
      <c r="BO131" s="548"/>
      <c r="BP131" s="549"/>
      <c r="BQ131" s="520">
        <f t="shared" ref="BQ131" si="769">SUM(BM131:BP131)/30</f>
        <v>0</v>
      </c>
      <c r="BR131" s="508"/>
      <c r="BS131" s="508"/>
      <c r="BT131" s="548"/>
      <c r="BU131" s="549"/>
      <c r="BV131" s="520">
        <f t="shared" ref="BV131" si="770">SUM(BR131:BU131)/30</f>
        <v>0</v>
      </c>
      <c r="BW131" s="508"/>
      <c r="BX131" s="508"/>
      <c r="BY131" s="548"/>
      <c r="BZ131" s="549"/>
      <c r="CA131" s="520">
        <f t="shared" ref="CA131" si="771">SUM(BW131:BZ131)/30</f>
        <v>0</v>
      </c>
      <c r="CB131" s="508"/>
      <c r="CC131" s="508"/>
      <c r="CD131" s="548"/>
      <c r="CE131" s="549"/>
      <c r="CF131" s="520">
        <f t="shared" ref="CF131" si="772">SUM(CB131:CE131)/30</f>
        <v>0</v>
      </c>
      <c r="CG131" s="508"/>
      <c r="CH131" s="508"/>
      <c r="CI131" s="548"/>
      <c r="CJ131" s="549"/>
      <c r="CK131" s="520">
        <f t="shared" ref="CK131" si="773">SUM(CG131:CJ131)/30</f>
        <v>0</v>
      </c>
      <c r="CL131" s="508"/>
      <c r="CM131" s="508"/>
      <c r="CN131" s="548"/>
      <c r="CO131" s="549"/>
      <c r="CP131" s="520">
        <f t="shared" ref="CP131" si="774">SUM(CL131:CO131)/30</f>
        <v>0</v>
      </c>
      <c r="CQ131" s="62"/>
      <c r="CS131" s="543">
        <f t="shared" si="748"/>
        <v>-1</v>
      </c>
    </row>
    <row r="132" spans="1:97" s="19" customFormat="1" ht="10.199999999999999" x14ac:dyDescent="0.2">
      <c r="A132" s="22" t="str">
        <f>'НП ДЕННА'!A76</f>
        <v>1.2.03</v>
      </c>
      <c r="B132" s="363">
        <f>'НП ДЕННА'!B76</f>
        <v>0</v>
      </c>
      <c r="C132" s="364">
        <f>'НП ДЕННА'!C76</f>
        <v>0</v>
      </c>
      <c r="D132" s="257">
        <f>'НП ДЕННА'!D76</f>
        <v>0</v>
      </c>
      <c r="E132" s="257">
        <f>'НП ДЕННА'!E76</f>
        <v>0</v>
      </c>
      <c r="F132" s="257">
        <f>'НП ДЕННА'!F76</f>
        <v>0</v>
      </c>
      <c r="G132" s="257">
        <f>'НП ДЕННА'!G76</f>
        <v>0</v>
      </c>
      <c r="H132" s="257">
        <f>'НП ДЕННА'!H76</f>
        <v>0</v>
      </c>
      <c r="I132" s="257">
        <f>'НП ДЕННА'!I76</f>
        <v>0</v>
      </c>
      <c r="J132" s="257">
        <f>'НП ДЕННА'!J76</f>
        <v>0</v>
      </c>
      <c r="K132" s="257">
        <f>'НП ДЕННА'!K76</f>
        <v>0</v>
      </c>
      <c r="L132" s="257">
        <f>'НП ДЕННА'!L76</f>
        <v>0</v>
      </c>
      <c r="M132" s="257">
        <f>'НП ДЕННА'!M76</f>
        <v>0</v>
      </c>
      <c r="N132" s="257">
        <f>'НП ДЕННА'!N76</f>
        <v>0</v>
      </c>
      <c r="O132" s="257">
        <f>'НП ДЕННА'!O76</f>
        <v>0</v>
      </c>
      <c r="P132" s="257">
        <f>'НП ДЕННА'!P76</f>
        <v>0</v>
      </c>
      <c r="Q132" s="257">
        <f>'НП ДЕННА'!Q76</f>
        <v>0</v>
      </c>
      <c r="R132" s="257">
        <f>'НП ДЕННА'!R76</f>
        <v>0</v>
      </c>
      <c r="S132" s="257">
        <f>'НП ДЕННА'!S76</f>
        <v>0</v>
      </c>
      <c r="T132" s="275">
        <f>'НП ДЕННА'!T76</f>
        <v>0</v>
      </c>
      <c r="U132" s="275">
        <f>'НП ДЕННА'!U76</f>
        <v>0</v>
      </c>
      <c r="V132" s="257">
        <f>'НП ДЕННА'!V76</f>
        <v>0</v>
      </c>
      <c r="W132" s="257">
        <f>'НП ДЕННА'!W76</f>
        <v>0</v>
      </c>
      <c r="X132" s="257">
        <f>'НП ДЕННА'!X76</f>
        <v>0</v>
      </c>
      <c r="Y132" s="257">
        <f>'НП ДЕННА'!Y76</f>
        <v>0</v>
      </c>
      <c r="Z132" s="257">
        <f>'НП ДЕННА'!Z76</f>
        <v>0</v>
      </c>
      <c r="AA132" s="257">
        <f>'НП ДЕННА'!AA76</f>
        <v>0</v>
      </c>
      <c r="AB132" s="257">
        <f>'НП ДЕННА'!AB76</f>
        <v>0</v>
      </c>
      <c r="AC132" s="275">
        <f t="shared" si="762"/>
        <v>0</v>
      </c>
      <c r="AD132" s="620">
        <f>'НП ДЕННА'!AD76-AD133</f>
        <v>0</v>
      </c>
      <c r="AE132" s="9">
        <f t="shared" si="744"/>
        <v>0</v>
      </c>
      <c r="AF132" s="9">
        <f t="shared" si="745"/>
        <v>0</v>
      </c>
      <c r="AG132" s="9">
        <f t="shared" si="746"/>
        <v>0</v>
      </c>
      <c r="AH132" s="9">
        <f t="shared" si="747"/>
        <v>0</v>
      </c>
      <c r="AI132" s="545">
        <f>IF('НП ДЕННА'!AI76&gt;0,IF(ROUND('НП ДЕННА'!AI76*$CR$4,0)&gt;0,ROUND('НП ДЕННА'!AI76*$CR$4,0)*2,2),0)-AI133</f>
        <v>0</v>
      </c>
      <c r="AJ132" s="545">
        <f>IF('НП ДЕННА'!AJ76&gt;0,IF(ROUND('НП ДЕННА'!AJ76*$CR$4,0)&gt;0,ROUND('НП ДЕННА'!AJ76*$CR$4,0)*2,2),0)-AJ133</f>
        <v>0</v>
      </c>
      <c r="AK132" s="546">
        <f>IF('НП ДЕННА'!AK76&gt;0,IF(ROUND('НП ДЕННА'!AK76*$CR$4,0)&gt;0,ROUND('НП ДЕННА'!AK76*$CR$4,0)*2,2),0)-AK133</f>
        <v>0</v>
      </c>
      <c r="AL132" s="547">
        <f>'НП ДЕННА'!AL76*30-SUM(AI132:AK133)-AL133</f>
        <v>0</v>
      </c>
      <c r="AM132" s="518">
        <f>'НП ДЕННА'!AL76-AM133</f>
        <v>0</v>
      </c>
      <c r="AN132" s="545">
        <f>IF('НП ДЕННА'!AM76&gt;0,IF(ROUND('НП ДЕННА'!AM76*$CR$4,0)&gt;0,ROUND('НП ДЕННА'!AM76*$CR$4,0)*2,2),0)-AN133</f>
        <v>0</v>
      </c>
      <c r="AO132" s="545">
        <f>IF('НП ДЕННА'!AN76&gt;0,IF(ROUND('НП ДЕННА'!AN76*$CR$4,0)&gt;0,ROUND('НП ДЕННА'!AN76*$CR$4,0)*2,2),0)-AO133</f>
        <v>0</v>
      </c>
      <c r="AP132" s="546">
        <f>IF('НП ДЕННА'!AO76&gt;0,IF(ROUND('НП ДЕННА'!AO76*$CR$4,0)&gt;0,ROUND('НП ДЕННА'!AO76*$CR$4,0)*2,2),0)-AP133</f>
        <v>0</v>
      </c>
      <c r="AQ132" s="547">
        <f>'НП ДЕННА'!AP76*30-SUM(AN132:AP133)-AQ133</f>
        <v>0</v>
      </c>
      <c r="AR132" s="518">
        <f>'НП ДЕННА'!AP76-AR133</f>
        <v>0</v>
      </c>
      <c r="AS132" s="545">
        <f>IF('НП ДЕННА'!AQ76&gt;0,IF(ROUND('НП ДЕННА'!AQ76*$CR$4,0)&gt;0,ROUND('НП ДЕННА'!AQ76*$CR$4,0)*2,2),0)-AS133</f>
        <v>0</v>
      </c>
      <c r="AT132" s="545">
        <f>IF('НП ДЕННА'!AR76&gt;0,IF(ROUND('НП ДЕННА'!AR76*$CR$4,0)&gt;0,ROUND('НП ДЕННА'!AR76*$CR$4,0)*2,2),0)-AT133</f>
        <v>0</v>
      </c>
      <c r="AU132" s="546">
        <f>IF('НП ДЕННА'!AS76&gt;0,IF(ROUND('НП ДЕННА'!AS76*$CR$4,0)&gt;0,ROUND('НП ДЕННА'!AS76*$CR$4,0)*2,2),0)-AU133</f>
        <v>0</v>
      </c>
      <c r="AV132" s="547">
        <f>'НП ДЕННА'!AT76*30-SUM(AS132:AU133)-AV133</f>
        <v>0</v>
      </c>
      <c r="AW132" s="518">
        <f>'НП ДЕННА'!AT76-AW133</f>
        <v>0</v>
      </c>
      <c r="AX132" s="545">
        <f>IF('НП ДЕННА'!AU76&gt;0,IF(ROUND('НП ДЕННА'!AU76*$CR$4,0)&gt;0,ROUND('НП ДЕННА'!AU76*$CR$4,0)*2,2),0)-AX133</f>
        <v>0</v>
      </c>
      <c r="AY132" s="545">
        <f>IF('НП ДЕННА'!AV76&gt;0,IF(ROUND('НП ДЕННА'!AV76*$CR$4,0)&gt;0,ROUND('НП ДЕННА'!AV76*$CR$4,0)*2,2),0)-AY133</f>
        <v>0</v>
      </c>
      <c r="AZ132" s="546">
        <f>IF('НП ДЕННА'!AW76&gt;0,IF(ROUND('НП ДЕННА'!AW76*$CR$4,0)&gt;0,ROUND('НП ДЕННА'!AW76*$CR$4,0)*2,2),0)-AZ133</f>
        <v>0</v>
      </c>
      <c r="BA132" s="547">
        <f>'НП ДЕННА'!AX76*30-SUM(AX132:AZ133)-BA133</f>
        <v>0</v>
      </c>
      <c r="BB132" s="518">
        <f>'НП ДЕННА'!AX76-BB133</f>
        <v>0</v>
      </c>
      <c r="BC132" s="545">
        <f>IF('НП ДЕННА'!AY76&gt;0,IF(ROUND('НП ДЕННА'!AY76*$CR$4,0)&gt;0,ROUND('НП ДЕННА'!AY76*$CR$4,0)*2,2),0)-BC133</f>
        <v>0</v>
      </c>
      <c r="BD132" s="545">
        <f>IF('НП ДЕННА'!AZ76&gt;0,IF(ROUND('НП ДЕННА'!AZ76*$CR$4,0)&gt;0,ROUND('НП ДЕННА'!AZ76*$CR$4,0)*2,2),0)-BD133</f>
        <v>0</v>
      </c>
      <c r="BE132" s="546">
        <f>IF('НП ДЕННА'!BA76&gt;0,IF(ROUND('НП ДЕННА'!BA76*$CR$4,0)&gt;0,ROUND('НП ДЕННА'!BA76*$CR$4,0)*2,2),0)-BE133</f>
        <v>0</v>
      </c>
      <c r="BF132" s="547">
        <f>'НП ДЕННА'!BB76*30-SUM(BC132:BE133)-BF133</f>
        <v>0</v>
      </c>
      <c r="BG132" s="518">
        <f>'НП ДЕННА'!BB76-BG133</f>
        <v>0</v>
      </c>
      <c r="BH132" s="545">
        <f>IF('НП ДЕННА'!BC76&gt;0,IF(ROUND('НП ДЕННА'!BC76*$CR$4,0)&gt;0,ROUND('НП ДЕННА'!BC76*$CR$4,0)*2,2),0)-BH133</f>
        <v>0</v>
      </c>
      <c r="BI132" s="545">
        <f>IF('НП ДЕННА'!BD76&gt;0,IF(ROUND('НП ДЕННА'!BD76*$CR$4,0)&gt;0,ROUND('НП ДЕННА'!BD76*$CR$4,0)*2,2),0)-BI133</f>
        <v>0</v>
      </c>
      <c r="BJ132" s="546">
        <f>IF('НП ДЕННА'!BE76&gt;0,IF(ROUND('НП ДЕННА'!BE76*$CR$4,0)&gt;0,ROUND('НП ДЕННА'!BE76*$CR$4,0)*2,2),0)-BJ133</f>
        <v>0</v>
      </c>
      <c r="BK132" s="547">
        <f>'НП ДЕННА'!BF76*30-SUM(BH132:BJ133)-BK133</f>
        <v>0</v>
      </c>
      <c r="BL132" s="518">
        <f>'НП ДЕННА'!BF76-BL133</f>
        <v>0</v>
      </c>
      <c r="BM132" s="545">
        <f>IF('НП ДЕННА'!BG76&gt;0,IF(ROUND('НП ДЕННА'!BG76*$CR$4,0)&gt;0,ROUND('НП ДЕННА'!BG76*$CR$4,0)*2,2),0)-BM133</f>
        <v>0</v>
      </c>
      <c r="BN132" s="545">
        <f>IF('НП ДЕННА'!BH76&gt;0,IF(ROUND('НП ДЕННА'!BH76*$CR$4,0)&gt;0,ROUND('НП ДЕННА'!BH76*$CR$4,0)*2,2),0)-BN133</f>
        <v>0</v>
      </c>
      <c r="BO132" s="546">
        <f>IF('НП ДЕННА'!BI76&gt;0,IF(ROUND('НП ДЕННА'!BI76*$CR$4,0)&gt;0,ROUND('НП ДЕННА'!BI76*$CR$4,0)*2,2),0)-BO133</f>
        <v>0</v>
      </c>
      <c r="BP132" s="547">
        <f>'НП ДЕННА'!BJ76*30-SUM(BM132:BO133)-BP133</f>
        <v>0</v>
      </c>
      <c r="BQ132" s="518">
        <f>'НП ДЕННА'!BJ76-BQ133</f>
        <v>0</v>
      </c>
      <c r="BR132" s="545">
        <f>IF('НП ДЕННА'!BK76&gt;0,IF(ROUND('НП ДЕННА'!BK76*$CR$4,0)&gt;0,ROUND('НП ДЕННА'!BK76*$CR$4,0)*2,2),0)-BR133</f>
        <v>0</v>
      </c>
      <c r="BS132" s="545">
        <f>IF('НП ДЕННА'!BL76&gt;0,IF(ROUND('НП ДЕННА'!BL76*$CR$4,0)&gt;0,ROUND('НП ДЕННА'!BL76*$CR$4,0)*2,2),0)-BS133</f>
        <v>0</v>
      </c>
      <c r="BT132" s="546">
        <f>IF('НП ДЕННА'!BM76&gt;0,IF(ROUND('НП ДЕННА'!BM76*$CR$4,0)&gt;0,ROUND('НП ДЕННА'!BM76*$CR$4,0)*2,2),0)-BT133</f>
        <v>0</v>
      </c>
      <c r="BU132" s="547">
        <f>'НП ДЕННА'!BN76*30-SUM(BR132:BT133)-BU133</f>
        <v>0</v>
      </c>
      <c r="BV132" s="518">
        <f>'НП ДЕННА'!BN76-BV133</f>
        <v>0</v>
      </c>
      <c r="BW132" s="545">
        <f>IF('НП ДЕННА'!BO76&gt;0,IF(ROUND('НП ДЕННА'!BO76*$CR$4,0)&gt;0,ROUND('НП ДЕННА'!BO76*$CR$4,0)*2,2),0)-BW133</f>
        <v>0</v>
      </c>
      <c r="BX132" s="545">
        <f>IF('НП ДЕННА'!BP76&gt;0,IF(ROUND('НП ДЕННА'!BP76*$CR$4,0)&gt;0,ROUND('НП ДЕННА'!BP76*$CR$4,0)*2,2),0)-BX133</f>
        <v>0</v>
      </c>
      <c r="BY132" s="546">
        <f>IF('НП ДЕННА'!BQ76&gt;0,IF(ROUND('НП ДЕННА'!BQ76*$CR$4,0)&gt;0,ROUND('НП ДЕННА'!BQ76*$CR$4,0)*2,2),0)-BY133</f>
        <v>0</v>
      </c>
      <c r="BZ132" s="547">
        <f>'НП ДЕННА'!BR76*30-SUM(BW132:BY133)-BZ133</f>
        <v>0</v>
      </c>
      <c r="CA132" s="518">
        <f>'НП ДЕННА'!BR76-CA133</f>
        <v>0</v>
      </c>
      <c r="CB132" s="545">
        <f>IF('НП ДЕННА'!BS76&gt;0,IF(ROUND('НП ДЕННА'!BS76*$CR$4,0)&gt;0,ROUND('НП ДЕННА'!BS76*$CR$4,0)*2,2),0)-CB133</f>
        <v>0</v>
      </c>
      <c r="CC132" s="545">
        <f>IF('НП ДЕННА'!BT76&gt;0,IF(ROUND('НП ДЕННА'!BT76*$CR$4,0)&gt;0,ROUND('НП ДЕННА'!BT76*$CR$4,0)*2,2),0)-CC133</f>
        <v>0</v>
      </c>
      <c r="CD132" s="546">
        <f>IF('НП ДЕННА'!BU76&gt;0,IF(ROUND('НП ДЕННА'!BU76*$CR$4,0)&gt;0,ROUND('НП ДЕННА'!BU76*$CR$4,0)*2,2),0)-CD133</f>
        <v>0</v>
      </c>
      <c r="CE132" s="547">
        <f>'НП ДЕННА'!BV76*30-SUM(CB132:CD133)-CE133</f>
        <v>0</v>
      </c>
      <c r="CF132" s="518">
        <f>'НП ДЕННА'!BV76-CF133</f>
        <v>0</v>
      </c>
      <c r="CG132" s="545">
        <f>IF('НП ДЕННА'!BW76&gt;0,IF(ROUND('НП ДЕННА'!BW76*$CR$4,0)&gt;0,ROUND('НП ДЕННА'!BW76*$CR$4,0)*2,2),0)-CG133</f>
        <v>0</v>
      </c>
      <c r="CH132" s="545">
        <f>IF('НП ДЕННА'!BX76&gt;0,IF(ROUND('НП ДЕННА'!BX76*$CR$4,0)&gt;0,ROUND('НП ДЕННА'!BX76*$CR$4,0)*2,2),0)-CH133</f>
        <v>0</v>
      </c>
      <c r="CI132" s="546">
        <f>IF('НП ДЕННА'!BY76&gt;0,IF(ROUND('НП ДЕННА'!BY76*$CR$4,0)&gt;0,ROUND('НП ДЕННА'!BY76*$CR$4,0)*2,2),0)-CI133</f>
        <v>0</v>
      </c>
      <c r="CJ132" s="547">
        <f>'НП ДЕННА'!BZ76*30-SUM(CG132:CI133)-CJ133</f>
        <v>0</v>
      </c>
      <c r="CK132" s="518">
        <f>'НП ДЕННА'!BZ76-CK133</f>
        <v>0</v>
      </c>
      <c r="CL132" s="545">
        <f>IF('НП ДЕННА'!CA76&gt;0,IF(ROUND('НП ДЕННА'!CA76*$CR$4,0)&gt;0,ROUND('НП ДЕННА'!CA76*$CR$4,0)*2,2),0)-CL133</f>
        <v>0</v>
      </c>
      <c r="CM132" s="545">
        <f>IF('НП ДЕННА'!CB76&gt;0,IF(ROUND('НП ДЕННА'!CB76*$CR$4,0)&gt;0,ROUND('НП ДЕННА'!CB76*$CR$4,0)*2,2),0)-CM133</f>
        <v>0</v>
      </c>
      <c r="CN132" s="546">
        <f>IF('НП ДЕННА'!CC76&gt;0,IF(ROUND('НП ДЕННА'!CC76*$CR$4,0)&gt;0,ROUND('НП ДЕННА'!CC76*$CR$4,0)*2,2),0)-CN133</f>
        <v>0</v>
      </c>
      <c r="CO132" s="547">
        <f>'НП ДЕННА'!CD76*30-SUM(CL132:CN133)-CO133</f>
        <v>0</v>
      </c>
      <c r="CP132" s="518">
        <f>'НП ДЕННА'!CD76-CP133</f>
        <v>0</v>
      </c>
      <c r="CQ132" s="62"/>
      <c r="CS132" s="543">
        <f t="shared" si="748"/>
        <v>-1</v>
      </c>
    </row>
    <row r="133" spans="1:97" s="19" customFormat="1" ht="10.199999999999999" x14ac:dyDescent="0.2">
      <c r="A133" s="510"/>
      <c r="B133" s="511"/>
      <c r="C133" s="512" t="s">
        <v>275</v>
      </c>
      <c r="D133" s="513"/>
      <c r="E133" s="514"/>
      <c r="F133" s="514"/>
      <c r="G133" s="515"/>
      <c r="H133" s="513"/>
      <c r="I133" s="514"/>
      <c r="J133" s="514"/>
      <c r="K133" s="514"/>
      <c r="L133" s="514"/>
      <c r="M133" s="514"/>
      <c r="N133" s="514"/>
      <c r="O133" s="514"/>
      <c r="P133" s="514"/>
      <c r="Q133" s="514"/>
      <c r="R133" s="514"/>
      <c r="S133" s="514"/>
      <c r="T133" s="516"/>
      <c r="U133" s="516"/>
      <c r="V133" s="513"/>
      <c r="W133" s="514"/>
      <c r="X133" s="514"/>
      <c r="Y133" s="514"/>
      <c r="Z133" s="514"/>
      <c r="AA133" s="514"/>
      <c r="AB133" s="514"/>
      <c r="AC133" s="516">
        <f t="shared" si="762"/>
        <v>0</v>
      </c>
      <c r="AD133" s="621">
        <f>AM133+AR133+AW133+BB133+BG133+BL133+BQ133+BV133+CA133+CF133+CK133+CP133</f>
        <v>0</v>
      </c>
      <c r="AE133" s="517">
        <f t="shared" si="744"/>
        <v>0</v>
      </c>
      <c r="AF133" s="517">
        <f t="shared" si="745"/>
        <v>0</v>
      </c>
      <c r="AG133" s="517">
        <f t="shared" si="746"/>
        <v>0</v>
      </c>
      <c r="AH133" s="517">
        <f t="shared" si="747"/>
        <v>0</v>
      </c>
      <c r="AI133" s="508"/>
      <c r="AJ133" s="508"/>
      <c r="AK133" s="548"/>
      <c r="AL133" s="549"/>
      <c r="AM133" s="520">
        <f t="shared" ref="AM133" si="775">SUM(AI133:AL133)/30</f>
        <v>0</v>
      </c>
      <c r="AN133" s="508"/>
      <c r="AO133" s="508"/>
      <c r="AP133" s="548"/>
      <c r="AQ133" s="549"/>
      <c r="AR133" s="520">
        <f t="shared" ref="AR133" si="776">SUM(AN133:AQ133)/30</f>
        <v>0</v>
      </c>
      <c r="AS133" s="508"/>
      <c r="AT133" s="508"/>
      <c r="AU133" s="548"/>
      <c r="AV133" s="549"/>
      <c r="AW133" s="520">
        <f t="shared" ref="AW133" si="777">SUM(AS133:AV133)/30</f>
        <v>0</v>
      </c>
      <c r="AX133" s="508"/>
      <c r="AY133" s="508"/>
      <c r="AZ133" s="548"/>
      <c r="BA133" s="549"/>
      <c r="BB133" s="520">
        <f t="shared" ref="BB133" si="778">SUM(AX133:BA133)/30</f>
        <v>0</v>
      </c>
      <c r="BC133" s="508"/>
      <c r="BD133" s="508"/>
      <c r="BE133" s="548"/>
      <c r="BF133" s="549"/>
      <c r="BG133" s="520">
        <f t="shared" ref="BG133" si="779">SUM(BC133:BF133)/30</f>
        <v>0</v>
      </c>
      <c r="BH133" s="508"/>
      <c r="BI133" s="508"/>
      <c r="BJ133" s="548"/>
      <c r="BK133" s="549"/>
      <c r="BL133" s="520">
        <f t="shared" ref="BL133" si="780">SUM(BH133:BK133)/30</f>
        <v>0</v>
      </c>
      <c r="BM133" s="508"/>
      <c r="BN133" s="508"/>
      <c r="BO133" s="548"/>
      <c r="BP133" s="549"/>
      <c r="BQ133" s="520">
        <f t="shared" ref="BQ133" si="781">SUM(BM133:BP133)/30</f>
        <v>0</v>
      </c>
      <c r="BR133" s="508"/>
      <c r="BS133" s="508"/>
      <c r="BT133" s="548"/>
      <c r="BU133" s="549"/>
      <c r="BV133" s="520">
        <f t="shared" ref="BV133" si="782">SUM(BR133:BU133)/30</f>
        <v>0</v>
      </c>
      <c r="BW133" s="508"/>
      <c r="BX133" s="508"/>
      <c r="BY133" s="548"/>
      <c r="BZ133" s="549"/>
      <c r="CA133" s="520">
        <f t="shared" ref="CA133" si="783">SUM(BW133:BZ133)/30</f>
        <v>0</v>
      </c>
      <c r="CB133" s="508"/>
      <c r="CC133" s="508"/>
      <c r="CD133" s="548"/>
      <c r="CE133" s="549"/>
      <c r="CF133" s="520">
        <f t="shared" ref="CF133" si="784">SUM(CB133:CE133)/30</f>
        <v>0</v>
      </c>
      <c r="CG133" s="508"/>
      <c r="CH133" s="508"/>
      <c r="CI133" s="548"/>
      <c r="CJ133" s="549"/>
      <c r="CK133" s="520">
        <f t="shared" ref="CK133" si="785">SUM(CG133:CJ133)/30</f>
        <v>0</v>
      </c>
      <c r="CL133" s="508"/>
      <c r="CM133" s="508"/>
      <c r="CN133" s="548"/>
      <c r="CO133" s="549"/>
      <c r="CP133" s="520">
        <f t="shared" ref="CP133" si="786">SUM(CL133:CO133)/30</f>
        <v>0</v>
      </c>
      <c r="CQ133" s="62"/>
      <c r="CS133" s="543">
        <f t="shared" si="748"/>
        <v>-1</v>
      </c>
    </row>
    <row r="134" spans="1:97" s="19" customFormat="1" ht="10.199999999999999" x14ac:dyDescent="0.2">
      <c r="A134" s="22" t="str">
        <f>'НП ДЕННА'!A77</f>
        <v>1.2.04</v>
      </c>
      <c r="B134" s="363">
        <f>'НП ДЕННА'!B77</f>
        <v>0</v>
      </c>
      <c r="C134" s="364">
        <f>'НП ДЕННА'!C77</f>
        <v>0</v>
      </c>
      <c r="D134" s="257">
        <f>'НП ДЕННА'!D77</f>
        <v>0</v>
      </c>
      <c r="E134" s="257">
        <f>'НП ДЕННА'!E77</f>
        <v>0</v>
      </c>
      <c r="F134" s="257">
        <f>'НП ДЕННА'!F77</f>
        <v>0</v>
      </c>
      <c r="G134" s="257">
        <f>'НП ДЕННА'!G77</f>
        <v>0</v>
      </c>
      <c r="H134" s="257">
        <f>'НП ДЕННА'!H77</f>
        <v>0</v>
      </c>
      <c r="I134" s="257">
        <f>'НП ДЕННА'!I77</f>
        <v>0</v>
      </c>
      <c r="J134" s="257">
        <f>'НП ДЕННА'!J77</f>
        <v>0</v>
      </c>
      <c r="K134" s="257">
        <f>'НП ДЕННА'!K77</f>
        <v>0</v>
      </c>
      <c r="L134" s="257">
        <f>'НП ДЕННА'!L77</f>
        <v>0</v>
      </c>
      <c r="M134" s="257">
        <f>'НП ДЕННА'!M77</f>
        <v>0</v>
      </c>
      <c r="N134" s="257">
        <f>'НП ДЕННА'!N77</f>
        <v>0</v>
      </c>
      <c r="O134" s="257">
        <f>'НП ДЕННА'!O77</f>
        <v>0</v>
      </c>
      <c r="P134" s="257">
        <f>'НП ДЕННА'!P77</f>
        <v>0</v>
      </c>
      <c r="Q134" s="257">
        <f>'НП ДЕННА'!Q77</f>
        <v>0</v>
      </c>
      <c r="R134" s="257">
        <f>'НП ДЕННА'!R77</f>
        <v>0</v>
      </c>
      <c r="S134" s="257">
        <f>'НП ДЕННА'!S77</f>
        <v>0</v>
      </c>
      <c r="T134" s="275">
        <f>'НП ДЕННА'!T77</f>
        <v>0</v>
      </c>
      <c r="U134" s="275">
        <f>'НП ДЕННА'!U77</f>
        <v>0</v>
      </c>
      <c r="V134" s="257">
        <f>'НП ДЕННА'!V77</f>
        <v>0</v>
      </c>
      <c r="W134" s="257">
        <f>'НП ДЕННА'!W77</f>
        <v>0</v>
      </c>
      <c r="X134" s="257">
        <f>'НП ДЕННА'!X77</f>
        <v>0</v>
      </c>
      <c r="Y134" s="257">
        <f>'НП ДЕННА'!Y77</f>
        <v>0</v>
      </c>
      <c r="Z134" s="257">
        <f>'НП ДЕННА'!Z77</f>
        <v>0</v>
      </c>
      <c r="AA134" s="257">
        <f>'НП ДЕННА'!AA77</f>
        <v>0</v>
      </c>
      <c r="AB134" s="257">
        <f>'НП ДЕННА'!AB77</f>
        <v>0</v>
      </c>
      <c r="AC134" s="275">
        <f t="shared" si="762"/>
        <v>0</v>
      </c>
      <c r="AD134" s="620">
        <f>'НП ДЕННА'!AD77-AD135</f>
        <v>0</v>
      </c>
      <c r="AE134" s="9">
        <f t="shared" si="744"/>
        <v>0</v>
      </c>
      <c r="AF134" s="9">
        <f t="shared" si="745"/>
        <v>0</v>
      </c>
      <c r="AG134" s="9">
        <f t="shared" si="746"/>
        <v>0</v>
      </c>
      <c r="AH134" s="9">
        <f t="shared" si="747"/>
        <v>0</v>
      </c>
      <c r="AI134" s="545">
        <f>IF('НП ДЕННА'!AI77&gt;0,IF(ROUND('НП ДЕННА'!AI77*$CR$4,0)&gt;0,ROUND('НП ДЕННА'!AI77*$CR$4,0)*2,2),0)-AI135</f>
        <v>0</v>
      </c>
      <c r="AJ134" s="545">
        <f>IF('НП ДЕННА'!AJ77&gt;0,IF(ROUND('НП ДЕННА'!AJ77*$CR$4,0)&gt;0,ROUND('НП ДЕННА'!AJ77*$CR$4,0)*2,2),0)-AJ135</f>
        <v>0</v>
      </c>
      <c r="AK134" s="546">
        <f>IF('НП ДЕННА'!AK77&gt;0,IF(ROUND('НП ДЕННА'!AK77*$CR$4,0)&gt;0,ROUND('НП ДЕННА'!AK77*$CR$4,0)*2,2),0)-AK135</f>
        <v>0</v>
      </c>
      <c r="AL134" s="547">
        <f>'НП ДЕННА'!AL77*30-SUM(AI134:AK135)-AL135</f>
        <v>0</v>
      </c>
      <c r="AM134" s="518">
        <f>'НП ДЕННА'!AL77-AM135</f>
        <v>0</v>
      </c>
      <c r="AN134" s="545">
        <f>IF('НП ДЕННА'!AM77&gt;0,IF(ROUND('НП ДЕННА'!AM77*$CR$4,0)&gt;0,ROUND('НП ДЕННА'!AM77*$CR$4,0)*2,2),0)-AN135</f>
        <v>0</v>
      </c>
      <c r="AO134" s="545">
        <f>IF('НП ДЕННА'!AN77&gt;0,IF(ROUND('НП ДЕННА'!AN77*$CR$4,0)&gt;0,ROUND('НП ДЕННА'!AN77*$CR$4,0)*2,2),0)-AO135</f>
        <v>0</v>
      </c>
      <c r="AP134" s="546">
        <f>IF('НП ДЕННА'!AO77&gt;0,IF(ROUND('НП ДЕННА'!AO77*$CR$4,0)&gt;0,ROUND('НП ДЕННА'!AO77*$CR$4,0)*2,2),0)-AP135</f>
        <v>0</v>
      </c>
      <c r="AQ134" s="547">
        <f>'НП ДЕННА'!AP77*30-SUM(AN134:AP135)-AQ135</f>
        <v>0</v>
      </c>
      <c r="AR134" s="518">
        <f>'НП ДЕННА'!AP77-AR135</f>
        <v>0</v>
      </c>
      <c r="AS134" s="545">
        <f>IF('НП ДЕННА'!AQ77&gt;0,IF(ROUND('НП ДЕННА'!AQ77*$CR$4,0)&gt;0,ROUND('НП ДЕННА'!AQ77*$CR$4,0)*2,2),0)-AS135</f>
        <v>0</v>
      </c>
      <c r="AT134" s="545">
        <f>IF('НП ДЕННА'!AR77&gt;0,IF(ROUND('НП ДЕННА'!AR77*$CR$4,0)&gt;0,ROUND('НП ДЕННА'!AR77*$CR$4,0)*2,2),0)-AT135</f>
        <v>0</v>
      </c>
      <c r="AU134" s="546">
        <f>IF('НП ДЕННА'!AS77&gt;0,IF(ROUND('НП ДЕННА'!AS77*$CR$4,0)&gt;0,ROUND('НП ДЕННА'!AS77*$CR$4,0)*2,2),0)-AU135</f>
        <v>0</v>
      </c>
      <c r="AV134" s="547">
        <f>'НП ДЕННА'!AT77*30-SUM(AS134:AU135)-AV135</f>
        <v>0</v>
      </c>
      <c r="AW134" s="518">
        <f>'НП ДЕННА'!AT77-AW135</f>
        <v>0</v>
      </c>
      <c r="AX134" s="545">
        <f>IF('НП ДЕННА'!AU77&gt;0,IF(ROUND('НП ДЕННА'!AU77*$CR$4,0)&gt;0,ROUND('НП ДЕННА'!AU77*$CR$4,0)*2,2),0)-AX135</f>
        <v>0</v>
      </c>
      <c r="AY134" s="545">
        <f>IF('НП ДЕННА'!AV77&gt;0,IF(ROUND('НП ДЕННА'!AV77*$CR$4,0)&gt;0,ROUND('НП ДЕННА'!AV77*$CR$4,0)*2,2),0)-AY135</f>
        <v>0</v>
      </c>
      <c r="AZ134" s="546">
        <f>IF('НП ДЕННА'!AW77&gt;0,IF(ROUND('НП ДЕННА'!AW77*$CR$4,0)&gt;0,ROUND('НП ДЕННА'!AW77*$CR$4,0)*2,2),0)-AZ135</f>
        <v>0</v>
      </c>
      <c r="BA134" s="547">
        <f>'НП ДЕННА'!AX77*30-SUM(AX134:AZ135)-BA135</f>
        <v>0</v>
      </c>
      <c r="BB134" s="518">
        <f>'НП ДЕННА'!AX77-BB135</f>
        <v>0</v>
      </c>
      <c r="BC134" s="545">
        <f>IF('НП ДЕННА'!AY77&gt;0,IF(ROUND('НП ДЕННА'!AY77*$CR$4,0)&gt;0,ROUND('НП ДЕННА'!AY77*$CR$4,0)*2,2),0)-BC135</f>
        <v>0</v>
      </c>
      <c r="BD134" s="545">
        <f>IF('НП ДЕННА'!AZ77&gt;0,IF(ROUND('НП ДЕННА'!AZ77*$CR$4,0)&gt;0,ROUND('НП ДЕННА'!AZ77*$CR$4,0)*2,2),0)-BD135</f>
        <v>0</v>
      </c>
      <c r="BE134" s="546">
        <f>IF('НП ДЕННА'!BA77&gt;0,IF(ROUND('НП ДЕННА'!BA77*$CR$4,0)&gt;0,ROUND('НП ДЕННА'!BA77*$CR$4,0)*2,2),0)-BE135</f>
        <v>0</v>
      </c>
      <c r="BF134" s="547">
        <f>'НП ДЕННА'!BB77*30-SUM(BC134:BE135)-BF135</f>
        <v>0</v>
      </c>
      <c r="BG134" s="518">
        <f>'НП ДЕННА'!BB77-BG135</f>
        <v>0</v>
      </c>
      <c r="BH134" s="545">
        <f>IF('НП ДЕННА'!BC77&gt;0,IF(ROUND('НП ДЕННА'!BC77*$CR$4,0)&gt;0,ROUND('НП ДЕННА'!BC77*$CR$4,0)*2,2),0)-BH135</f>
        <v>0</v>
      </c>
      <c r="BI134" s="545">
        <f>IF('НП ДЕННА'!BD77&gt;0,IF(ROUND('НП ДЕННА'!BD77*$CR$4,0)&gt;0,ROUND('НП ДЕННА'!BD77*$CR$4,0)*2,2),0)-BI135</f>
        <v>0</v>
      </c>
      <c r="BJ134" s="546">
        <f>IF('НП ДЕННА'!BE77&gt;0,IF(ROUND('НП ДЕННА'!BE77*$CR$4,0)&gt;0,ROUND('НП ДЕННА'!BE77*$CR$4,0)*2,2),0)-BJ135</f>
        <v>0</v>
      </c>
      <c r="BK134" s="547">
        <f>'НП ДЕННА'!BF77*30-SUM(BH134:BJ135)-BK135</f>
        <v>0</v>
      </c>
      <c r="BL134" s="518">
        <f>'НП ДЕННА'!BF77-BL135</f>
        <v>0</v>
      </c>
      <c r="BM134" s="545">
        <f>IF('НП ДЕННА'!BG77&gt;0,IF(ROUND('НП ДЕННА'!BG77*$CR$4,0)&gt;0,ROUND('НП ДЕННА'!BG77*$CR$4,0)*2,2),0)-BM135</f>
        <v>0</v>
      </c>
      <c r="BN134" s="545">
        <f>IF('НП ДЕННА'!BH77&gt;0,IF(ROUND('НП ДЕННА'!BH77*$CR$4,0)&gt;0,ROUND('НП ДЕННА'!BH77*$CR$4,0)*2,2),0)-BN135</f>
        <v>0</v>
      </c>
      <c r="BO134" s="546">
        <f>IF('НП ДЕННА'!BI77&gt;0,IF(ROUND('НП ДЕННА'!BI77*$CR$4,0)&gt;0,ROUND('НП ДЕННА'!BI77*$CR$4,0)*2,2),0)-BO135</f>
        <v>0</v>
      </c>
      <c r="BP134" s="547">
        <f>'НП ДЕННА'!BJ77*30-SUM(BM134:BO135)-BP135</f>
        <v>0</v>
      </c>
      <c r="BQ134" s="518">
        <f>'НП ДЕННА'!BJ77-BQ135</f>
        <v>0</v>
      </c>
      <c r="BR134" s="545">
        <f>IF('НП ДЕННА'!BK77&gt;0,IF(ROUND('НП ДЕННА'!BK77*$CR$4,0)&gt;0,ROUND('НП ДЕННА'!BK77*$CR$4,0)*2,2),0)-BR135</f>
        <v>0</v>
      </c>
      <c r="BS134" s="545">
        <f>IF('НП ДЕННА'!BL77&gt;0,IF(ROUND('НП ДЕННА'!BL77*$CR$4,0)&gt;0,ROUND('НП ДЕННА'!BL77*$CR$4,0)*2,2),0)-BS135</f>
        <v>0</v>
      </c>
      <c r="BT134" s="546">
        <f>IF('НП ДЕННА'!BM77&gt;0,IF(ROUND('НП ДЕННА'!BM77*$CR$4,0)&gt;0,ROUND('НП ДЕННА'!BM77*$CR$4,0)*2,2),0)-BT135</f>
        <v>0</v>
      </c>
      <c r="BU134" s="547">
        <f>'НП ДЕННА'!BN77*30-SUM(BR134:BT135)-BU135</f>
        <v>0</v>
      </c>
      <c r="BV134" s="518">
        <f>'НП ДЕННА'!BN77-BV135</f>
        <v>0</v>
      </c>
      <c r="BW134" s="545">
        <f>IF('НП ДЕННА'!BO77&gt;0,IF(ROUND('НП ДЕННА'!BO77*$CR$4,0)&gt;0,ROUND('НП ДЕННА'!BO77*$CR$4,0)*2,2),0)-BW135</f>
        <v>0</v>
      </c>
      <c r="BX134" s="545">
        <f>IF('НП ДЕННА'!BP77&gt;0,IF(ROUND('НП ДЕННА'!BP77*$CR$4,0)&gt;0,ROUND('НП ДЕННА'!BP77*$CR$4,0)*2,2),0)-BX135</f>
        <v>0</v>
      </c>
      <c r="BY134" s="546">
        <f>IF('НП ДЕННА'!BQ77&gt;0,IF(ROUND('НП ДЕННА'!BQ77*$CR$4,0)&gt;0,ROUND('НП ДЕННА'!BQ77*$CR$4,0)*2,2),0)-BY135</f>
        <v>0</v>
      </c>
      <c r="BZ134" s="547">
        <f>'НП ДЕННА'!BR77*30-SUM(BW134:BY135)-BZ135</f>
        <v>0</v>
      </c>
      <c r="CA134" s="518">
        <f>'НП ДЕННА'!BR77-CA135</f>
        <v>0</v>
      </c>
      <c r="CB134" s="545">
        <f>IF('НП ДЕННА'!BS77&gt;0,IF(ROUND('НП ДЕННА'!BS77*$CR$4,0)&gt;0,ROUND('НП ДЕННА'!BS77*$CR$4,0)*2,2),0)-CB135</f>
        <v>0</v>
      </c>
      <c r="CC134" s="545">
        <f>IF('НП ДЕННА'!BT77&gt;0,IF(ROUND('НП ДЕННА'!BT77*$CR$4,0)&gt;0,ROUND('НП ДЕННА'!BT77*$CR$4,0)*2,2),0)-CC135</f>
        <v>0</v>
      </c>
      <c r="CD134" s="546">
        <f>IF('НП ДЕННА'!BU77&gt;0,IF(ROUND('НП ДЕННА'!BU77*$CR$4,0)&gt;0,ROUND('НП ДЕННА'!BU77*$CR$4,0)*2,2),0)-CD135</f>
        <v>0</v>
      </c>
      <c r="CE134" s="547">
        <f>'НП ДЕННА'!BV77*30-SUM(CB134:CD135)-CE135</f>
        <v>0</v>
      </c>
      <c r="CF134" s="518">
        <f>'НП ДЕННА'!BV77-CF135</f>
        <v>0</v>
      </c>
      <c r="CG134" s="545">
        <f>IF('НП ДЕННА'!BW77&gt;0,IF(ROUND('НП ДЕННА'!BW77*$CR$4,0)&gt;0,ROUND('НП ДЕННА'!BW77*$CR$4,0)*2,2),0)-CG135</f>
        <v>0</v>
      </c>
      <c r="CH134" s="545">
        <f>IF('НП ДЕННА'!BX77&gt;0,IF(ROUND('НП ДЕННА'!BX77*$CR$4,0)&gt;0,ROUND('НП ДЕННА'!BX77*$CR$4,0)*2,2),0)-CH135</f>
        <v>0</v>
      </c>
      <c r="CI134" s="546">
        <f>IF('НП ДЕННА'!BY77&gt;0,IF(ROUND('НП ДЕННА'!BY77*$CR$4,0)&gt;0,ROUND('НП ДЕННА'!BY77*$CR$4,0)*2,2),0)-CI135</f>
        <v>0</v>
      </c>
      <c r="CJ134" s="547">
        <f>'НП ДЕННА'!BZ77*30-SUM(CG134:CI135)-CJ135</f>
        <v>0</v>
      </c>
      <c r="CK134" s="518">
        <f>'НП ДЕННА'!BZ77-CK135</f>
        <v>0</v>
      </c>
      <c r="CL134" s="545">
        <f>IF('НП ДЕННА'!CA77&gt;0,IF(ROUND('НП ДЕННА'!CA77*$CR$4,0)&gt;0,ROUND('НП ДЕННА'!CA77*$CR$4,0)*2,2),0)-CL135</f>
        <v>0</v>
      </c>
      <c r="CM134" s="545">
        <f>IF('НП ДЕННА'!CB77&gt;0,IF(ROUND('НП ДЕННА'!CB77*$CR$4,0)&gt;0,ROUND('НП ДЕННА'!CB77*$CR$4,0)*2,2),0)-CM135</f>
        <v>0</v>
      </c>
      <c r="CN134" s="546">
        <f>IF('НП ДЕННА'!CC77&gt;0,IF(ROUND('НП ДЕННА'!CC77*$CR$4,0)&gt;0,ROUND('НП ДЕННА'!CC77*$CR$4,0)*2,2),0)-CN135</f>
        <v>0</v>
      </c>
      <c r="CO134" s="547">
        <f>'НП ДЕННА'!CD77*30-SUM(CL134:CN135)-CO135</f>
        <v>0</v>
      </c>
      <c r="CP134" s="518">
        <f>'НП ДЕННА'!CD77-CP135</f>
        <v>0</v>
      </c>
      <c r="CQ134" s="62"/>
      <c r="CS134" s="543">
        <f t="shared" si="748"/>
        <v>-1</v>
      </c>
    </row>
    <row r="135" spans="1:97" s="19" customFormat="1" ht="10.199999999999999" x14ac:dyDescent="0.2">
      <c r="A135" s="510"/>
      <c r="B135" s="511"/>
      <c r="C135" s="512" t="s">
        <v>275</v>
      </c>
      <c r="D135" s="513"/>
      <c r="E135" s="514"/>
      <c r="F135" s="514"/>
      <c r="G135" s="515"/>
      <c r="H135" s="513"/>
      <c r="I135" s="514"/>
      <c r="J135" s="514"/>
      <c r="K135" s="514"/>
      <c r="L135" s="514"/>
      <c r="M135" s="514"/>
      <c r="N135" s="514"/>
      <c r="O135" s="514"/>
      <c r="P135" s="514"/>
      <c r="Q135" s="514"/>
      <c r="R135" s="514"/>
      <c r="S135" s="514"/>
      <c r="T135" s="516"/>
      <c r="U135" s="516"/>
      <c r="V135" s="513"/>
      <c r="W135" s="514"/>
      <c r="X135" s="514"/>
      <c r="Y135" s="514"/>
      <c r="Z135" s="514"/>
      <c r="AA135" s="514"/>
      <c r="AB135" s="514"/>
      <c r="AC135" s="516">
        <f t="shared" si="762"/>
        <v>0</v>
      </c>
      <c r="AD135" s="621">
        <f>AM135+AR135+AW135+BB135+BG135+BL135+BQ135+BV135+CA135+CF135+CK135+CP135</f>
        <v>0</v>
      </c>
      <c r="AE135" s="517">
        <f t="shared" si="744"/>
        <v>0</v>
      </c>
      <c r="AF135" s="517">
        <f t="shared" si="745"/>
        <v>0</v>
      </c>
      <c r="AG135" s="517">
        <f t="shared" si="746"/>
        <v>0</v>
      </c>
      <c r="AH135" s="517">
        <f t="shared" si="747"/>
        <v>0</v>
      </c>
      <c r="AI135" s="508"/>
      <c r="AJ135" s="508"/>
      <c r="AK135" s="548"/>
      <c r="AL135" s="549"/>
      <c r="AM135" s="520">
        <f t="shared" ref="AM135" si="787">SUM(AI135:AL135)/30</f>
        <v>0</v>
      </c>
      <c r="AN135" s="508"/>
      <c r="AO135" s="508"/>
      <c r="AP135" s="548"/>
      <c r="AQ135" s="549"/>
      <c r="AR135" s="520">
        <f t="shared" ref="AR135" si="788">SUM(AN135:AQ135)/30</f>
        <v>0</v>
      </c>
      <c r="AS135" s="508"/>
      <c r="AT135" s="508"/>
      <c r="AU135" s="548"/>
      <c r="AV135" s="549"/>
      <c r="AW135" s="520">
        <f t="shared" ref="AW135" si="789">SUM(AS135:AV135)/30</f>
        <v>0</v>
      </c>
      <c r="AX135" s="508"/>
      <c r="AY135" s="508"/>
      <c r="AZ135" s="548"/>
      <c r="BA135" s="549"/>
      <c r="BB135" s="520">
        <f t="shared" ref="BB135" si="790">SUM(AX135:BA135)/30</f>
        <v>0</v>
      </c>
      <c r="BC135" s="508"/>
      <c r="BD135" s="508"/>
      <c r="BE135" s="548"/>
      <c r="BF135" s="549"/>
      <c r="BG135" s="520">
        <f t="shared" ref="BG135" si="791">SUM(BC135:BF135)/30</f>
        <v>0</v>
      </c>
      <c r="BH135" s="508"/>
      <c r="BI135" s="508"/>
      <c r="BJ135" s="548"/>
      <c r="BK135" s="549"/>
      <c r="BL135" s="520">
        <f t="shared" ref="BL135" si="792">SUM(BH135:BK135)/30</f>
        <v>0</v>
      </c>
      <c r="BM135" s="508"/>
      <c r="BN135" s="508"/>
      <c r="BO135" s="548"/>
      <c r="BP135" s="549"/>
      <c r="BQ135" s="520">
        <f t="shared" ref="BQ135" si="793">SUM(BM135:BP135)/30</f>
        <v>0</v>
      </c>
      <c r="BR135" s="508"/>
      <c r="BS135" s="508"/>
      <c r="BT135" s="548"/>
      <c r="BU135" s="549"/>
      <c r="BV135" s="520">
        <f t="shared" ref="BV135" si="794">SUM(BR135:BU135)/30</f>
        <v>0</v>
      </c>
      <c r="BW135" s="508"/>
      <c r="BX135" s="508"/>
      <c r="BY135" s="548"/>
      <c r="BZ135" s="549"/>
      <c r="CA135" s="520">
        <f t="shared" ref="CA135" si="795">SUM(BW135:BZ135)/30</f>
        <v>0</v>
      </c>
      <c r="CB135" s="508"/>
      <c r="CC135" s="508"/>
      <c r="CD135" s="548"/>
      <c r="CE135" s="549"/>
      <c r="CF135" s="520">
        <f t="shared" ref="CF135" si="796">SUM(CB135:CE135)/30</f>
        <v>0</v>
      </c>
      <c r="CG135" s="508"/>
      <c r="CH135" s="508"/>
      <c r="CI135" s="548"/>
      <c r="CJ135" s="549"/>
      <c r="CK135" s="520">
        <f t="shared" ref="CK135" si="797">SUM(CG135:CJ135)/30</f>
        <v>0</v>
      </c>
      <c r="CL135" s="508"/>
      <c r="CM135" s="508"/>
      <c r="CN135" s="548"/>
      <c r="CO135" s="549"/>
      <c r="CP135" s="520">
        <f t="shared" ref="CP135" si="798">SUM(CL135:CO135)/30</f>
        <v>0</v>
      </c>
      <c r="CQ135" s="62"/>
      <c r="CS135" s="543">
        <f t="shared" si="748"/>
        <v>-1</v>
      </c>
    </row>
    <row r="136" spans="1:97" s="19" customFormat="1" ht="10.199999999999999" x14ac:dyDescent="0.2">
      <c r="A136" s="22" t="str">
        <f>'НП ДЕННА'!A78</f>
        <v>1.2.05</v>
      </c>
      <c r="B136" s="363">
        <f>'НП ДЕННА'!B78</f>
        <v>0</v>
      </c>
      <c r="C136" s="364">
        <f>'НП ДЕННА'!C78</f>
        <v>0</v>
      </c>
      <c r="D136" s="257">
        <f>'НП ДЕННА'!D78</f>
        <v>0</v>
      </c>
      <c r="E136" s="257">
        <f>'НП ДЕННА'!E78</f>
        <v>0</v>
      </c>
      <c r="F136" s="257">
        <f>'НП ДЕННА'!F78</f>
        <v>0</v>
      </c>
      <c r="G136" s="257">
        <f>'НП ДЕННА'!G78</f>
        <v>0</v>
      </c>
      <c r="H136" s="257">
        <f>'НП ДЕННА'!H78</f>
        <v>0</v>
      </c>
      <c r="I136" s="257">
        <f>'НП ДЕННА'!I78</f>
        <v>0</v>
      </c>
      <c r="J136" s="257">
        <f>'НП ДЕННА'!J78</f>
        <v>0</v>
      </c>
      <c r="K136" s="257">
        <f>'НП ДЕННА'!K78</f>
        <v>0</v>
      </c>
      <c r="L136" s="257">
        <f>'НП ДЕННА'!L78</f>
        <v>0</v>
      </c>
      <c r="M136" s="257">
        <f>'НП ДЕННА'!M78</f>
        <v>0</v>
      </c>
      <c r="N136" s="257">
        <f>'НП ДЕННА'!N78</f>
        <v>0</v>
      </c>
      <c r="O136" s="257">
        <f>'НП ДЕННА'!O78</f>
        <v>0</v>
      </c>
      <c r="P136" s="257">
        <f>'НП ДЕННА'!P78</f>
        <v>0</v>
      </c>
      <c r="Q136" s="257">
        <f>'НП ДЕННА'!Q78</f>
        <v>0</v>
      </c>
      <c r="R136" s="257">
        <f>'НП ДЕННА'!R78</f>
        <v>0</v>
      </c>
      <c r="S136" s="257">
        <f>'НП ДЕННА'!S78</f>
        <v>0</v>
      </c>
      <c r="T136" s="275">
        <f>'НП ДЕННА'!T78</f>
        <v>0</v>
      </c>
      <c r="U136" s="275">
        <f>'НП ДЕННА'!U78</f>
        <v>0</v>
      </c>
      <c r="V136" s="257">
        <f>'НП ДЕННА'!V78</f>
        <v>0</v>
      </c>
      <c r="W136" s="257">
        <f>'НП ДЕННА'!W78</f>
        <v>0</v>
      </c>
      <c r="X136" s="257">
        <f>'НП ДЕННА'!X78</f>
        <v>0</v>
      </c>
      <c r="Y136" s="257">
        <f>'НП ДЕННА'!Y78</f>
        <v>0</v>
      </c>
      <c r="Z136" s="257">
        <f>'НП ДЕННА'!Z78</f>
        <v>0</v>
      </c>
      <c r="AA136" s="257">
        <f>'НП ДЕННА'!AA78</f>
        <v>0</v>
      </c>
      <c r="AB136" s="257">
        <f>'НП ДЕННА'!AB78</f>
        <v>0</v>
      </c>
      <c r="AC136" s="275">
        <f t="shared" si="762"/>
        <v>0</v>
      </c>
      <c r="AD136" s="620">
        <f>'НП ДЕННА'!AD78-AD137</f>
        <v>0</v>
      </c>
      <c r="AE136" s="9">
        <f t="shared" si="744"/>
        <v>0</v>
      </c>
      <c r="AF136" s="9">
        <f t="shared" si="745"/>
        <v>0</v>
      </c>
      <c r="AG136" s="9">
        <f t="shared" si="746"/>
        <v>0</v>
      </c>
      <c r="AH136" s="9">
        <f t="shared" si="747"/>
        <v>0</v>
      </c>
      <c r="AI136" s="545">
        <f>IF('НП ДЕННА'!AI78&gt;0,IF(ROUND('НП ДЕННА'!AI78*$CR$4,0)&gt;0,ROUND('НП ДЕННА'!AI78*$CR$4,0)*2,2),0)-AI137</f>
        <v>0</v>
      </c>
      <c r="AJ136" s="545">
        <f>IF('НП ДЕННА'!AJ78&gt;0,IF(ROUND('НП ДЕННА'!AJ78*$CR$4,0)&gt;0,ROUND('НП ДЕННА'!AJ78*$CR$4,0)*2,2),0)-AJ137</f>
        <v>0</v>
      </c>
      <c r="AK136" s="546">
        <f>IF('НП ДЕННА'!AK78&gt;0,IF(ROUND('НП ДЕННА'!AK78*$CR$4,0)&gt;0,ROUND('НП ДЕННА'!AK78*$CR$4,0)*2,2),0)-AK137</f>
        <v>0</v>
      </c>
      <c r="AL136" s="547">
        <f>'НП ДЕННА'!AL78*30-SUM(AI136:AK137)-AL137</f>
        <v>0</v>
      </c>
      <c r="AM136" s="518">
        <f>'НП ДЕННА'!AL78-AM137</f>
        <v>0</v>
      </c>
      <c r="AN136" s="545">
        <f>IF('НП ДЕННА'!AM78&gt;0,IF(ROUND('НП ДЕННА'!AM78*$CR$4,0)&gt;0,ROUND('НП ДЕННА'!AM78*$CR$4,0)*2,2),0)-AN137</f>
        <v>0</v>
      </c>
      <c r="AO136" s="545">
        <f>IF('НП ДЕННА'!AN78&gt;0,IF(ROUND('НП ДЕННА'!AN78*$CR$4,0)&gt;0,ROUND('НП ДЕННА'!AN78*$CR$4,0)*2,2),0)-AO137</f>
        <v>0</v>
      </c>
      <c r="AP136" s="546">
        <f>IF('НП ДЕННА'!AO78&gt;0,IF(ROUND('НП ДЕННА'!AO78*$CR$4,0)&gt;0,ROUND('НП ДЕННА'!AO78*$CR$4,0)*2,2),0)-AP137</f>
        <v>0</v>
      </c>
      <c r="AQ136" s="547">
        <f>'НП ДЕННА'!AP78*30-SUM(AN136:AP137)-AQ137</f>
        <v>0</v>
      </c>
      <c r="AR136" s="518">
        <f>'НП ДЕННА'!AP78-AR137</f>
        <v>0</v>
      </c>
      <c r="AS136" s="545">
        <f>IF('НП ДЕННА'!AQ78&gt;0,IF(ROUND('НП ДЕННА'!AQ78*$CR$4,0)&gt;0,ROUND('НП ДЕННА'!AQ78*$CR$4,0)*2,2),0)-AS137</f>
        <v>0</v>
      </c>
      <c r="AT136" s="545">
        <f>IF('НП ДЕННА'!AR78&gt;0,IF(ROUND('НП ДЕННА'!AR78*$CR$4,0)&gt;0,ROUND('НП ДЕННА'!AR78*$CR$4,0)*2,2),0)-AT137</f>
        <v>0</v>
      </c>
      <c r="AU136" s="546">
        <f>IF('НП ДЕННА'!AS78&gt;0,IF(ROUND('НП ДЕННА'!AS78*$CR$4,0)&gt;0,ROUND('НП ДЕННА'!AS78*$CR$4,0)*2,2),0)-AU137</f>
        <v>0</v>
      </c>
      <c r="AV136" s="547">
        <f>'НП ДЕННА'!AT78*30-SUM(AS136:AU137)-AV137</f>
        <v>0</v>
      </c>
      <c r="AW136" s="518">
        <f>'НП ДЕННА'!AT78-AW137</f>
        <v>0</v>
      </c>
      <c r="AX136" s="545">
        <f>IF('НП ДЕННА'!AU78&gt;0,IF(ROUND('НП ДЕННА'!AU78*$CR$4,0)&gt;0,ROUND('НП ДЕННА'!AU78*$CR$4,0)*2,2),0)-AX137</f>
        <v>0</v>
      </c>
      <c r="AY136" s="545">
        <f>IF('НП ДЕННА'!AV78&gt;0,IF(ROUND('НП ДЕННА'!AV78*$CR$4,0)&gt;0,ROUND('НП ДЕННА'!AV78*$CR$4,0)*2,2),0)-AY137</f>
        <v>0</v>
      </c>
      <c r="AZ136" s="546">
        <f>IF('НП ДЕННА'!AW78&gt;0,IF(ROUND('НП ДЕННА'!AW78*$CR$4,0)&gt;0,ROUND('НП ДЕННА'!AW78*$CR$4,0)*2,2),0)-AZ137</f>
        <v>0</v>
      </c>
      <c r="BA136" s="547">
        <f>'НП ДЕННА'!AX78*30-SUM(AX136:AZ137)-BA137</f>
        <v>0</v>
      </c>
      <c r="BB136" s="518">
        <f>'НП ДЕННА'!AX78-BB137</f>
        <v>0</v>
      </c>
      <c r="BC136" s="545">
        <f>IF('НП ДЕННА'!AY78&gt;0,IF(ROUND('НП ДЕННА'!AY78*$CR$4,0)&gt;0,ROUND('НП ДЕННА'!AY78*$CR$4,0)*2,2),0)-BC137</f>
        <v>0</v>
      </c>
      <c r="BD136" s="545">
        <f>IF('НП ДЕННА'!AZ78&gt;0,IF(ROUND('НП ДЕННА'!AZ78*$CR$4,0)&gt;0,ROUND('НП ДЕННА'!AZ78*$CR$4,0)*2,2),0)-BD137</f>
        <v>0</v>
      </c>
      <c r="BE136" s="546">
        <f>IF('НП ДЕННА'!BA78&gt;0,IF(ROUND('НП ДЕННА'!BA78*$CR$4,0)&gt;0,ROUND('НП ДЕННА'!BA78*$CR$4,0)*2,2),0)-BE137</f>
        <v>0</v>
      </c>
      <c r="BF136" s="547">
        <f>'НП ДЕННА'!BB78*30-SUM(BC136:BE137)-BF137</f>
        <v>0</v>
      </c>
      <c r="BG136" s="518">
        <f>'НП ДЕННА'!BB78-BG137</f>
        <v>0</v>
      </c>
      <c r="BH136" s="545">
        <f>IF('НП ДЕННА'!BC78&gt;0,IF(ROUND('НП ДЕННА'!BC78*$CR$4,0)&gt;0,ROUND('НП ДЕННА'!BC78*$CR$4,0)*2,2),0)-BH137</f>
        <v>0</v>
      </c>
      <c r="BI136" s="545">
        <f>IF('НП ДЕННА'!BD78&gt;0,IF(ROUND('НП ДЕННА'!BD78*$CR$4,0)&gt;0,ROUND('НП ДЕННА'!BD78*$CR$4,0)*2,2),0)-BI137</f>
        <v>0</v>
      </c>
      <c r="BJ136" s="546">
        <f>IF('НП ДЕННА'!BE78&gt;0,IF(ROUND('НП ДЕННА'!BE78*$CR$4,0)&gt;0,ROUND('НП ДЕННА'!BE78*$CR$4,0)*2,2),0)-BJ137</f>
        <v>0</v>
      </c>
      <c r="BK136" s="547">
        <f>'НП ДЕННА'!BF78*30-SUM(BH136:BJ137)-BK137</f>
        <v>0</v>
      </c>
      <c r="BL136" s="518">
        <f>'НП ДЕННА'!BF78-BL137</f>
        <v>0</v>
      </c>
      <c r="BM136" s="545">
        <f>IF('НП ДЕННА'!BG78&gt;0,IF(ROUND('НП ДЕННА'!BG78*$CR$4,0)&gt;0,ROUND('НП ДЕННА'!BG78*$CR$4,0)*2,2),0)-BM137</f>
        <v>0</v>
      </c>
      <c r="BN136" s="545">
        <f>IF('НП ДЕННА'!BH78&gt;0,IF(ROUND('НП ДЕННА'!BH78*$CR$4,0)&gt;0,ROUND('НП ДЕННА'!BH78*$CR$4,0)*2,2),0)-BN137</f>
        <v>0</v>
      </c>
      <c r="BO136" s="546">
        <f>IF('НП ДЕННА'!BI78&gt;0,IF(ROUND('НП ДЕННА'!BI78*$CR$4,0)&gt;0,ROUND('НП ДЕННА'!BI78*$CR$4,0)*2,2),0)-BO137</f>
        <v>0</v>
      </c>
      <c r="BP136" s="547">
        <f>'НП ДЕННА'!BJ78*30-SUM(BM136:BO137)-BP137</f>
        <v>0</v>
      </c>
      <c r="BQ136" s="518">
        <f>'НП ДЕННА'!BJ78-BQ137</f>
        <v>0</v>
      </c>
      <c r="BR136" s="545">
        <f>IF('НП ДЕННА'!BK78&gt;0,IF(ROUND('НП ДЕННА'!BK78*$CR$4,0)&gt;0,ROUND('НП ДЕННА'!BK78*$CR$4,0)*2,2),0)-BR137</f>
        <v>0</v>
      </c>
      <c r="BS136" s="545">
        <f>IF('НП ДЕННА'!BL78&gt;0,IF(ROUND('НП ДЕННА'!BL78*$CR$4,0)&gt;0,ROUND('НП ДЕННА'!BL78*$CR$4,0)*2,2),0)-BS137</f>
        <v>0</v>
      </c>
      <c r="BT136" s="546">
        <f>IF('НП ДЕННА'!BM78&gt;0,IF(ROUND('НП ДЕННА'!BM78*$CR$4,0)&gt;0,ROUND('НП ДЕННА'!BM78*$CR$4,0)*2,2),0)-BT137</f>
        <v>0</v>
      </c>
      <c r="BU136" s="547">
        <f>'НП ДЕННА'!BN78*30-SUM(BR136:BT137)-BU137</f>
        <v>0</v>
      </c>
      <c r="BV136" s="518">
        <f>'НП ДЕННА'!BN78-BV137</f>
        <v>0</v>
      </c>
      <c r="BW136" s="545">
        <f>IF('НП ДЕННА'!BO78&gt;0,IF(ROUND('НП ДЕННА'!BO78*$CR$4,0)&gt;0,ROUND('НП ДЕННА'!BO78*$CR$4,0)*2,2),0)-BW137</f>
        <v>0</v>
      </c>
      <c r="BX136" s="545">
        <f>IF('НП ДЕННА'!BP78&gt;0,IF(ROUND('НП ДЕННА'!BP78*$CR$4,0)&gt;0,ROUND('НП ДЕННА'!BP78*$CR$4,0)*2,2),0)-BX137</f>
        <v>0</v>
      </c>
      <c r="BY136" s="546">
        <f>IF('НП ДЕННА'!BQ78&gt;0,IF(ROUND('НП ДЕННА'!BQ78*$CR$4,0)&gt;0,ROUND('НП ДЕННА'!BQ78*$CR$4,0)*2,2),0)-BY137</f>
        <v>0</v>
      </c>
      <c r="BZ136" s="547">
        <f>'НП ДЕННА'!BR78*30-SUM(BW136:BY137)-BZ137</f>
        <v>0</v>
      </c>
      <c r="CA136" s="518">
        <f>'НП ДЕННА'!BR78-CA137</f>
        <v>0</v>
      </c>
      <c r="CB136" s="545">
        <f>IF('НП ДЕННА'!BS78&gt;0,IF(ROUND('НП ДЕННА'!BS78*$CR$4,0)&gt;0,ROUND('НП ДЕННА'!BS78*$CR$4,0)*2,2),0)-CB137</f>
        <v>0</v>
      </c>
      <c r="CC136" s="545">
        <f>IF('НП ДЕННА'!BT78&gt;0,IF(ROUND('НП ДЕННА'!BT78*$CR$4,0)&gt;0,ROUND('НП ДЕННА'!BT78*$CR$4,0)*2,2),0)-CC137</f>
        <v>0</v>
      </c>
      <c r="CD136" s="546">
        <f>IF('НП ДЕННА'!BU78&gt;0,IF(ROUND('НП ДЕННА'!BU78*$CR$4,0)&gt;0,ROUND('НП ДЕННА'!BU78*$CR$4,0)*2,2),0)-CD137</f>
        <v>0</v>
      </c>
      <c r="CE136" s="547">
        <f>'НП ДЕННА'!BV78*30-SUM(CB136:CD137)-CE137</f>
        <v>0</v>
      </c>
      <c r="CF136" s="518">
        <f>'НП ДЕННА'!BV78-CF137</f>
        <v>0</v>
      </c>
      <c r="CG136" s="545">
        <f>IF('НП ДЕННА'!BW78&gt;0,IF(ROUND('НП ДЕННА'!BW78*$CR$4,0)&gt;0,ROUND('НП ДЕННА'!BW78*$CR$4,0)*2,2),0)-CG137</f>
        <v>0</v>
      </c>
      <c r="CH136" s="545">
        <f>IF('НП ДЕННА'!BX78&gt;0,IF(ROUND('НП ДЕННА'!BX78*$CR$4,0)&gt;0,ROUND('НП ДЕННА'!BX78*$CR$4,0)*2,2),0)-CH137</f>
        <v>0</v>
      </c>
      <c r="CI136" s="546">
        <f>IF('НП ДЕННА'!BY78&gt;0,IF(ROUND('НП ДЕННА'!BY78*$CR$4,0)&gt;0,ROUND('НП ДЕННА'!BY78*$CR$4,0)*2,2),0)-CI137</f>
        <v>0</v>
      </c>
      <c r="CJ136" s="547">
        <f>'НП ДЕННА'!BZ78*30-SUM(CG136:CI137)-CJ137</f>
        <v>0</v>
      </c>
      <c r="CK136" s="518">
        <f>'НП ДЕННА'!BZ78-CK137</f>
        <v>0</v>
      </c>
      <c r="CL136" s="545">
        <f>IF('НП ДЕННА'!CA78&gt;0,IF(ROUND('НП ДЕННА'!CA78*$CR$4,0)&gt;0,ROUND('НП ДЕННА'!CA78*$CR$4,0)*2,2),0)-CL137</f>
        <v>0</v>
      </c>
      <c r="CM136" s="545">
        <f>IF('НП ДЕННА'!CB78&gt;0,IF(ROUND('НП ДЕННА'!CB78*$CR$4,0)&gt;0,ROUND('НП ДЕННА'!CB78*$CR$4,0)*2,2),0)-CM137</f>
        <v>0</v>
      </c>
      <c r="CN136" s="546">
        <f>IF('НП ДЕННА'!CC78&gt;0,IF(ROUND('НП ДЕННА'!CC78*$CR$4,0)&gt;0,ROUND('НП ДЕННА'!CC78*$CR$4,0)*2,2),0)-CN137</f>
        <v>0</v>
      </c>
      <c r="CO136" s="547">
        <f>'НП ДЕННА'!CD78*30-SUM(CL136:CN137)-CO137</f>
        <v>0</v>
      </c>
      <c r="CP136" s="518">
        <f>'НП ДЕННА'!CD78-CP137</f>
        <v>0</v>
      </c>
      <c r="CQ136" s="62"/>
      <c r="CS136" s="543">
        <f t="shared" si="748"/>
        <v>-1</v>
      </c>
    </row>
    <row r="137" spans="1:97" s="19" customFormat="1" ht="10.199999999999999" x14ac:dyDescent="0.2">
      <c r="A137" s="510"/>
      <c r="B137" s="511"/>
      <c r="C137" s="512" t="s">
        <v>275</v>
      </c>
      <c r="D137" s="513"/>
      <c r="E137" s="514"/>
      <c r="F137" s="514"/>
      <c r="G137" s="515"/>
      <c r="H137" s="513"/>
      <c r="I137" s="514"/>
      <c r="J137" s="514"/>
      <c r="K137" s="514"/>
      <c r="L137" s="514"/>
      <c r="M137" s="514"/>
      <c r="N137" s="514"/>
      <c r="O137" s="514"/>
      <c r="P137" s="514"/>
      <c r="Q137" s="514"/>
      <c r="R137" s="514"/>
      <c r="S137" s="514"/>
      <c r="T137" s="516"/>
      <c r="U137" s="516"/>
      <c r="V137" s="513"/>
      <c r="W137" s="514"/>
      <c r="X137" s="514"/>
      <c r="Y137" s="514"/>
      <c r="Z137" s="514"/>
      <c r="AA137" s="514"/>
      <c r="AB137" s="514"/>
      <c r="AC137" s="516">
        <f t="shared" si="762"/>
        <v>0</v>
      </c>
      <c r="AD137" s="621">
        <f>AM137+AR137+AW137+BB137+BG137+BL137+BQ137+BV137+CA137+CF137+CK137+CP137</f>
        <v>0</v>
      </c>
      <c r="AE137" s="517">
        <f t="shared" si="744"/>
        <v>0</v>
      </c>
      <c r="AF137" s="517">
        <f t="shared" si="745"/>
        <v>0</v>
      </c>
      <c r="AG137" s="517">
        <f t="shared" si="746"/>
        <v>0</v>
      </c>
      <c r="AH137" s="517">
        <f t="shared" si="747"/>
        <v>0</v>
      </c>
      <c r="AI137" s="508"/>
      <c r="AJ137" s="508"/>
      <c r="AK137" s="548"/>
      <c r="AL137" s="549"/>
      <c r="AM137" s="520">
        <f t="shared" ref="AM137" si="799">SUM(AI137:AL137)/30</f>
        <v>0</v>
      </c>
      <c r="AN137" s="508"/>
      <c r="AO137" s="508"/>
      <c r="AP137" s="548"/>
      <c r="AQ137" s="549"/>
      <c r="AR137" s="520">
        <f t="shared" ref="AR137" si="800">SUM(AN137:AQ137)/30</f>
        <v>0</v>
      </c>
      <c r="AS137" s="508"/>
      <c r="AT137" s="508"/>
      <c r="AU137" s="548"/>
      <c r="AV137" s="549"/>
      <c r="AW137" s="520">
        <f t="shared" ref="AW137" si="801">SUM(AS137:AV137)/30</f>
        <v>0</v>
      </c>
      <c r="AX137" s="508"/>
      <c r="AY137" s="508"/>
      <c r="AZ137" s="548"/>
      <c r="BA137" s="549"/>
      <c r="BB137" s="520">
        <f t="shared" ref="BB137" si="802">SUM(AX137:BA137)/30</f>
        <v>0</v>
      </c>
      <c r="BC137" s="508"/>
      <c r="BD137" s="508"/>
      <c r="BE137" s="548"/>
      <c r="BF137" s="549"/>
      <c r="BG137" s="520">
        <f t="shared" ref="BG137" si="803">SUM(BC137:BF137)/30</f>
        <v>0</v>
      </c>
      <c r="BH137" s="508"/>
      <c r="BI137" s="508"/>
      <c r="BJ137" s="548"/>
      <c r="BK137" s="549"/>
      <c r="BL137" s="520">
        <f t="shared" ref="BL137" si="804">SUM(BH137:BK137)/30</f>
        <v>0</v>
      </c>
      <c r="BM137" s="508"/>
      <c r="BN137" s="508"/>
      <c r="BO137" s="548"/>
      <c r="BP137" s="549"/>
      <c r="BQ137" s="520">
        <f t="shared" ref="BQ137" si="805">SUM(BM137:BP137)/30</f>
        <v>0</v>
      </c>
      <c r="BR137" s="508"/>
      <c r="BS137" s="508"/>
      <c r="BT137" s="548"/>
      <c r="BU137" s="549"/>
      <c r="BV137" s="520">
        <f t="shared" ref="BV137" si="806">SUM(BR137:BU137)/30</f>
        <v>0</v>
      </c>
      <c r="BW137" s="508"/>
      <c r="BX137" s="508"/>
      <c r="BY137" s="548"/>
      <c r="BZ137" s="549"/>
      <c r="CA137" s="520">
        <f t="shared" ref="CA137" si="807">SUM(BW137:BZ137)/30</f>
        <v>0</v>
      </c>
      <c r="CB137" s="508"/>
      <c r="CC137" s="508"/>
      <c r="CD137" s="548"/>
      <c r="CE137" s="549"/>
      <c r="CF137" s="520">
        <f t="shared" ref="CF137" si="808">SUM(CB137:CE137)/30</f>
        <v>0</v>
      </c>
      <c r="CG137" s="508"/>
      <c r="CH137" s="508"/>
      <c r="CI137" s="548"/>
      <c r="CJ137" s="549"/>
      <c r="CK137" s="520">
        <f t="shared" ref="CK137" si="809">SUM(CG137:CJ137)/30</f>
        <v>0</v>
      </c>
      <c r="CL137" s="508"/>
      <c r="CM137" s="508"/>
      <c r="CN137" s="548"/>
      <c r="CO137" s="549"/>
      <c r="CP137" s="520">
        <f t="shared" ref="CP137" si="810">SUM(CL137:CO137)/30</f>
        <v>0</v>
      </c>
      <c r="CQ137" s="62"/>
      <c r="CS137" s="543">
        <f t="shared" si="748"/>
        <v>-1</v>
      </c>
    </row>
    <row r="138" spans="1:97" s="19" customFormat="1" ht="10.199999999999999" x14ac:dyDescent="0.2">
      <c r="A138" s="22" t="str">
        <f>'НП ДЕННА'!A79</f>
        <v>1.2.06</v>
      </c>
      <c r="B138" s="363">
        <f>'НП ДЕННА'!B79</f>
        <v>0</v>
      </c>
      <c r="C138" s="364">
        <f>'НП ДЕННА'!C79</f>
        <v>0</v>
      </c>
      <c r="D138" s="257">
        <f>'НП ДЕННА'!D79</f>
        <v>0</v>
      </c>
      <c r="E138" s="257">
        <f>'НП ДЕННА'!E79</f>
        <v>0</v>
      </c>
      <c r="F138" s="257">
        <f>'НП ДЕННА'!F79</f>
        <v>0</v>
      </c>
      <c r="G138" s="257">
        <f>'НП ДЕННА'!G79</f>
        <v>0</v>
      </c>
      <c r="H138" s="257">
        <f>'НП ДЕННА'!H79</f>
        <v>0</v>
      </c>
      <c r="I138" s="257">
        <f>'НП ДЕННА'!I79</f>
        <v>0</v>
      </c>
      <c r="J138" s="257">
        <f>'НП ДЕННА'!J79</f>
        <v>0</v>
      </c>
      <c r="K138" s="257">
        <f>'НП ДЕННА'!K79</f>
        <v>0</v>
      </c>
      <c r="L138" s="257">
        <f>'НП ДЕННА'!L79</f>
        <v>0</v>
      </c>
      <c r="M138" s="257">
        <f>'НП ДЕННА'!M79</f>
        <v>0</v>
      </c>
      <c r="N138" s="257">
        <f>'НП ДЕННА'!N79</f>
        <v>0</v>
      </c>
      <c r="O138" s="257">
        <f>'НП ДЕННА'!O79</f>
        <v>0</v>
      </c>
      <c r="P138" s="257">
        <f>'НП ДЕННА'!P79</f>
        <v>0</v>
      </c>
      <c r="Q138" s="257">
        <f>'НП ДЕННА'!Q79</f>
        <v>0</v>
      </c>
      <c r="R138" s="257">
        <f>'НП ДЕННА'!R79</f>
        <v>0</v>
      </c>
      <c r="S138" s="257">
        <f>'НП ДЕННА'!S79</f>
        <v>0</v>
      </c>
      <c r="T138" s="275">
        <f>'НП ДЕННА'!T79</f>
        <v>0</v>
      </c>
      <c r="U138" s="275">
        <f>'НП ДЕННА'!U79</f>
        <v>0</v>
      </c>
      <c r="V138" s="257">
        <f>'НП ДЕННА'!V79</f>
        <v>0</v>
      </c>
      <c r="W138" s="257">
        <f>'НП ДЕННА'!W79</f>
        <v>0</v>
      </c>
      <c r="X138" s="257">
        <f>'НП ДЕННА'!X79</f>
        <v>0</v>
      </c>
      <c r="Y138" s="257">
        <f>'НП ДЕННА'!Y79</f>
        <v>0</v>
      </c>
      <c r="Z138" s="257">
        <f>'НП ДЕННА'!Z79</f>
        <v>0</v>
      </c>
      <c r="AA138" s="257">
        <f>'НП ДЕННА'!AA79</f>
        <v>0</v>
      </c>
      <c r="AB138" s="257">
        <f>'НП ДЕННА'!AB79</f>
        <v>0</v>
      </c>
      <c r="AC138" s="275">
        <f t="shared" si="762"/>
        <v>0</v>
      </c>
      <c r="AD138" s="620">
        <f>'НП ДЕННА'!AD79-AD139</f>
        <v>0</v>
      </c>
      <c r="AE138" s="9">
        <f t="shared" si="744"/>
        <v>0</v>
      </c>
      <c r="AF138" s="9">
        <f t="shared" si="745"/>
        <v>0</v>
      </c>
      <c r="AG138" s="9">
        <f t="shared" si="746"/>
        <v>0</v>
      </c>
      <c r="AH138" s="9">
        <f t="shared" si="747"/>
        <v>0</v>
      </c>
      <c r="AI138" s="545">
        <f>IF('НП ДЕННА'!AI79&gt;0,IF(ROUND('НП ДЕННА'!AI79*$CR$4,0)&gt;0,ROUND('НП ДЕННА'!AI79*$CR$4,0)*2,2),0)-AI139</f>
        <v>0</v>
      </c>
      <c r="AJ138" s="545">
        <f>IF('НП ДЕННА'!AJ79&gt;0,IF(ROUND('НП ДЕННА'!AJ79*$CR$4,0)&gt;0,ROUND('НП ДЕННА'!AJ79*$CR$4,0)*2,2),0)-AJ139</f>
        <v>0</v>
      </c>
      <c r="AK138" s="546">
        <f>IF('НП ДЕННА'!AK79&gt;0,IF(ROUND('НП ДЕННА'!AK79*$CR$4,0)&gt;0,ROUND('НП ДЕННА'!AK79*$CR$4,0)*2,2),0)-AK139</f>
        <v>0</v>
      </c>
      <c r="AL138" s="547">
        <f>'НП ДЕННА'!AL79*30-SUM(AI138:AK139)-AL139</f>
        <v>0</v>
      </c>
      <c r="AM138" s="518">
        <f>'НП ДЕННА'!AL79-AM139</f>
        <v>0</v>
      </c>
      <c r="AN138" s="545">
        <f>IF('НП ДЕННА'!AM79&gt;0,IF(ROUND('НП ДЕННА'!AM79*$CR$4,0)&gt;0,ROUND('НП ДЕННА'!AM79*$CR$4,0)*2,2),0)-AN139</f>
        <v>0</v>
      </c>
      <c r="AO138" s="545">
        <f>IF('НП ДЕННА'!AN79&gt;0,IF(ROUND('НП ДЕННА'!AN79*$CR$4,0)&gt;0,ROUND('НП ДЕННА'!AN79*$CR$4,0)*2,2),0)-AO139</f>
        <v>0</v>
      </c>
      <c r="AP138" s="546">
        <f>IF('НП ДЕННА'!AO79&gt;0,IF(ROUND('НП ДЕННА'!AO79*$CR$4,0)&gt;0,ROUND('НП ДЕННА'!AO79*$CR$4,0)*2,2),0)-AP139</f>
        <v>0</v>
      </c>
      <c r="AQ138" s="547">
        <f>'НП ДЕННА'!AP79*30-SUM(AN138:AP139)-AQ139</f>
        <v>0</v>
      </c>
      <c r="AR138" s="518">
        <f>'НП ДЕННА'!AP79-AR139</f>
        <v>0</v>
      </c>
      <c r="AS138" s="545">
        <f>IF('НП ДЕННА'!AQ79&gt;0,IF(ROUND('НП ДЕННА'!AQ79*$CR$4,0)&gt;0,ROUND('НП ДЕННА'!AQ79*$CR$4,0)*2,2),0)-AS139</f>
        <v>0</v>
      </c>
      <c r="AT138" s="545">
        <f>IF('НП ДЕННА'!AR79&gt;0,IF(ROUND('НП ДЕННА'!AR79*$CR$4,0)&gt;0,ROUND('НП ДЕННА'!AR79*$CR$4,0)*2,2),0)-AT139</f>
        <v>0</v>
      </c>
      <c r="AU138" s="546">
        <f>IF('НП ДЕННА'!AS79&gt;0,IF(ROUND('НП ДЕННА'!AS79*$CR$4,0)&gt;0,ROUND('НП ДЕННА'!AS79*$CR$4,0)*2,2),0)-AU139</f>
        <v>0</v>
      </c>
      <c r="AV138" s="547">
        <f>'НП ДЕННА'!AT79*30-SUM(AS138:AU139)-AV139</f>
        <v>0</v>
      </c>
      <c r="AW138" s="518">
        <f>'НП ДЕННА'!AT79-AW139</f>
        <v>0</v>
      </c>
      <c r="AX138" s="545">
        <f>IF('НП ДЕННА'!AU79&gt;0,IF(ROUND('НП ДЕННА'!AU79*$CR$4,0)&gt;0,ROUND('НП ДЕННА'!AU79*$CR$4,0)*2,2),0)-AX139</f>
        <v>0</v>
      </c>
      <c r="AY138" s="545">
        <f>IF('НП ДЕННА'!AV79&gt;0,IF(ROUND('НП ДЕННА'!AV79*$CR$4,0)&gt;0,ROUND('НП ДЕННА'!AV79*$CR$4,0)*2,2),0)-AY139</f>
        <v>0</v>
      </c>
      <c r="AZ138" s="546">
        <f>IF('НП ДЕННА'!AW79&gt;0,IF(ROUND('НП ДЕННА'!AW79*$CR$4,0)&gt;0,ROUND('НП ДЕННА'!AW79*$CR$4,0)*2,2),0)-AZ139</f>
        <v>0</v>
      </c>
      <c r="BA138" s="547">
        <f>'НП ДЕННА'!AX79*30-SUM(AX138:AZ139)-BA139</f>
        <v>0</v>
      </c>
      <c r="BB138" s="518">
        <f>'НП ДЕННА'!AX79-BB139</f>
        <v>0</v>
      </c>
      <c r="BC138" s="545">
        <f>IF('НП ДЕННА'!AY79&gt;0,IF(ROUND('НП ДЕННА'!AY79*$CR$4,0)&gt;0,ROUND('НП ДЕННА'!AY79*$CR$4,0)*2,2),0)-BC139</f>
        <v>0</v>
      </c>
      <c r="BD138" s="545">
        <f>IF('НП ДЕННА'!AZ79&gt;0,IF(ROUND('НП ДЕННА'!AZ79*$CR$4,0)&gt;0,ROUND('НП ДЕННА'!AZ79*$CR$4,0)*2,2),0)-BD139</f>
        <v>0</v>
      </c>
      <c r="BE138" s="546">
        <f>IF('НП ДЕННА'!BA79&gt;0,IF(ROUND('НП ДЕННА'!BA79*$CR$4,0)&gt;0,ROUND('НП ДЕННА'!BA79*$CR$4,0)*2,2),0)-BE139</f>
        <v>0</v>
      </c>
      <c r="BF138" s="547">
        <f>'НП ДЕННА'!BB79*30-SUM(BC138:BE139)-BF139</f>
        <v>0</v>
      </c>
      <c r="BG138" s="518">
        <f>'НП ДЕННА'!BB79-BG139</f>
        <v>0</v>
      </c>
      <c r="BH138" s="545">
        <f>IF('НП ДЕННА'!BC79&gt;0,IF(ROUND('НП ДЕННА'!BC79*$CR$4,0)&gt;0,ROUND('НП ДЕННА'!BC79*$CR$4,0)*2,2),0)-BH139</f>
        <v>0</v>
      </c>
      <c r="BI138" s="545">
        <f>IF('НП ДЕННА'!BD79&gt;0,IF(ROUND('НП ДЕННА'!BD79*$CR$4,0)&gt;0,ROUND('НП ДЕННА'!BD79*$CR$4,0)*2,2),0)-BI139</f>
        <v>0</v>
      </c>
      <c r="BJ138" s="546">
        <f>IF('НП ДЕННА'!BE79&gt;0,IF(ROUND('НП ДЕННА'!BE79*$CR$4,0)&gt;0,ROUND('НП ДЕННА'!BE79*$CR$4,0)*2,2),0)-BJ139</f>
        <v>0</v>
      </c>
      <c r="BK138" s="547">
        <f>'НП ДЕННА'!BF79*30-SUM(BH138:BJ139)-BK139</f>
        <v>0</v>
      </c>
      <c r="BL138" s="518">
        <f>'НП ДЕННА'!BF79-BL139</f>
        <v>0</v>
      </c>
      <c r="BM138" s="545">
        <f>IF('НП ДЕННА'!BG79&gt;0,IF(ROUND('НП ДЕННА'!BG79*$CR$4,0)&gt;0,ROUND('НП ДЕННА'!BG79*$CR$4,0)*2,2),0)-BM139</f>
        <v>0</v>
      </c>
      <c r="BN138" s="545">
        <f>IF('НП ДЕННА'!BH79&gt;0,IF(ROUND('НП ДЕННА'!BH79*$CR$4,0)&gt;0,ROUND('НП ДЕННА'!BH79*$CR$4,0)*2,2),0)-BN139</f>
        <v>0</v>
      </c>
      <c r="BO138" s="546">
        <f>IF('НП ДЕННА'!BI79&gt;0,IF(ROUND('НП ДЕННА'!BI79*$CR$4,0)&gt;0,ROUND('НП ДЕННА'!BI79*$CR$4,0)*2,2),0)-BO139</f>
        <v>0</v>
      </c>
      <c r="BP138" s="547">
        <f>'НП ДЕННА'!BJ79*30-SUM(BM138:BO139)-BP139</f>
        <v>0</v>
      </c>
      <c r="BQ138" s="518">
        <f>'НП ДЕННА'!BJ79-BQ139</f>
        <v>0</v>
      </c>
      <c r="BR138" s="545">
        <f>IF('НП ДЕННА'!BK79&gt;0,IF(ROUND('НП ДЕННА'!BK79*$CR$4,0)&gt;0,ROUND('НП ДЕННА'!BK79*$CR$4,0)*2,2),0)-BR139</f>
        <v>0</v>
      </c>
      <c r="BS138" s="545">
        <f>IF('НП ДЕННА'!BL79&gt;0,IF(ROUND('НП ДЕННА'!BL79*$CR$4,0)&gt;0,ROUND('НП ДЕННА'!BL79*$CR$4,0)*2,2),0)-BS139</f>
        <v>0</v>
      </c>
      <c r="BT138" s="546">
        <f>IF('НП ДЕННА'!BM79&gt;0,IF(ROUND('НП ДЕННА'!BM79*$CR$4,0)&gt;0,ROUND('НП ДЕННА'!BM79*$CR$4,0)*2,2),0)-BT139</f>
        <v>0</v>
      </c>
      <c r="BU138" s="547">
        <f>'НП ДЕННА'!BN79*30-SUM(BR138:BT139)-BU139</f>
        <v>0</v>
      </c>
      <c r="BV138" s="518">
        <f>'НП ДЕННА'!BN79-BV139</f>
        <v>0</v>
      </c>
      <c r="BW138" s="545">
        <f>IF('НП ДЕННА'!BO79&gt;0,IF(ROUND('НП ДЕННА'!BO79*$CR$4,0)&gt;0,ROUND('НП ДЕННА'!BO79*$CR$4,0)*2,2),0)-BW139</f>
        <v>0</v>
      </c>
      <c r="BX138" s="545">
        <f>IF('НП ДЕННА'!BP79&gt;0,IF(ROUND('НП ДЕННА'!BP79*$CR$4,0)&gt;0,ROUND('НП ДЕННА'!BP79*$CR$4,0)*2,2),0)-BX139</f>
        <v>0</v>
      </c>
      <c r="BY138" s="546">
        <f>IF('НП ДЕННА'!BQ79&gt;0,IF(ROUND('НП ДЕННА'!BQ79*$CR$4,0)&gt;0,ROUND('НП ДЕННА'!BQ79*$CR$4,0)*2,2),0)-BY139</f>
        <v>0</v>
      </c>
      <c r="BZ138" s="547">
        <f>'НП ДЕННА'!BR79*30-SUM(BW138:BY139)-BZ139</f>
        <v>0</v>
      </c>
      <c r="CA138" s="518">
        <f>'НП ДЕННА'!BR79-CA139</f>
        <v>0</v>
      </c>
      <c r="CB138" s="545">
        <f>IF('НП ДЕННА'!BS79&gt;0,IF(ROUND('НП ДЕННА'!BS79*$CR$4,0)&gt;0,ROUND('НП ДЕННА'!BS79*$CR$4,0)*2,2),0)-CB139</f>
        <v>0</v>
      </c>
      <c r="CC138" s="545">
        <f>IF('НП ДЕННА'!BT79&gt;0,IF(ROUND('НП ДЕННА'!BT79*$CR$4,0)&gt;0,ROUND('НП ДЕННА'!BT79*$CR$4,0)*2,2),0)-CC139</f>
        <v>0</v>
      </c>
      <c r="CD138" s="546">
        <f>IF('НП ДЕННА'!BU79&gt;0,IF(ROUND('НП ДЕННА'!BU79*$CR$4,0)&gt;0,ROUND('НП ДЕННА'!BU79*$CR$4,0)*2,2),0)-CD139</f>
        <v>0</v>
      </c>
      <c r="CE138" s="547">
        <f>'НП ДЕННА'!BV79*30-SUM(CB138:CD139)-CE139</f>
        <v>0</v>
      </c>
      <c r="CF138" s="518">
        <f>'НП ДЕННА'!BV79-CF139</f>
        <v>0</v>
      </c>
      <c r="CG138" s="545">
        <f>IF('НП ДЕННА'!BW79&gt;0,IF(ROUND('НП ДЕННА'!BW79*$CR$4,0)&gt;0,ROUND('НП ДЕННА'!BW79*$CR$4,0)*2,2),0)-CG139</f>
        <v>0</v>
      </c>
      <c r="CH138" s="545">
        <f>IF('НП ДЕННА'!BX79&gt;0,IF(ROUND('НП ДЕННА'!BX79*$CR$4,0)&gt;0,ROUND('НП ДЕННА'!BX79*$CR$4,0)*2,2),0)-CH139</f>
        <v>0</v>
      </c>
      <c r="CI138" s="546">
        <f>IF('НП ДЕННА'!BY79&gt;0,IF(ROUND('НП ДЕННА'!BY79*$CR$4,0)&gt;0,ROUND('НП ДЕННА'!BY79*$CR$4,0)*2,2),0)-CI139</f>
        <v>0</v>
      </c>
      <c r="CJ138" s="547">
        <f>'НП ДЕННА'!BZ79*30-SUM(CG138:CI139)-CJ139</f>
        <v>0</v>
      </c>
      <c r="CK138" s="518">
        <f>'НП ДЕННА'!BZ79-CK139</f>
        <v>0</v>
      </c>
      <c r="CL138" s="545">
        <f>IF('НП ДЕННА'!CA79&gt;0,IF(ROUND('НП ДЕННА'!CA79*$CR$4,0)&gt;0,ROUND('НП ДЕННА'!CA79*$CR$4,0)*2,2),0)-CL139</f>
        <v>0</v>
      </c>
      <c r="CM138" s="545">
        <f>IF('НП ДЕННА'!CB79&gt;0,IF(ROUND('НП ДЕННА'!CB79*$CR$4,0)&gt;0,ROUND('НП ДЕННА'!CB79*$CR$4,0)*2,2),0)-CM139</f>
        <v>0</v>
      </c>
      <c r="CN138" s="546">
        <f>IF('НП ДЕННА'!CC79&gt;0,IF(ROUND('НП ДЕННА'!CC79*$CR$4,0)&gt;0,ROUND('НП ДЕННА'!CC79*$CR$4,0)*2,2),0)-CN139</f>
        <v>0</v>
      </c>
      <c r="CO138" s="547">
        <f>'НП ДЕННА'!CD79*30-SUM(CL138:CN139)-CO139</f>
        <v>0</v>
      </c>
      <c r="CP138" s="518">
        <f>'НП ДЕННА'!CD79-CP139</f>
        <v>0</v>
      </c>
      <c r="CQ138" s="62"/>
      <c r="CS138" s="543">
        <f t="shared" si="748"/>
        <v>-1</v>
      </c>
    </row>
    <row r="139" spans="1:97" s="19" customFormat="1" ht="10.199999999999999" x14ac:dyDescent="0.2">
      <c r="A139" s="510"/>
      <c r="B139" s="511"/>
      <c r="C139" s="512" t="s">
        <v>275</v>
      </c>
      <c r="D139" s="513"/>
      <c r="E139" s="514"/>
      <c r="F139" s="514"/>
      <c r="G139" s="515"/>
      <c r="H139" s="513"/>
      <c r="I139" s="514"/>
      <c r="J139" s="514"/>
      <c r="K139" s="514"/>
      <c r="L139" s="514"/>
      <c r="M139" s="514"/>
      <c r="N139" s="514"/>
      <c r="O139" s="514"/>
      <c r="P139" s="514"/>
      <c r="Q139" s="514"/>
      <c r="R139" s="514"/>
      <c r="S139" s="514"/>
      <c r="T139" s="516"/>
      <c r="U139" s="516"/>
      <c r="V139" s="513"/>
      <c r="W139" s="514"/>
      <c r="X139" s="514"/>
      <c r="Y139" s="514"/>
      <c r="Z139" s="514"/>
      <c r="AA139" s="514"/>
      <c r="AB139" s="514"/>
      <c r="AC139" s="516">
        <f t="shared" si="762"/>
        <v>0</v>
      </c>
      <c r="AD139" s="621">
        <f>AM139+AR139+AW139+BB139+BG139+BL139+BQ139+BV139+CA139+CF139+CK139+CP139</f>
        <v>0</v>
      </c>
      <c r="AE139" s="517">
        <f t="shared" si="744"/>
        <v>0</v>
      </c>
      <c r="AF139" s="517">
        <f t="shared" si="745"/>
        <v>0</v>
      </c>
      <c r="AG139" s="517">
        <f t="shared" si="746"/>
        <v>0</v>
      </c>
      <c r="AH139" s="517">
        <f t="shared" si="747"/>
        <v>0</v>
      </c>
      <c r="AI139" s="508"/>
      <c r="AJ139" s="508"/>
      <c r="AK139" s="548"/>
      <c r="AL139" s="549"/>
      <c r="AM139" s="520">
        <f t="shared" ref="AM139" si="811">SUM(AI139:AL139)/30</f>
        <v>0</v>
      </c>
      <c r="AN139" s="508"/>
      <c r="AO139" s="508"/>
      <c r="AP139" s="548"/>
      <c r="AQ139" s="549"/>
      <c r="AR139" s="520">
        <f t="shared" ref="AR139" si="812">SUM(AN139:AQ139)/30</f>
        <v>0</v>
      </c>
      <c r="AS139" s="508"/>
      <c r="AT139" s="508"/>
      <c r="AU139" s="548"/>
      <c r="AV139" s="549"/>
      <c r="AW139" s="520">
        <f t="shared" ref="AW139" si="813">SUM(AS139:AV139)/30</f>
        <v>0</v>
      </c>
      <c r="AX139" s="508"/>
      <c r="AY139" s="508"/>
      <c r="AZ139" s="548"/>
      <c r="BA139" s="549"/>
      <c r="BB139" s="520">
        <f t="shared" ref="BB139" si="814">SUM(AX139:BA139)/30</f>
        <v>0</v>
      </c>
      <c r="BC139" s="508"/>
      <c r="BD139" s="508"/>
      <c r="BE139" s="548"/>
      <c r="BF139" s="549"/>
      <c r="BG139" s="520">
        <f t="shared" ref="BG139" si="815">SUM(BC139:BF139)/30</f>
        <v>0</v>
      </c>
      <c r="BH139" s="508"/>
      <c r="BI139" s="508"/>
      <c r="BJ139" s="548"/>
      <c r="BK139" s="549"/>
      <c r="BL139" s="520">
        <f t="shared" ref="BL139" si="816">SUM(BH139:BK139)/30</f>
        <v>0</v>
      </c>
      <c r="BM139" s="508"/>
      <c r="BN139" s="508"/>
      <c r="BO139" s="548"/>
      <c r="BP139" s="549"/>
      <c r="BQ139" s="520">
        <f t="shared" ref="BQ139" si="817">SUM(BM139:BP139)/30</f>
        <v>0</v>
      </c>
      <c r="BR139" s="508"/>
      <c r="BS139" s="508"/>
      <c r="BT139" s="548"/>
      <c r="BU139" s="549"/>
      <c r="BV139" s="520">
        <f t="shared" ref="BV139" si="818">SUM(BR139:BU139)/30</f>
        <v>0</v>
      </c>
      <c r="BW139" s="508"/>
      <c r="BX139" s="508"/>
      <c r="BY139" s="548"/>
      <c r="BZ139" s="549"/>
      <c r="CA139" s="520">
        <f t="shared" ref="CA139" si="819">SUM(BW139:BZ139)/30</f>
        <v>0</v>
      </c>
      <c r="CB139" s="508"/>
      <c r="CC139" s="508"/>
      <c r="CD139" s="548"/>
      <c r="CE139" s="549"/>
      <c r="CF139" s="520">
        <f t="shared" ref="CF139" si="820">SUM(CB139:CE139)/30</f>
        <v>0</v>
      </c>
      <c r="CG139" s="508"/>
      <c r="CH139" s="508"/>
      <c r="CI139" s="548"/>
      <c r="CJ139" s="549"/>
      <c r="CK139" s="520">
        <f t="shared" ref="CK139" si="821">SUM(CG139:CJ139)/30</f>
        <v>0</v>
      </c>
      <c r="CL139" s="508"/>
      <c r="CM139" s="508"/>
      <c r="CN139" s="548"/>
      <c r="CO139" s="549"/>
      <c r="CP139" s="520">
        <f t="shared" ref="CP139" si="822">SUM(CL139:CO139)/30</f>
        <v>0</v>
      </c>
      <c r="CQ139" s="62"/>
      <c r="CS139" s="543">
        <f t="shared" si="748"/>
        <v>-1</v>
      </c>
    </row>
    <row r="140" spans="1:97" s="19" customFormat="1" ht="10.199999999999999" x14ac:dyDescent="0.2">
      <c r="A140" s="22" t="str">
        <f>'НП ДЕННА'!A80</f>
        <v>1.2.07</v>
      </c>
      <c r="B140" s="363">
        <f>'НП ДЕННА'!B80</f>
        <v>0</v>
      </c>
      <c r="C140" s="364">
        <f>'НП ДЕННА'!C80</f>
        <v>0</v>
      </c>
      <c r="D140" s="257">
        <f>'НП ДЕННА'!D80</f>
        <v>0</v>
      </c>
      <c r="E140" s="257">
        <f>'НП ДЕННА'!E80</f>
        <v>0</v>
      </c>
      <c r="F140" s="257">
        <f>'НП ДЕННА'!F80</f>
        <v>0</v>
      </c>
      <c r="G140" s="257">
        <f>'НП ДЕННА'!G80</f>
        <v>0</v>
      </c>
      <c r="H140" s="257">
        <f>'НП ДЕННА'!H80</f>
        <v>0</v>
      </c>
      <c r="I140" s="257">
        <f>'НП ДЕННА'!I80</f>
        <v>0</v>
      </c>
      <c r="J140" s="257">
        <f>'НП ДЕННА'!J80</f>
        <v>0</v>
      </c>
      <c r="K140" s="257">
        <f>'НП ДЕННА'!K80</f>
        <v>0</v>
      </c>
      <c r="L140" s="257">
        <f>'НП ДЕННА'!L80</f>
        <v>0</v>
      </c>
      <c r="M140" s="257">
        <f>'НП ДЕННА'!M80</f>
        <v>0</v>
      </c>
      <c r="N140" s="257">
        <f>'НП ДЕННА'!N80</f>
        <v>0</v>
      </c>
      <c r="O140" s="257">
        <f>'НП ДЕННА'!O80</f>
        <v>0</v>
      </c>
      <c r="P140" s="257">
        <f>'НП ДЕННА'!P80</f>
        <v>0</v>
      </c>
      <c r="Q140" s="257">
        <f>'НП ДЕННА'!Q80</f>
        <v>0</v>
      </c>
      <c r="R140" s="257">
        <f>'НП ДЕННА'!R80</f>
        <v>0</v>
      </c>
      <c r="S140" s="257">
        <f>'НП ДЕННА'!S80</f>
        <v>0</v>
      </c>
      <c r="T140" s="275">
        <f>'НП ДЕННА'!T80</f>
        <v>0</v>
      </c>
      <c r="U140" s="275">
        <f>'НП ДЕННА'!U80</f>
        <v>0</v>
      </c>
      <c r="V140" s="257">
        <f>'НП ДЕННА'!V80</f>
        <v>0</v>
      </c>
      <c r="W140" s="257">
        <f>'НП ДЕННА'!W80</f>
        <v>0</v>
      </c>
      <c r="X140" s="257">
        <f>'НП ДЕННА'!X80</f>
        <v>0</v>
      </c>
      <c r="Y140" s="257">
        <f>'НП ДЕННА'!Y80</f>
        <v>0</v>
      </c>
      <c r="Z140" s="257">
        <f>'НП ДЕННА'!Z80</f>
        <v>0</v>
      </c>
      <c r="AA140" s="257">
        <f>'НП ДЕННА'!AA80</f>
        <v>0</v>
      </c>
      <c r="AB140" s="257">
        <f>'НП ДЕННА'!AB80</f>
        <v>0</v>
      </c>
      <c r="AC140" s="275">
        <f t="shared" si="762"/>
        <v>0</v>
      </c>
      <c r="AD140" s="620">
        <f>'НП ДЕННА'!AD80-AD141</f>
        <v>0</v>
      </c>
      <c r="AE140" s="9">
        <f t="shared" si="744"/>
        <v>0</v>
      </c>
      <c r="AF140" s="9">
        <f t="shared" si="745"/>
        <v>0</v>
      </c>
      <c r="AG140" s="9">
        <f t="shared" si="746"/>
        <v>0</v>
      </c>
      <c r="AH140" s="9">
        <f t="shared" si="747"/>
        <v>0</v>
      </c>
      <c r="AI140" s="545">
        <f>IF('НП ДЕННА'!AI80&gt;0,IF(ROUND('НП ДЕННА'!AI80*$CR$4,0)&gt;0,ROUND('НП ДЕННА'!AI80*$CR$4,0)*2,2),0)-AI141</f>
        <v>0</v>
      </c>
      <c r="AJ140" s="545">
        <f>IF('НП ДЕННА'!AJ80&gt;0,IF(ROUND('НП ДЕННА'!AJ80*$CR$4,0)&gt;0,ROUND('НП ДЕННА'!AJ80*$CR$4,0)*2,2),0)-AJ141</f>
        <v>0</v>
      </c>
      <c r="AK140" s="546">
        <f>IF('НП ДЕННА'!AK80&gt;0,IF(ROUND('НП ДЕННА'!AK80*$CR$4,0)&gt;0,ROUND('НП ДЕННА'!AK80*$CR$4,0)*2,2),0)-AK141</f>
        <v>0</v>
      </c>
      <c r="AL140" s="547">
        <f>'НП ДЕННА'!AL80*30-SUM(AI140:AK141)-AL141</f>
        <v>0</v>
      </c>
      <c r="AM140" s="518">
        <f>'НП ДЕННА'!AL80-AM141</f>
        <v>0</v>
      </c>
      <c r="AN140" s="545">
        <f>IF('НП ДЕННА'!AM80&gt;0,IF(ROUND('НП ДЕННА'!AM80*$CR$4,0)&gt;0,ROUND('НП ДЕННА'!AM80*$CR$4,0)*2,2),0)-AN141</f>
        <v>0</v>
      </c>
      <c r="AO140" s="545">
        <f>IF('НП ДЕННА'!AN80&gt;0,IF(ROUND('НП ДЕННА'!AN80*$CR$4,0)&gt;0,ROUND('НП ДЕННА'!AN80*$CR$4,0)*2,2),0)-AO141</f>
        <v>0</v>
      </c>
      <c r="AP140" s="546">
        <f>IF('НП ДЕННА'!AO80&gt;0,IF(ROUND('НП ДЕННА'!AO80*$CR$4,0)&gt;0,ROUND('НП ДЕННА'!AO80*$CR$4,0)*2,2),0)-AP141</f>
        <v>0</v>
      </c>
      <c r="AQ140" s="547">
        <f>'НП ДЕННА'!AP80*30-SUM(AN140:AP141)-AQ141</f>
        <v>0</v>
      </c>
      <c r="AR140" s="518">
        <f>'НП ДЕННА'!AP80-AR141</f>
        <v>0</v>
      </c>
      <c r="AS140" s="545">
        <f>IF('НП ДЕННА'!AQ80&gt;0,IF(ROUND('НП ДЕННА'!AQ80*$CR$4,0)&gt;0,ROUND('НП ДЕННА'!AQ80*$CR$4,0)*2,2),0)-AS141</f>
        <v>0</v>
      </c>
      <c r="AT140" s="545">
        <f>IF('НП ДЕННА'!AR80&gt;0,IF(ROUND('НП ДЕННА'!AR80*$CR$4,0)&gt;0,ROUND('НП ДЕННА'!AR80*$CR$4,0)*2,2),0)-AT141</f>
        <v>0</v>
      </c>
      <c r="AU140" s="546">
        <f>IF('НП ДЕННА'!AS80&gt;0,IF(ROUND('НП ДЕННА'!AS80*$CR$4,0)&gt;0,ROUND('НП ДЕННА'!AS80*$CR$4,0)*2,2),0)-AU141</f>
        <v>0</v>
      </c>
      <c r="AV140" s="547">
        <f>'НП ДЕННА'!AT80*30-SUM(AS140:AU141)-AV141</f>
        <v>0</v>
      </c>
      <c r="AW140" s="518">
        <f>'НП ДЕННА'!AT80-AW141</f>
        <v>0</v>
      </c>
      <c r="AX140" s="545">
        <f>IF('НП ДЕННА'!AU80&gt;0,IF(ROUND('НП ДЕННА'!AU80*$CR$4,0)&gt;0,ROUND('НП ДЕННА'!AU80*$CR$4,0)*2,2),0)-AX141</f>
        <v>0</v>
      </c>
      <c r="AY140" s="545">
        <f>IF('НП ДЕННА'!AV80&gt;0,IF(ROUND('НП ДЕННА'!AV80*$CR$4,0)&gt;0,ROUND('НП ДЕННА'!AV80*$CR$4,0)*2,2),0)-AY141</f>
        <v>0</v>
      </c>
      <c r="AZ140" s="546">
        <f>IF('НП ДЕННА'!AW80&gt;0,IF(ROUND('НП ДЕННА'!AW80*$CR$4,0)&gt;0,ROUND('НП ДЕННА'!AW80*$CR$4,0)*2,2),0)-AZ141</f>
        <v>0</v>
      </c>
      <c r="BA140" s="547">
        <f>'НП ДЕННА'!AX80*30-SUM(AX140:AZ141)-BA141</f>
        <v>0</v>
      </c>
      <c r="BB140" s="518">
        <f>'НП ДЕННА'!AX80-BB141</f>
        <v>0</v>
      </c>
      <c r="BC140" s="545">
        <f>IF('НП ДЕННА'!AY80&gt;0,IF(ROUND('НП ДЕННА'!AY80*$CR$4,0)&gt;0,ROUND('НП ДЕННА'!AY80*$CR$4,0)*2,2),0)-BC141</f>
        <v>0</v>
      </c>
      <c r="BD140" s="545">
        <f>IF('НП ДЕННА'!AZ80&gt;0,IF(ROUND('НП ДЕННА'!AZ80*$CR$4,0)&gt;0,ROUND('НП ДЕННА'!AZ80*$CR$4,0)*2,2),0)-BD141</f>
        <v>0</v>
      </c>
      <c r="BE140" s="546">
        <f>IF('НП ДЕННА'!BA80&gt;0,IF(ROUND('НП ДЕННА'!BA80*$CR$4,0)&gt;0,ROUND('НП ДЕННА'!BA80*$CR$4,0)*2,2),0)-BE141</f>
        <v>0</v>
      </c>
      <c r="BF140" s="547">
        <f>'НП ДЕННА'!BB80*30-SUM(BC140:BE141)-BF141</f>
        <v>0</v>
      </c>
      <c r="BG140" s="518">
        <f>'НП ДЕННА'!BB80-BG141</f>
        <v>0</v>
      </c>
      <c r="BH140" s="545">
        <f>IF('НП ДЕННА'!BC80&gt;0,IF(ROUND('НП ДЕННА'!BC80*$CR$4,0)&gt;0,ROUND('НП ДЕННА'!BC80*$CR$4,0)*2,2),0)-BH141</f>
        <v>0</v>
      </c>
      <c r="BI140" s="545">
        <f>IF('НП ДЕННА'!BD80&gt;0,IF(ROUND('НП ДЕННА'!BD80*$CR$4,0)&gt;0,ROUND('НП ДЕННА'!BD80*$CR$4,0)*2,2),0)-BI141</f>
        <v>0</v>
      </c>
      <c r="BJ140" s="546">
        <f>IF('НП ДЕННА'!BE80&gt;0,IF(ROUND('НП ДЕННА'!BE80*$CR$4,0)&gt;0,ROUND('НП ДЕННА'!BE80*$CR$4,0)*2,2),0)-BJ141</f>
        <v>0</v>
      </c>
      <c r="BK140" s="547">
        <f>'НП ДЕННА'!BF80*30-SUM(BH140:BJ141)-BK141</f>
        <v>0</v>
      </c>
      <c r="BL140" s="518">
        <f>'НП ДЕННА'!BF80-BL141</f>
        <v>0</v>
      </c>
      <c r="BM140" s="545">
        <f>IF('НП ДЕННА'!BG80&gt;0,IF(ROUND('НП ДЕННА'!BG80*$CR$4,0)&gt;0,ROUND('НП ДЕННА'!BG80*$CR$4,0)*2,2),0)-BM141</f>
        <v>0</v>
      </c>
      <c r="BN140" s="545">
        <f>IF('НП ДЕННА'!BH80&gt;0,IF(ROUND('НП ДЕННА'!BH80*$CR$4,0)&gt;0,ROUND('НП ДЕННА'!BH80*$CR$4,0)*2,2),0)-BN141</f>
        <v>0</v>
      </c>
      <c r="BO140" s="546">
        <f>IF('НП ДЕННА'!BI80&gt;0,IF(ROUND('НП ДЕННА'!BI80*$CR$4,0)&gt;0,ROUND('НП ДЕННА'!BI80*$CR$4,0)*2,2),0)-BO141</f>
        <v>0</v>
      </c>
      <c r="BP140" s="547">
        <f>'НП ДЕННА'!BJ80*30-SUM(BM140:BO141)-BP141</f>
        <v>0</v>
      </c>
      <c r="BQ140" s="518">
        <f>'НП ДЕННА'!BJ80-BQ141</f>
        <v>0</v>
      </c>
      <c r="BR140" s="545">
        <f>IF('НП ДЕННА'!BK80&gt;0,IF(ROUND('НП ДЕННА'!BK80*$CR$4,0)&gt;0,ROUND('НП ДЕННА'!BK80*$CR$4,0)*2,2),0)-BR141</f>
        <v>0</v>
      </c>
      <c r="BS140" s="545">
        <f>IF('НП ДЕННА'!BL80&gt;0,IF(ROUND('НП ДЕННА'!BL80*$CR$4,0)&gt;0,ROUND('НП ДЕННА'!BL80*$CR$4,0)*2,2),0)-BS141</f>
        <v>0</v>
      </c>
      <c r="BT140" s="546">
        <f>IF('НП ДЕННА'!BM80&gt;0,IF(ROUND('НП ДЕННА'!BM80*$CR$4,0)&gt;0,ROUND('НП ДЕННА'!BM80*$CR$4,0)*2,2),0)-BT141</f>
        <v>0</v>
      </c>
      <c r="BU140" s="547">
        <f>'НП ДЕННА'!BN80*30-SUM(BR140:BT141)-BU141</f>
        <v>0</v>
      </c>
      <c r="BV140" s="518">
        <f>'НП ДЕННА'!BN80-BV141</f>
        <v>0</v>
      </c>
      <c r="BW140" s="545">
        <f>IF('НП ДЕННА'!BO80&gt;0,IF(ROUND('НП ДЕННА'!BO80*$CR$4,0)&gt;0,ROUND('НП ДЕННА'!BO80*$CR$4,0)*2,2),0)-BW141</f>
        <v>0</v>
      </c>
      <c r="BX140" s="545">
        <f>IF('НП ДЕННА'!BP80&gt;0,IF(ROUND('НП ДЕННА'!BP80*$CR$4,0)&gt;0,ROUND('НП ДЕННА'!BP80*$CR$4,0)*2,2),0)-BX141</f>
        <v>0</v>
      </c>
      <c r="BY140" s="546">
        <f>IF('НП ДЕННА'!BQ80&gt;0,IF(ROUND('НП ДЕННА'!BQ80*$CR$4,0)&gt;0,ROUND('НП ДЕННА'!BQ80*$CR$4,0)*2,2),0)-BY141</f>
        <v>0</v>
      </c>
      <c r="BZ140" s="547">
        <f>'НП ДЕННА'!BR80*30-SUM(BW140:BY141)-BZ141</f>
        <v>0</v>
      </c>
      <c r="CA140" s="518">
        <f>'НП ДЕННА'!BR80-CA141</f>
        <v>0</v>
      </c>
      <c r="CB140" s="545">
        <f>IF('НП ДЕННА'!BS80&gt;0,IF(ROUND('НП ДЕННА'!BS80*$CR$4,0)&gt;0,ROUND('НП ДЕННА'!BS80*$CR$4,0)*2,2),0)-CB141</f>
        <v>0</v>
      </c>
      <c r="CC140" s="545">
        <f>IF('НП ДЕННА'!BT80&gt;0,IF(ROUND('НП ДЕННА'!BT80*$CR$4,0)&gt;0,ROUND('НП ДЕННА'!BT80*$CR$4,0)*2,2),0)-CC141</f>
        <v>0</v>
      </c>
      <c r="CD140" s="546">
        <f>IF('НП ДЕННА'!BU80&gt;0,IF(ROUND('НП ДЕННА'!BU80*$CR$4,0)&gt;0,ROUND('НП ДЕННА'!BU80*$CR$4,0)*2,2),0)-CD141</f>
        <v>0</v>
      </c>
      <c r="CE140" s="547">
        <f>'НП ДЕННА'!BV80*30-SUM(CB140:CD141)-CE141</f>
        <v>0</v>
      </c>
      <c r="CF140" s="518">
        <f>'НП ДЕННА'!BV80-CF141</f>
        <v>0</v>
      </c>
      <c r="CG140" s="545">
        <f>IF('НП ДЕННА'!BW80&gt;0,IF(ROUND('НП ДЕННА'!BW80*$CR$4,0)&gt;0,ROUND('НП ДЕННА'!BW80*$CR$4,0)*2,2),0)-CG141</f>
        <v>0</v>
      </c>
      <c r="CH140" s="545">
        <f>IF('НП ДЕННА'!BX80&gt;0,IF(ROUND('НП ДЕННА'!BX80*$CR$4,0)&gt;0,ROUND('НП ДЕННА'!BX80*$CR$4,0)*2,2),0)-CH141</f>
        <v>0</v>
      </c>
      <c r="CI140" s="546">
        <f>IF('НП ДЕННА'!BY80&gt;0,IF(ROUND('НП ДЕННА'!BY80*$CR$4,0)&gt;0,ROUND('НП ДЕННА'!BY80*$CR$4,0)*2,2),0)-CI141</f>
        <v>0</v>
      </c>
      <c r="CJ140" s="547">
        <f>'НП ДЕННА'!BZ80*30-SUM(CG140:CI141)-CJ141</f>
        <v>0</v>
      </c>
      <c r="CK140" s="518">
        <f>'НП ДЕННА'!BZ80-CK141</f>
        <v>0</v>
      </c>
      <c r="CL140" s="545">
        <f>IF('НП ДЕННА'!CA80&gt;0,IF(ROUND('НП ДЕННА'!CA80*$CR$4,0)&gt;0,ROUND('НП ДЕННА'!CA80*$CR$4,0)*2,2),0)-CL141</f>
        <v>0</v>
      </c>
      <c r="CM140" s="545">
        <f>IF('НП ДЕННА'!CB80&gt;0,IF(ROUND('НП ДЕННА'!CB80*$CR$4,0)&gt;0,ROUND('НП ДЕННА'!CB80*$CR$4,0)*2,2),0)-CM141</f>
        <v>0</v>
      </c>
      <c r="CN140" s="546">
        <f>IF('НП ДЕННА'!CC80&gt;0,IF(ROUND('НП ДЕННА'!CC80*$CR$4,0)&gt;0,ROUND('НП ДЕННА'!CC80*$CR$4,0)*2,2),0)-CN141</f>
        <v>0</v>
      </c>
      <c r="CO140" s="547">
        <f>'НП ДЕННА'!CD80*30-SUM(CL140:CN141)-CO141</f>
        <v>0</v>
      </c>
      <c r="CP140" s="518">
        <f>'НП ДЕННА'!CD80-CP141</f>
        <v>0</v>
      </c>
      <c r="CQ140" s="62"/>
      <c r="CS140" s="543">
        <f t="shared" si="748"/>
        <v>-1</v>
      </c>
    </row>
    <row r="141" spans="1:97" s="19" customFormat="1" ht="10.199999999999999" x14ac:dyDescent="0.2">
      <c r="A141" s="510"/>
      <c r="B141" s="511"/>
      <c r="C141" s="512" t="s">
        <v>275</v>
      </c>
      <c r="D141" s="513"/>
      <c r="E141" s="514"/>
      <c r="F141" s="514"/>
      <c r="G141" s="515"/>
      <c r="H141" s="513"/>
      <c r="I141" s="514"/>
      <c r="J141" s="514"/>
      <c r="K141" s="514"/>
      <c r="L141" s="514"/>
      <c r="M141" s="514"/>
      <c r="N141" s="514"/>
      <c r="O141" s="514"/>
      <c r="P141" s="514"/>
      <c r="Q141" s="514"/>
      <c r="R141" s="514"/>
      <c r="S141" s="514"/>
      <c r="T141" s="516"/>
      <c r="U141" s="516"/>
      <c r="V141" s="513"/>
      <c r="W141" s="514"/>
      <c r="X141" s="514"/>
      <c r="Y141" s="514"/>
      <c r="Z141" s="514"/>
      <c r="AA141" s="514"/>
      <c r="AB141" s="514"/>
      <c r="AC141" s="516">
        <f t="shared" si="762"/>
        <v>0</v>
      </c>
      <c r="AD141" s="621">
        <f>AM141+AR141+AW141+BB141+BG141+BL141+BQ141+BV141+CA141+CF141+CK141+CP141</f>
        <v>0</v>
      </c>
      <c r="AE141" s="517">
        <f t="shared" si="744"/>
        <v>0</v>
      </c>
      <c r="AF141" s="517">
        <f t="shared" si="745"/>
        <v>0</v>
      </c>
      <c r="AG141" s="517">
        <f t="shared" si="746"/>
        <v>0</v>
      </c>
      <c r="AH141" s="517">
        <f t="shared" si="747"/>
        <v>0</v>
      </c>
      <c r="AI141" s="508"/>
      <c r="AJ141" s="508"/>
      <c r="AK141" s="548"/>
      <c r="AL141" s="549"/>
      <c r="AM141" s="520">
        <f t="shared" ref="AM141" si="823">SUM(AI141:AL141)/30</f>
        <v>0</v>
      </c>
      <c r="AN141" s="508"/>
      <c r="AO141" s="508"/>
      <c r="AP141" s="548"/>
      <c r="AQ141" s="549"/>
      <c r="AR141" s="520">
        <f t="shared" ref="AR141" si="824">SUM(AN141:AQ141)/30</f>
        <v>0</v>
      </c>
      <c r="AS141" s="508"/>
      <c r="AT141" s="508"/>
      <c r="AU141" s="548"/>
      <c r="AV141" s="549"/>
      <c r="AW141" s="520">
        <f t="shared" ref="AW141" si="825">SUM(AS141:AV141)/30</f>
        <v>0</v>
      </c>
      <c r="AX141" s="508"/>
      <c r="AY141" s="508"/>
      <c r="AZ141" s="548"/>
      <c r="BA141" s="549"/>
      <c r="BB141" s="520">
        <f t="shared" ref="BB141" si="826">SUM(AX141:BA141)/30</f>
        <v>0</v>
      </c>
      <c r="BC141" s="508"/>
      <c r="BD141" s="508"/>
      <c r="BE141" s="548"/>
      <c r="BF141" s="549"/>
      <c r="BG141" s="520">
        <f t="shared" ref="BG141" si="827">SUM(BC141:BF141)/30</f>
        <v>0</v>
      </c>
      <c r="BH141" s="508"/>
      <c r="BI141" s="508"/>
      <c r="BJ141" s="548"/>
      <c r="BK141" s="549"/>
      <c r="BL141" s="520">
        <f t="shared" ref="BL141" si="828">SUM(BH141:BK141)/30</f>
        <v>0</v>
      </c>
      <c r="BM141" s="508"/>
      <c r="BN141" s="508"/>
      <c r="BO141" s="548"/>
      <c r="BP141" s="549"/>
      <c r="BQ141" s="520">
        <f t="shared" ref="BQ141" si="829">SUM(BM141:BP141)/30</f>
        <v>0</v>
      </c>
      <c r="BR141" s="508"/>
      <c r="BS141" s="508"/>
      <c r="BT141" s="548"/>
      <c r="BU141" s="549"/>
      <c r="BV141" s="520">
        <f t="shared" ref="BV141" si="830">SUM(BR141:BU141)/30</f>
        <v>0</v>
      </c>
      <c r="BW141" s="508"/>
      <c r="BX141" s="508"/>
      <c r="BY141" s="548"/>
      <c r="BZ141" s="549"/>
      <c r="CA141" s="520">
        <f t="shared" ref="CA141" si="831">SUM(BW141:BZ141)/30</f>
        <v>0</v>
      </c>
      <c r="CB141" s="508"/>
      <c r="CC141" s="508"/>
      <c r="CD141" s="548"/>
      <c r="CE141" s="549"/>
      <c r="CF141" s="520">
        <f t="shared" ref="CF141" si="832">SUM(CB141:CE141)/30</f>
        <v>0</v>
      </c>
      <c r="CG141" s="508"/>
      <c r="CH141" s="508"/>
      <c r="CI141" s="548"/>
      <c r="CJ141" s="549"/>
      <c r="CK141" s="520">
        <f t="shared" ref="CK141" si="833">SUM(CG141:CJ141)/30</f>
        <v>0</v>
      </c>
      <c r="CL141" s="508"/>
      <c r="CM141" s="508"/>
      <c r="CN141" s="548"/>
      <c r="CO141" s="549"/>
      <c r="CP141" s="520">
        <f t="shared" ref="CP141" si="834">SUM(CL141:CO141)/30</f>
        <v>0</v>
      </c>
      <c r="CQ141" s="62"/>
      <c r="CS141" s="543">
        <f t="shared" si="748"/>
        <v>-1</v>
      </c>
    </row>
    <row r="142" spans="1:97" s="19" customFormat="1" ht="10.199999999999999" x14ac:dyDescent="0.2">
      <c r="A142" s="22" t="str">
        <f>'НП ДЕННА'!A81</f>
        <v>1.2.08</v>
      </c>
      <c r="B142" s="363">
        <f>'НП ДЕННА'!B81</f>
        <v>0</v>
      </c>
      <c r="C142" s="364">
        <f>'НП ДЕННА'!C81</f>
        <v>0</v>
      </c>
      <c r="D142" s="257">
        <f>'НП ДЕННА'!D81</f>
        <v>0</v>
      </c>
      <c r="E142" s="257">
        <f>'НП ДЕННА'!E81</f>
        <v>0</v>
      </c>
      <c r="F142" s="257">
        <f>'НП ДЕННА'!F81</f>
        <v>0</v>
      </c>
      <c r="G142" s="257">
        <f>'НП ДЕННА'!G81</f>
        <v>0</v>
      </c>
      <c r="H142" s="257">
        <f>'НП ДЕННА'!H81</f>
        <v>0</v>
      </c>
      <c r="I142" s="257">
        <f>'НП ДЕННА'!I81</f>
        <v>0</v>
      </c>
      <c r="J142" s="257">
        <f>'НП ДЕННА'!J81</f>
        <v>0</v>
      </c>
      <c r="K142" s="257">
        <f>'НП ДЕННА'!K81</f>
        <v>0</v>
      </c>
      <c r="L142" s="257">
        <f>'НП ДЕННА'!L81</f>
        <v>0</v>
      </c>
      <c r="M142" s="257">
        <f>'НП ДЕННА'!M81</f>
        <v>0</v>
      </c>
      <c r="N142" s="257">
        <f>'НП ДЕННА'!N81</f>
        <v>0</v>
      </c>
      <c r="O142" s="257">
        <f>'НП ДЕННА'!O81</f>
        <v>0</v>
      </c>
      <c r="P142" s="257">
        <f>'НП ДЕННА'!P81</f>
        <v>0</v>
      </c>
      <c r="Q142" s="257">
        <f>'НП ДЕННА'!Q81</f>
        <v>0</v>
      </c>
      <c r="R142" s="257">
        <f>'НП ДЕННА'!R81</f>
        <v>0</v>
      </c>
      <c r="S142" s="257">
        <f>'НП ДЕННА'!S81</f>
        <v>0</v>
      </c>
      <c r="T142" s="275">
        <f>'НП ДЕННА'!T81</f>
        <v>0</v>
      </c>
      <c r="U142" s="275">
        <f>'НП ДЕННА'!U81</f>
        <v>0</v>
      </c>
      <c r="V142" s="257">
        <f>'НП ДЕННА'!V81</f>
        <v>0</v>
      </c>
      <c r="W142" s="257">
        <f>'НП ДЕННА'!W81</f>
        <v>0</v>
      </c>
      <c r="X142" s="257">
        <f>'НП ДЕННА'!X81</f>
        <v>0</v>
      </c>
      <c r="Y142" s="257">
        <f>'НП ДЕННА'!Y81</f>
        <v>0</v>
      </c>
      <c r="Z142" s="257">
        <f>'НП ДЕННА'!Z81</f>
        <v>0</v>
      </c>
      <c r="AA142" s="257">
        <f>'НП ДЕННА'!AA81</f>
        <v>0</v>
      </c>
      <c r="AB142" s="257">
        <f>'НП ДЕННА'!AB81</f>
        <v>0</v>
      </c>
      <c r="AC142" s="275">
        <f t="shared" si="762"/>
        <v>0</v>
      </c>
      <c r="AD142" s="620">
        <f>'НП ДЕННА'!AD81-AD143</f>
        <v>0</v>
      </c>
      <c r="AE142" s="9">
        <f t="shared" si="744"/>
        <v>0</v>
      </c>
      <c r="AF142" s="9">
        <f t="shared" si="745"/>
        <v>0</v>
      </c>
      <c r="AG142" s="9">
        <f t="shared" si="746"/>
        <v>0</v>
      </c>
      <c r="AH142" s="9">
        <f t="shared" si="747"/>
        <v>0</v>
      </c>
      <c r="AI142" s="545">
        <f>IF('НП ДЕННА'!AI81&gt;0,IF(ROUND('НП ДЕННА'!AI81*$CR$4,0)&gt;0,ROUND('НП ДЕННА'!AI81*$CR$4,0)*2,2),0)-AI143</f>
        <v>0</v>
      </c>
      <c r="AJ142" s="545">
        <f>IF('НП ДЕННА'!AJ81&gt;0,IF(ROUND('НП ДЕННА'!AJ81*$CR$4,0)&gt;0,ROUND('НП ДЕННА'!AJ81*$CR$4,0)*2,2),0)-AJ143</f>
        <v>0</v>
      </c>
      <c r="AK142" s="546">
        <f>IF('НП ДЕННА'!AK81&gt;0,IF(ROUND('НП ДЕННА'!AK81*$CR$4,0)&gt;0,ROUND('НП ДЕННА'!AK81*$CR$4,0)*2,2),0)-AK143</f>
        <v>0</v>
      </c>
      <c r="AL142" s="547">
        <f>'НП ДЕННА'!AL81*30-SUM(AI142:AK143)-AL143</f>
        <v>0</v>
      </c>
      <c r="AM142" s="518">
        <f>'НП ДЕННА'!AL81-AM143</f>
        <v>0</v>
      </c>
      <c r="AN142" s="545">
        <f>IF('НП ДЕННА'!AM81&gt;0,IF(ROUND('НП ДЕННА'!AM81*$CR$4,0)&gt;0,ROUND('НП ДЕННА'!AM81*$CR$4,0)*2,2),0)-AN143</f>
        <v>0</v>
      </c>
      <c r="AO142" s="545">
        <f>IF('НП ДЕННА'!AN81&gt;0,IF(ROUND('НП ДЕННА'!AN81*$CR$4,0)&gt;0,ROUND('НП ДЕННА'!AN81*$CR$4,0)*2,2),0)-AO143</f>
        <v>0</v>
      </c>
      <c r="AP142" s="546">
        <f>IF('НП ДЕННА'!AO81&gt;0,IF(ROUND('НП ДЕННА'!AO81*$CR$4,0)&gt;0,ROUND('НП ДЕННА'!AO81*$CR$4,0)*2,2),0)-AP143</f>
        <v>0</v>
      </c>
      <c r="AQ142" s="547">
        <f>'НП ДЕННА'!AP81*30-SUM(AN142:AP143)-AQ143</f>
        <v>0</v>
      </c>
      <c r="AR142" s="518">
        <f>'НП ДЕННА'!AP81-AR143</f>
        <v>0</v>
      </c>
      <c r="AS142" s="545">
        <f>IF('НП ДЕННА'!AQ81&gt;0,IF(ROUND('НП ДЕННА'!AQ81*$CR$4,0)&gt;0,ROUND('НП ДЕННА'!AQ81*$CR$4,0)*2,2),0)-AS143</f>
        <v>0</v>
      </c>
      <c r="AT142" s="545">
        <f>IF('НП ДЕННА'!AR81&gt;0,IF(ROUND('НП ДЕННА'!AR81*$CR$4,0)&gt;0,ROUND('НП ДЕННА'!AR81*$CR$4,0)*2,2),0)-AT143</f>
        <v>0</v>
      </c>
      <c r="AU142" s="546">
        <f>IF('НП ДЕННА'!AS81&gt;0,IF(ROUND('НП ДЕННА'!AS81*$CR$4,0)&gt;0,ROUND('НП ДЕННА'!AS81*$CR$4,0)*2,2),0)-AU143</f>
        <v>0</v>
      </c>
      <c r="AV142" s="547">
        <f>'НП ДЕННА'!AT81*30-SUM(AS142:AU143)-AV143</f>
        <v>0</v>
      </c>
      <c r="AW142" s="518">
        <f>'НП ДЕННА'!AT81-AW143</f>
        <v>0</v>
      </c>
      <c r="AX142" s="545">
        <f>IF('НП ДЕННА'!AU81&gt;0,IF(ROUND('НП ДЕННА'!AU81*$CR$4,0)&gt;0,ROUND('НП ДЕННА'!AU81*$CR$4,0)*2,2),0)-AX143</f>
        <v>0</v>
      </c>
      <c r="AY142" s="545">
        <f>IF('НП ДЕННА'!AV81&gt;0,IF(ROUND('НП ДЕННА'!AV81*$CR$4,0)&gt;0,ROUND('НП ДЕННА'!AV81*$CR$4,0)*2,2),0)-AY143</f>
        <v>0</v>
      </c>
      <c r="AZ142" s="546">
        <f>IF('НП ДЕННА'!AW81&gt;0,IF(ROUND('НП ДЕННА'!AW81*$CR$4,0)&gt;0,ROUND('НП ДЕННА'!AW81*$CR$4,0)*2,2),0)-AZ143</f>
        <v>0</v>
      </c>
      <c r="BA142" s="547">
        <f>'НП ДЕННА'!AX81*30-SUM(AX142:AZ143)-BA143</f>
        <v>0</v>
      </c>
      <c r="BB142" s="518">
        <f>'НП ДЕННА'!AX81-BB143</f>
        <v>0</v>
      </c>
      <c r="BC142" s="545">
        <f>IF('НП ДЕННА'!AY81&gt;0,IF(ROUND('НП ДЕННА'!AY81*$CR$4,0)&gt;0,ROUND('НП ДЕННА'!AY81*$CR$4,0)*2,2),0)-BC143</f>
        <v>0</v>
      </c>
      <c r="BD142" s="545">
        <f>IF('НП ДЕННА'!AZ81&gt;0,IF(ROUND('НП ДЕННА'!AZ81*$CR$4,0)&gt;0,ROUND('НП ДЕННА'!AZ81*$CR$4,0)*2,2),0)-BD143</f>
        <v>0</v>
      </c>
      <c r="BE142" s="546">
        <f>IF('НП ДЕННА'!BA81&gt;0,IF(ROUND('НП ДЕННА'!BA81*$CR$4,0)&gt;0,ROUND('НП ДЕННА'!BA81*$CR$4,0)*2,2),0)-BE143</f>
        <v>0</v>
      </c>
      <c r="BF142" s="547">
        <f>'НП ДЕННА'!BB81*30-SUM(BC142:BE143)-BF143</f>
        <v>0</v>
      </c>
      <c r="BG142" s="518">
        <f>'НП ДЕННА'!BB81-BG143</f>
        <v>0</v>
      </c>
      <c r="BH142" s="545">
        <f>IF('НП ДЕННА'!BC81&gt;0,IF(ROUND('НП ДЕННА'!BC81*$CR$4,0)&gt;0,ROUND('НП ДЕННА'!BC81*$CR$4,0)*2,2),0)-BH143</f>
        <v>0</v>
      </c>
      <c r="BI142" s="545">
        <f>IF('НП ДЕННА'!BD81&gt;0,IF(ROUND('НП ДЕННА'!BD81*$CR$4,0)&gt;0,ROUND('НП ДЕННА'!BD81*$CR$4,0)*2,2),0)-BI143</f>
        <v>0</v>
      </c>
      <c r="BJ142" s="546">
        <f>IF('НП ДЕННА'!BE81&gt;0,IF(ROUND('НП ДЕННА'!BE81*$CR$4,0)&gt;0,ROUND('НП ДЕННА'!BE81*$CR$4,0)*2,2),0)-BJ143</f>
        <v>0</v>
      </c>
      <c r="BK142" s="547">
        <f>'НП ДЕННА'!BF81*30-SUM(BH142:BJ143)-BK143</f>
        <v>0</v>
      </c>
      <c r="BL142" s="518">
        <f>'НП ДЕННА'!BF81-BL143</f>
        <v>0</v>
      </c>
      <c r="BM142" s="545">
        <f>IF('НП ДЕННА'!BG81&gt;0,IF(ROUND('НП ДЕННА'!BG81*$CR$4,0)&gt;0,ROUND('НП ДЕННА'!BG81*$CR$4,0)*2,2),0)-BM143</f>
        <v>0</v>
      </c>
      <c r="BN142" s="545">
        <f>IF('НП ДЕННА'!BH81&gt;0,IF(ROUND('НП ДЕННА'!BH81*$CR$4,0)&gt;0,ROUND('НП ДЕННА'!BH81*$CR$4,0)*2,2),0)-BN143</f>
        <v>0</v>
      </c>
      <c r="BO142" s="546">
        <f>IF('НП ДЕННА'!BI81&gt;0,IF(ROUND('НП ДЕННА'!BI81*$CR$4,0)&gt;0,ROUND('НП ДЕННА'!BI81*$CR$4,0)*2,2),0)-BO143</f>
        <v>0</v>
      </c>
      <c r="BP142" s="547">
        <f>'НП ДЕННА'!BJ81*30-SUM(BM142:BO143)-BP143</f>
        <v>0</v>
      </c>
      <c r="BQ142" s="518">
        <f>'НП ДЕННА'!BJ81-BQ143</f>
        <v>0</v>
      </c>
      <c r="BR142" s="545">
        <f>IF('НП ДЕННА'!BK81&gt;0,IF(ROUND('НП ДЕННА'!BK81*$CR$4,0)&gt;0,ROUND('НП ДЕННА'!BK81*$CR$4,0)*2,2),0)-BR143</f>
        <v>0</v>
      </c>
      <c r="BS142" s="545">
        <f>IF('НП ДЕННА'!BL81&gt;0,IF(ROUND('НП ДЕННА'!BL81*$CR$4,0)&gt;0,ROUND('НП ДЕННА'!BL81*$CR$4,0)*2,2),0)-BS143</f>
        <v>0</v>
      </c>
      <c r="BT142" s="546">
        <f>IF('НП ДЕННА'!BM81&gt;0,IF(ROUND('НП ДЕННА'!BM81*$CR$4,0)&gt;0,ROUND('НП ДЕННА'!BM81*$CR$4,0)*2,2),0)-BT143</f>
        <v>0</v>
      </c>
      <c r="BU142" s="547">
        <f>'НП ДЕННА'!BN81*30-SUM(BR142:BT143)-BU143</f>
        <v>0</v>
      </c>
      <c r="BV142" s="518">
        <f>'НП ДЕННА'!BN81-BV143</f>
        <v>0</v>
      </c>
      <c r="BW142" s="545">
        <f>IF('НП ДЕННА'!BO81&gt;0,IF(ROUND('НП ДЕННА'!BO81*$CR$4,0)&gt;0,ROUND('НП ДЕННА'!BO81*$CR$4,0)*2,2),0)-BW143</f>
        <v>0</v>
      </c>
      <c r="BX142" s="545">
        <f>IF('НП ДЕННА'!BP81&gt;0,IF(ROUND('НП ДЕННА'!BP81*$CR$4,0)&gt;0,ROUND('НП ДЕННА'!BP81*$CR$4,0)*2,2),0)-BX143</f>
        <v>0</v>
      </c>
      <c r="BY142" s="546">
        <f>IF('НП ДЕННА'!BQ81&gt;0,IF(ROUND('НП ДЕННА'!BQ81*$CR$4,0)&gt;0,ROUND('НП ДЕННА'!BQ81*$CR$4,0)*2,2),0)-BY143</f>
        <v>0</v>
      </c>
      <c r="BZ142" s="547">
        <f>'НП ДЕННА'!BR81*30-SUM(BW142:BY143)-BZ143</f>
        <v>0</v>
      </c>
      <c r="CA142" s="518">
        <f>'НП ДЕННА'!BR81-CA143</f>
        <v>0</v>
      </c>
      <c r="CB142" s="545">
        <f>IF('НП ДЕННА'!BS81&gt;0,IF(ROUND('НП ДЕННА'!BS81*$CR$4,0)&gt;0,ROUND('НП ДЕННА'!BS81*$CR$4,0)*2,2),0)-CB143</f>
        <v>0</v>
      </c>
      <c r="CC142" s="545">
        <f>IF('НП ДЕННА'!BT81&gt;0,IF(ROUND('НП ДЕННА'!BT81*$CR$4,0)&gt;0,ROUND('НП ДЕННА'!BT81*$CR$4,0)*2,2),0)-CC143</f>
        <v>0</v>
      </c>
      <c r="CD142" s="546">
        <f>IF('НП ДЕННА'!BU81&gt;0,IF(ROUND('НП ДЕННА'!BU81*$CR$4,0)&gt;0,ROUND('НП ДЕННА'!BU81*$CR$4,0)*2,2),0)-CD143</f>
        <v>0</v>
      </c>
      <c r="CE142" s="547">
        <f>'НП ДЕННА'!BV81*30-SUM(CB142:CD143)-CE143</f>
        <v>0</v>
      </c>
      <c r="CF142" s="518">
        <f>'НП ДЕННА'!BV81-CF143</f>
        <v>0</v>
      </c>
      <c r="CG142" s="545">
        <f>IF('НП ДЕННА'!BW81&gt;0,IF(ROUND('НП ДЕННА'!BW81*$CR$4,0)&gt;0,ROUND('НП ДЕННА'!BW81*$CR$4,0)*2,2),0)-CG143</f>
        <v>0</v>
      </c>
      <c r="CH142" s="545">
        <f>IF('НП ДЕННА'!BX81&gt;0,IF(ROUND('НП ДЕННА'!BX81*$CR$4,0)&gt;0,ROUND('НП ДЕННА'!BX81*$CR$4,0)*2,2),0)-CH143</f>
        <v>0</v>
      </c>
      <c r="CI142" s="546">
        <f>IF('НП ДЕННА'!BY81&gt;0,IF(ROUND('НП ДЕННА'!BY81*$CR$4,0)&gt;0,ROUND('НП ДЕННА'!BY81*$CR$4,0)*2,2),0)-CI143</f>
        <v>0</v>
      </c>
      <c r="CJ142" s="547">
        <f>'НП ДЕННА'!BZ81*30-SUM(CG142:CI143)-CJ143</f>
        <v>0</v>
      </c>
      <c r="CK142" s="518">
        <f>'НП ДЕННА'!BZ81-CK143</f>
        <v>0</v>
      </c>
      <c r="CL142" s="545">
        <f>IF('НП ДЕННА'!CA81&gt;0,IF(ROUND('НП ДЕННА'!CA81*$CR$4,0)&gt;0,ROUND('НП ДЕННА'!CA81*$CR$4,0)*2,2),0)-CL143</f>
        <v>0</v>
      </c>
      <c r="CM142" s="545">
        <f>IF('НП ДЕННА'!CB81&gt;0,IF(ROUND('НП ДЕННА'!CB81*$CR$4,0)&gt;0,ROUND('НП ДЕННА'!CB81*$CR$4,0)*2,2),0)-CM143</f>
        <v>0</v>
      </c>
      <c r="CN142" s="546">
        <f>IF('НП ДЕННА'!CC81&gt;0,IF(ROUND('НП ДЕННА'!CC81*$CR$4,0)&gt;0,ROUND('НП ДЕННА'!CC81*$CR$4,0)*2,2),0)-CN143</f>
        <v>0</v>
      </c>
      <c r="CO142" s="547">
        <f>'НП ДЕННА'!CD81*30-SUM(CL142:CN143)-CO143</f>
        <v>0</v>
      </c>
      <c r="CP142" s="518">
        <f>'НП ДЕННА'!CD81-CP143</f>
        <v>0</v>
      </c>
      <c r="CQ142" s="62"/>
      <c r="CS142" s="543">
        <f t="shared" si="748"/>
        <v>-1</v>
      </c>
    </row>
    <row r="143" spans="1:97" s="19" customFormat="1" ht="10.199999999999999" x14ac:dyDescent="0.2">
      <c r="A143" s="510"/>
      <c r="B143" s="511"/>
      <c r="C143" s="512" t="s">
        <v>275</v>
      </c>
      <c r="D143" s="513"/>
      <c r="E143" s="514"/>
      <c r="F143" s="514"/>
      <c r="G143" s="515"/>
      <c r="H143" s="513"/>
      <c r="I143" s="514"/>
      <c r="J143" s="514"/>
      <c r="K143" s="514"/>
      <c r="L143" s="514"/>
      <c r="M143" s="514"/>
      <c r="N143" s="514"/>
      <c r="O143" s="514"/>
      <c r="P143" s="514"/>
      <c r="Q143" s="514"/>
      <c r="R143" s="514"/>
      <c r="S143" s="514"/>
      <c r="T143" s="516"/>
      <c r="U143" s="516"/>
      <c r="V143" s="513"/>
      <c r="W143" s="514"/>
      <c r="X143" s="514"/>
      <c r="Y143" s="514"/>
      <c r="Z143" s="514"/>
      <c r="AA143" s="514"/>
      <c r="AB143" s="514"/>
      <c r="AC143" s="516">
        <f t="shared" si="762"/>
        <v>0</v>
      </c>
      <c r="AD143" s="621">
        <f>AM143+AR143+AW143+BB143+BG143+BL143+BQ143+BV143+CA143+CF143+CK143+CP143</f>
        <v>0</v>
      </c>
      <c r="AE143" s="517">
        <f t="shared" si="744"/>
        <v>0</v>
      </c>
      <c r="AF143" s="517">
        <f t="shared" si="745"/>
        <v>0</v>
      </c>
      <c r="AG143" s="517">
        <f t="shared" si="746"/>
        <v>0</v>
      </c>
      <c r="AH143" s="517">
        <f t="shared" si="747"/>
        <v>0</v>
      </c>
      <c r="AI143" s="508"/>
      <c r="AJ143" s="508"/>
      <c r="AK143" s="548"/>
      <c r="AL143" s="549"/>
      <c r="AM143" s="520">
        <f t="shared" ref="AM143" si="835">SUM(AI143:AL143)/30</f>
        <v>0</v>
      </c>
      <c r="AN143" s="508"/>
      <c r="AO143" s="508"/>
      <c r="AP143" s="548"/>
      <c r="AQ143" s="549"/>
      <c r="AR143" s="520">
        <f t="shared" ref="AR143" si="836">SUM(AN143:AQ143)/30</f>
        <v>0</v>
      </c>
      <c r="AS143" s="508"/>
      <c r="AT143" s="508"/>
      <c r="AU143" s="548"/>
      <c r="AV143" s="549"/>
      <c r="AW143" s="520">
        <f t="shared" ref="AW143" si="837">SUM(AS143:AV143)/30</f>
        <v>0</v>
      </c>
      <c r="AX143" s="508"/>
      <c r="AY143" s="508"/>
      <c r="AZ143" s="548"/>
      <c r="BA143" s="549"/>
      <c r="BB143" s="520">
        <f t="shared" ref="BB143" si="838">SUM(AX143:BA143)/30</f>
        <v>0</v>
      </c>
      <c r="BC143" s="508"/>
      <c r="BD143" s="508"/>
      <c r="BE143" s="548"/>
      <c r="BF143" s="549"/>
      <c r="BG143" s="520">
        <f t="shared" ref="BG143" si="839">SUM(BC143:BF143)/30</f>
        <v>0</v>
      </c>
      <c r="BH143" s="508"/>
      <c r="BI143" s="508"/>
      <c r="BJ143" s="548"/>
      <c r="BK143" s="549"/>
      <c r="BL143" s="520">
        <f t="shared" ref="BL143" si="840">SUM(BH143:BK143)/30</f>
        <v>0</v>
      </c>
      <c r="BM143" s="508"/>
      <c r="BN143" s="508"/>
      <c r="BO143" s="548"/>
      <c r="BP143" s="549"/>
      <c r="BQ143" s="520">
        <f t="shared" ref="BQ143" si="841">SUM(BM143:BP143)/30</f>
        <v>0</v>
      </c>
      <c r="BR143" s="508"/>
      <c r="BS143" s="508"/>
      <c r="BT143" s="548"/>
      <c r="BU143" s="549"/>
      <c r="BV143" s="520">
        <f t="shared" ref="BV143" si="842">SUM(BR143:BU143)/30</f>
        <v>0</v>
      </c>
      <c r="BW143" s="508"/>
      <c r="BX143" s="508"/>
      <c r="BY143" s="548"/>
      <c r="BZ143" s="549"/>
      <c r="CA143" s="520">
        <f t="shared" ref="CA143" si="843">SUM(BW143:BZ143)/30</f>
        <v>0</v>
      </c>
      <c r="CB143" s="508"/>
      <c r="CC143" s="508"/>
      <c r="CD143" s="548"/>
      <c r="CE143" s="549"/>
      <c r="CF143" s="520">
        <f t="shared" ref="CF143" si="844">SUM(CB143:CE143)/30</f>
        <v>0</v>
      </c>
      <c r="CG143" s="508"/>
      <c r="CH143" s="508"/>
      <c r="CI143" s="548"/>
      <c r="CJ143" s="549"/>
      <c r="CK143" s="520">
        <f t="shared" ref="CK143" si="845">SUM(CG143:CJ143)/30</f>
        <v>0</v>
      </c>
      <c r="CL143" s="508"/>
      <c r="CM143" s="508"/>
      <c r="CN143" s="548"/>
      <c r="CO143" s="549"/>
      <c r="CP143" s="520">
        <f t="shared" ref="CP143" si="846">SUM(CL143:CO143)/30</f>
        <v>0</v>
      </c>
      <c r="CQ143" s="62"/>
      <c r="CS143" s="543">
        <f t="shared" si="748"/>
        <v>-1</v>
      </c>
    </row>
    <row r="144" spans="1:97" s="19" customFormat="1" ht="10.199999999999999" x14ac:dyDescent="0.2">
      <c r="A144" s="574" t="s">
        <v>23</v>
      </c>
      <c r="B144" s="575" t="s">
        <v>284</v>
      </c>
      <c r="C144" s="576"/>
      <c r="D144" s="577"/>
      <c r="E144" s="577"/>
      <c r="F144" s="577"/>
      <c r="G144" s="577"/>
      <c r="H144" s="577"/>
      <c r="I144" s="577"/>
      <c r="J144" s="577"/>
      <c r="K144" s="577"/>
      <c r="L144" s="577"/>
      <c r="M144" s="577"/>
      <c r="N144" s="577"/>
      <c r="O144" s="577"/>
      <c r="P144" s="577"/>
      <c r="Q144" s="577"/>
      <c r="R144" s="577"/>
      <c r="S144" s="577"/>
      <c r="T144" s="577"/>
      <c r="U144" s="577"/>
      <c r="V144" s="577"/>
      <c r="W144" s="577"/>
      <c r="X144" s="577"/>
      <c r="Y144" s="577"/>
      <c r="Z144" s="577"/>
      <c r="AA144" s="577"/>
      <c r="AB144" s="578"/>
      <c r="AC144" s="567">
        <f t="shared" ref="AC144:BV144" si="847">SUMIF($CS$128:$CS$143,"&gt;0",AC128:AC143)</f>
        <v>60</v>
      </c>
      <c r="AD144" s="618">
        <f t="shared" si="847"/>
        <v>2</v>
      </c>
      <c r="AE144" s="613">
        <f t="shared" si="847"/>
        <v>0</v>
      </c>
      <c r="AF144" s="613">
        <f t="shared" si="847"/>
        <v>0</v>
      </c>
      <c r="AG144" s="613">
        <f t="shared" si="847"/>
        <v>0</v>
      </c>
      <c r="AH144" s="613">
        <f t="shared" si="847"/>
        <v>60</v>
      </c>
      <c r="AI144" s="613">
        <f t="shared" si="847"/>
        <v>0</v>
      </c>
      <c r="AJ144" s="613">
        <f t="shared" si="847"/>
        <v>0</v>
      </c>
      <c r="AK144" s="613">
        <f t="shared" si="847"/>
        <v>0</v>
      </c>
      <c r="AL144" s="613">
        <f t="shared" si="847"/>
        <v>30</v>
      </c>
      <c r="AM144" s="565">
        <f t="shared" si="847"/>
        <v>1</v>
      </c>
      <c r="AN144" s="613">
        <f t="shared" si="847"/>
        <v>0</v>
      </c>
      <c r="AO144" s="613">
        <f t="shared" si="847"/>
        <v>0</v>
      </c>
      <c r="AP144" s="613">
        <f t="shared" si="847"/>
        <v>0</v>
      </c>
      <c r="AQ144" s="613">
        <f t="shared" si="847"/>
        <v>30</v>
      </c>
      <c r="AR144" s="565">
        <f t="shared" si="847"/>
        <v>1</v>
      </c>
      <c r="AS144" s="613">
        <f t="shared" si="847"/>
        <v>0</v>
      </c>
      <c r="AT144" s="613">
        <f t="shared" si="847"/>
        <v>0</v>
      </c>
      <c r="AU144" s="613">
        <f t="shared" si="847"/>
        <v>0</v>
      </c>
      <c r="AV144" s="613">
        <f t="shared" si="847"/>
        <v>0</v>
      </c>
      <c r="AW144" s="565">
        <f t="shared" si="847"/>
        <v>0</v>
      </c>
      <c r="AX144" s="613">
        <f t="shared" si="847"/>
        <v>0</v>
      </c>
      <c r="AY144" s="613">
        <f t="shared" si="847"/>
        <v>0</v>
      </c>
      <c r="AZ144" s="613">
        <f t="shared" si="847"/>
        <v>0</v>
      </c>
      <c r="BA144" s="613">
        <f t="shared" si="847"/>
        <v>0</v>
      </c>
      <c r="BB144" s="565">
        <f t="shared" si="847"/>
        <v>0</v>
      </c>
      <c r="BC144" s="613">
        <f t="shared" si="847"/>
        <v>0</v>
      </c>
      <c r="BD144" s="613">
        <f t="shared" si="847"/>
        <v>0</v>
      </c>
      <c r="BE144" s="613">
        <f t="shared" si="847"/>
        <v>0</v>
      </c>
      <c r="BF144" s="613">
        <f t="shared" si="847"/>
        <v>0</v>
      </c>
      <c r="BG144" s="565">
        <f t="shared" si="847"/>
        <v>0</v>
      </c>
      <c r="BH144" s="613">
        <f t="shared" si="847"/>
        <v>0</v>
      </c>
      <c r="BI144" s="613">
        <f t="shared" si="847"/>
        <v>0</v>
      </c>
      <c r="BJ144" s="613">
        <f t="shared" si="847"/>
        <v>0</v>
      </c>
      <c r="BK144" s="613">
        <f t="shared" si="847"/>
        <v>0</v>
      </c>
      <c r="BL144" s="565">
        <f t="shared" si="847"/>
        <v>0</v>
      </c>
      <c r="BM144" s="613">
        <f t="shared" si="847"/>
        <v>0</v>
      </c>
      <c r="BN144" s="613">
        <f t="shared" si="847"/>
        <v>0</v>
      </c>
      <c r="BO144" s="613">
        <f t="shared" si="847"/>
        <v>0</v>
      </c>
      <c r="BP144" s="613">
        <f t="shared" si="847"/>
        <v>0</v>
      </c>
      <c r="BQ144" s="565">
        <f t="shared" si="847"/>
        <v>0</v>
      </c>
      <c r="BR144" s="613">
        <f t="shared" si="847"/>
        <v>0</v>
      </c>
      <c r="BS144" s="613">
        <f t="shared" si="847"/>
        <v>0</v>
      </c>
      <c r="BT144" s="613">
        <f t="shared" si="847"/>
        <v>0</v>
      </c>
      <c r="BU144" s="613">
        <f t="shared" si="847"/>
        <v>0</v>
      </c>
      <c r="BV144" s="565">
        <f t="shared" si="847"/>
        <v>0</v>
      </c>
      <c r="BW144" s="613">
        <f t="shared" ref="BW144" si="848">SUMIF($CS$128:$CS$143,"&gt;0",BW128:BW143)</f>
        <v>0</v>
      </c>
      <c r="BX144" s="613">
        <f t="shared" ref="BX144" si="849">SUMIF($CS$128:$CS$143,"&gt;0",BX128:BX143)</f>
        <v>0</v>
      </c>
      <c r="BY144" s="613">
        <f t="shared" ref="BY144" si="850">SUMIF($CS$128:$CS$143,"&gt;0",BY128:BY143)</f>
        <v>0</v>
      </c>
      <c r="BZ144" s="613">
        <f t="shared" ref="BZ144:CA144" si="851">SUMIF($CS$128:$CS$143,"&gt;0",BZ128:BZ143)</f>
        <v>0</v>
      </c>
      <c r="CA144" s="565">
        <f t="shared" si="851"/>
        <v>0</v>
      </c>
      <c r="CB144" s="613">
        <f t="shared" ref="CB144" si="852">SUMIF($CS$128:$CS$143,"&gt;0",CB128:CB143)</f>
        <v>0</v>
      </c>
      <c r="CC144" s="613">
        <f t="shared" ref="CC144" si="853">SUMIF($CS$128:$CS$143,"&gt;0",CC128:CC143)</f>
        <v>0</v>
      </c>
      <c r="CD144" s="613">
        <f t="shared" ref="CD144" si="854">SUMIF($CS$128:$CS$143,"&gt;0",CD128:CD143)</f>
        <v>0</v>
      </c>
      <c r="CE144" s="613">
        <f t="shared" ref="CE144:CF144" si="855">SUMIF($CS$128:$CS$143,"&gt;0",CE128:CE143)</f>
        <v>0</v>
      </c>
      <c r="CF144" s="565">
        <f t="shared" si="855"/>
        <v>0</v>
      </c>
      <c r="CG144" s="613">
        <f t="shared" ref="CG144" si="856">SUMIF($CS$128:$CS$143,"&gt;0",CG128:CG143)</f>
        <v>0</v>
      </c>
      <c r="CH144" s="613">
        <f t="shared" ref="CH144" si="857">SUMIF($CS$128:$CS$143,"&gt;0",CH128:CH143)</f>
        <v>0</v>
      </c>
      <c r="CI144" s="613">
        <f t="shared" ref="CI144" si="858">SUMIF($CS$128:$CS$143,"&gt;0",CI128:CI143)</f>
        <v>0</v>
      </c>
      <c r="CJ144" s="613">
        <f t="shared" ref="CJ144:CK144" si="859">SUMIF($CS$128:$CS$143,"&gt;0",CJ128:CJ143)</f>
        <v>0</v>
      </c>
      <c r="CK144" s="565">
        <f t="shared" si="859"/>
        <v>0</v>
      </c>
      <c r="CL144" s="613">
        <f t="shared" ref="CL144" si="860">SUMIF($CS$128:$CS$143,"&gt;0",CL128:CL143)</f>
        <v>0</v>
      </c>
      <c r="CM144" s="613">
        <f t="shared" ref="CM144" si="861">SUMIF($CS$128:$CS$143,"&gt;0",CM128:CM143)</f>
        <v>0</v>
      </c>
      <c r="CN144" s="613">
        <f t="shared" ref="CN144" si="862">SUMIF($CS$128:$CS$143,"&gt;0",CN128:CN143)</f>
        <v>0</v>
      </c>
      <c r="CO144" s="613">
        <f t="shared" ref="CO144:CP144" si="863">SUMIF($CS$128:$CS$143,"&gt;0",CO128:CO143)</f>
        <v>0</v>
      </c>
      <c r="CP144" s="565">
        <f t="shared" si="863"/>
        <v>0</v>
      </c>
      <c r="CQ144" s="62"/>
      <c r="CS144" s="543">
        <f t="shared" si="748"/>
        <v>1</v>
      </c>
    </row>
    <row r="145" spans="1:98" s="19" customFormat="1" ht="10.199999999999999" x14ac:dyDescent="0.2">
      <c r="A145" s="579"/>
      <c r="B145" s="580" t="s">
        <v>285</v>
      </c>
      <c r="C145" s="581"/>
      <c r="D145" s="582"/>
      <c r="E145" s="582"/>
      <c r="F145" s="582"/>
      <c r="G145" s="582"/>
      <c r="H145" s="582"/>
      <c r="I145" s="582"/>
      <c r="J145" s="582"/>
      <c r="K145" s="582"/>
      <c r="L145" s="582"/>
      <c r="M145" s="582"/>
      <c r="N145" s="582"/>
      <c r="O145" s="582"/>
      <c r="P145" s="582"/>
      <c r="Q145" s="582"/>
      <c r="R145" s="582"/>
      <c r="S145" s="582"/>
      <c r="T145" s="582"/>
      <c r="U145" s="582"/>
      <c r="V145" s="582"/>
      <c r="W145" s="582"/>
      <c r="X145" s="582"/>
      <c r="Y145" s="582"/>
      <c r="Z145" s="582"/>
      <c r="AA145" s="582"/>
      <c r="AB145" s="583"/>
      <c r="AC145" s="568">
        <f t="shared" ref="AC145:BV145" si="864">SUMIF($CS$128:$CS$143,"&lt;0",AC128:AC143)</f>
        <v>0</v>
      </c>
      <c r="AD145" s="619">
        <f t="shared" si="864"/>
        <v>0</v>
      </c>
      <c r="AE145" s="568">
        <f t="shared" si="864"/>
        <v>0</v>
      </c>
      <c r="AF145" s="568">
        <f t="shared" si="864"/>
        <v>0</v>
      </c>
      <c r="AG145" s="568">
        <f t="shared" si="864"/>
        <v>0</v>
      </c>
      <c r="AH145" s="568">
        <f t="shared" si="864"/>
        <v>0</v>
      </c>
      <c r="AI145" s="568">
        <f t="shared" si="864"/>
        <v>0</v>
      </c>
      <c r="AJ145" s="568">
        <f t="shared" si="864"/>
        <v>0</v>
      </c>
      <c r="AK145" s="568">
        <f t="shared" si="864"/>
        <v>0</v>
      </c>
      <c r="AL145" s="568">
        <f t="shared" si="864"/>
        <v>0</v>
      </c>
      <c r="AM145" s="561">
        <f t="shared" si="864"/>
        <v>0</v>
      </c>
      <c r="AN145" s="568">
        <f t="shared" si="864"/>
        <v>0</v>
      </c>
      <c r="AO145" s="568">
        <f t="shared" si="864"/>
        <v>0</v>
      </c>
      <c r="AP145" s="568">
        <f t="shared" si="864"/>
        <v>0</v>
      </c>
      <c r="AQ145" s="568">
        <f t="shared" si="864"/>
        <v>0</v>
      </c>
      <c r="AR145" s="561">
        <f t="shared" si="864"/>
        <v>0</v>
      </c>
      <c r="AS145" s="568">
        <f t="shared" si="864"/>
        <v>0</v>
      </c>
      <c r="AT145" s="568">
        <f t="shared" si="864"/>
        <v>0</v>
      </c>
      <c r="AU145" s="568">
        <f t="shared" si="864"/>
        <v>0</v>
      </c>
      <c r="AV145" s="568">
        <f t="shared" si="864"/>
        <v>0</v>
      </c>
      <c r="AW145" s="561">
        <f t="shared" si="864"/>
        <v>0</v>
      </c>
      <c r="AX145" s="568">
        <f t="shared" si="864"/>
        <v>0</v>
      </c>
      <c r="AY145" s="568">
        <f t="shared" si="864"/>
        <v>0</v>
      </c>
      <c r="AZ145" s="568">
        <f t="shared" si="864"/>
        <v>0</v>
      </c>
      <c r="BA145" s="568">
        <f t="shared" si="864"/>
        <v>0</v>
      </c>
      <c r="BB145" s="561">
        <f t="shared" si="864"/>
        <v>0</v>
      </c>
      <c r="BC145" s="568">
        <f t="shared" si="864"/>
        <v>0</v>
      </c>
      <c r="BD145" s="568">
        <f t="shared" si="864"/>
        <v>0</v>
      </c>
      <c r="BE145" s="568">
        <f t="shared" si="864"/>
        <v>0</v>
      </c>
      <c r="BF145" s="568">
        <f t="shared" si="864"/>
        <v>0</v>
      </c>
      <c r="BG145" s="561">
        <f t="shared" si="864"/>
        <v>0</v>
      </c>
      <c r="BH145" s="568">
        <f t="shared" si="864"/>
        <v>0</v>
      </c>
      <c r="BI145" s="568">
        <f t="shared" si="864"/>
        <v>0</v>
      </c>
      <c r="BJ145" s="568">
        <f t="shared" si="864"/>
        <v>0</v>
      </c>
      <c r="BK145" s="568">
        <f t="shared" si="864"/>
        <v>0</v>
      </c>
      <c r="BL145" s="561">
        <f t="shared" si="864"/>
        <v>0</v>
      </c>
      <c r="BM145" s="568">
        <f t="shared" si="864"/>
        <v>0</v>
      </c>
      <c r="BN145" s="568">
        <f t="shared" si="864"/>
        <v>0</v>
      </c>
      <c r="BO145" s="568">
        <f t="shared" si="864"/>
        <v>0</v>
      </c>
      <c r="BP145" s="568">
        <f t="shared" si="864"/>
        <v>0</v>
      </c>
      <c r="BQ145" s="561">
        <f t="shared" si="864"/>
        <v>0</v>
      </c>
      <c r="BR145" s="568">
        <f t="shared" si="864"/>
        <v>0</v>
      </c>
      <c r="BS145" s="568">
        <f t="shared" si="864"/>
        <v>0</v>
      </c>
      <c r="BT145" s="568">
        <f t="shared" si="864"/>
        <v>0</v>
      </c>
      <c r="BU145" s="568">
        <f t="shared" si="864"/>
        <v>0</v>
      </c>
      <c r="BV145" s="561">
        <f t="shared" si="864"/>
        <v>0</v>
      </c>
      <c r="BW145" s="568">
        <f t="shared" ref="BW145:CP145" si="865">SUMIF($CS$128:$CS$143,"&lt;0",BW128:BW143)</f>
        <v>0</v>
      </c>
      <c r="BX145" s="568">
        <f t="shared" si="865"/>
        <v>0</v>
      </c>
      <c r="BY145" s="568">
        <f t="shared" si="865"/>
        <v>0</v>
      </c>
      <c r="BZ145" s="568">
        <f t="shared" si="865"/>
        <v>0</v>
      </c>
      <c r="CA145" s="561">
        <f t="shared" si="865"/>
        <v>0</v>
      </c>
      <c r="CB145" s="568">
        <f t="shared" si="865"/>
        <v>0</v>
      </c>
      <c r="CC145" s="568">
        <f t="shared" si="865"/>
        <v>0</v>
      </c>
      <c r="CD145" s="568">
        <f t="shared" si="865"/>
        <v>0</v>
      </c>
      <c r="CE145" s="568">
        <f t="shared" si="865"/>
        <v>0</v>
      </c>
      <c r="CF145" s="561">
        <f t="shared" si="865"/>
        <v>0</v>
      </c>
      <c r="CG145" s="568">
        <f t="shared" si="865"/>
        <v>0</v>
      </c>
      <c r="CH145" s="568">
        <f t="shared" si="865"/>
        <v>0</v>
      </c>
      <c r="CI145" s="568">
        <f t="shared" si="865"/>
        <v>0</v>
      </c>
      <c r="CJ145" s="568">
        <f t="shared" si="865"/>
        <v>0</v>
      </c>
      <c r="CK145" s="561">
        <f t="shared" si="865"/>
        <v>0</v>
      </c>
      <c r="CL145" s="568">
        <f t="shared" si="865"/>
        <v>0</v>
      </c>
      <c r="CM145" s="568">
        <f t="shared" si="865"/>
        <v>0</v>
      </c>
      <c r="CN145" s="568">
        <f t="shared" si="865"/>
        <v>0</v>
      </c>
      <c r="CO145" s="568">
        <f t="shared" si="865"/>
        <v>0</v>
      </c>
      <c r="CP145" s="561">
        <f t="shared" si="865"/>
        <v>0</v>
      </c>
      <c r="CQ145" s="62"/>
      <c r="CS145" s="543">
        <f t="shared" si="748"/>
        <v>1</v>
      </c>
    </row>
    <row r="146" spans="1:98" s="19" customFormat="1" ht="10.199999999999999" x14ac:dyDescent="0.2">
      <c r="A146" s="286"/>
      <c r="B146" s="292" t="str">
        <f>'НП ДЕННА'!B82</f>
        <v xml:space="preserve">Разом курсові проєкти (роботи): </v>
      </c>
      <c r="C146" s="291"/>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1"/>
      <c r="AC146" s="569">
        <f>AC144+AC145</f>
        <v>60</v>
      </c>
      <c r="AD146" s="564">
        <f>AD144+AD145</f>
        <v>2</v>
      </c>
      <c r="AE146" s="563">
        <f t="shared" ref="AE146" si="866">AE144+AE145</f>
        <v>0</v>
      </c>
      <c r="AF146" s="563">
        <f t="shared" ref="AF146" si="867">AF144+AF145</f>
        <v>0</v>
      </c>
      <c r="AG146" s="563">
        <f t="shared" ref="AG146" si="868">AG144+AG145</f>
        <v>0</v>
      </c>
      <c r="AH146" s="563">
        <f t="shared" ref="AH146" si="869">AH144+AH145</f>
        <v>60</v>
      </c>
      <c r="AI146" s="563">
        <f t="shared" ref="AI146" si="870">AI144+AI145</f>
        <v>0</v>
      </c>
      <c r="AJ146" s="563">
        <f t="shared" ref="AJ146" si="871">AJ144+AJ145</f>
        <v>0</v>
      </c>
      <c r="AK146" s="563">
        <f t="shared" ref="AK146" si="872">AK144+AK145</f>
        <v>0</v>
      </c>
      <c r="AL146" s="563">
        <f t="shared" ref="AL146" si="873">AL144+AL145</f>
        <v>30</v>
      </c>
      <c r="AM146" s="565">
        <f t="shared" ref="AM146" si="874">AM144+AM145</f>
        <v>1</v>
      </c>
      <c r="AN146" s="563">
        <f t="shared" ref="AN146" si="875">AN144+AN145</f>
        <v>0</v>
      </c>
      <c r="AO146" s="563">
        <f t="shared" ref="AO146" si="876">AO144+AO145</f>
        <v>0</v>
      </c>
      <c r="AP146" s="563">
        <f t="shared" ref="AP146" si="877">AP144+AP145</f>
        <v>0</v>
      </c>
      <c r="AQ146" s="563">
        <f t="shared" ref="AQ146" si="878">AQ144+AQ145</f>
        <v>30</v>
      </c>
      <c r="AR146" s="565">
        <f t="shared" ref="AR146" si="879">AR144+AR145</f>
        <v>1</v>
      </c>
      <c r="AS146" s="563">
        <f t="shared" ref="AS146" si="880">AS144+AS145</f>
        <v>0</v>
      </c>
      <c r="AT146" s="563">
        <f t="shared" ref="AT146" si="881">AT144+AT145</f>
        <v>0</v>
      </c>
      <c r="AU146" s="563">
        <f t="shared" ref="AU146" si="882">AU144+AU145</f>
        <v>0</v>
      </c>
      <c r="AV146" s="563">
        <f t="shared" ref="AV146" si="883">AV144+AV145</f>
        <v>0</v>
      </c>
      <c r="AW146" s="565">
        <f t="shared" ref="AW146" si="884">AW144+AW145</f>
        <v>0</v>
      </c>
      <c r="AX146" s="563">
        <f t="shared" ref="AX146" si="885">AX144+AX145</f>
        <v>0</v>
      </c>
      <c r="AY146" s="563">
        <f t="shared" ref="AY146" si="886">AY144+AY145</f>
        <v>0</v>
      </c>
      <c r="AZ146" s="563">
        <f t="shared" ref="AZ146" si="887">AZ144+AZ145</f>
        <v>0</v>
      </c>
      <c r="BA146" s="563">
        <f t="shared" ref="BA146" si="888">BA144+BA145</f>
        <v>0</v>
      </c>
      <c r="BB146" s="565">
        <f t="shared" ref="BB146" si="889">BB144+BB145</f>
        <v>0</v>
      </c>
      <c r="BC146" s="563">
        <f t="shared" ref="BC146" si="890">BC144+BC145</f>
        <v>0</v>
      </c>
      <c r="BD146" s="563">
        <f t="shared" ref="BD146" si="891">BD144+BD145</f>
        <v>0</v>
      </c>
      <c r="BE146" s="563">
        <f t="shared" ref="BE146" si="892">BE144+BE145</f>
        <v>0</v>
      </c>
      <c r="BF146" s="563">
        <f t="shared" ref="BF146" si="893">BF144+BF145</f>
        <v>0</v>
      </c>
      <c r="BG146" s="565">
        <f t="shared" ref="BG146" si="894">BG144+BG145</f>
        <v>0</v>
      </c>
      <c r="BH146" s="563">
        <f t="shared" ref="BH146" si="895">BH144+BH145</f>
        <v>0</v>
      </c>
      <c r="BI146" s="563">
        <f t="shared" ref="BI146" si="896">BI144+BI145</f>
        <v>0</v>
      </c>
      <c r="BJ146" s="563">
        <f t="shared" ref="BJ146" si="897">BJ144+BJ145</f>
        <v>0</v>
      </c>
      <c r="BK146" s="563">
        <f t="shared" ref="BK146" si="898">BK144+BK145</f>
        <v>0</v>
      </c>
      <c r="BL146" s="565">
        <f t="shared" ref="BL146" si="899">BL144+BL145</f>
        <v>0</v>
      </c>
      <c r="BM146" s="563">
        <f t="shared" ref="BM146" si="900">BM144+BM145</f>
        <v>0</v>
      </c>
      <c r="BN146" s="563">
        <f t="shared" ref="BN146" si="901">BN144+BN145</f>
        <v>0</v>
      </c>
      <c r="BO146" s="563">
        <f t="shared" ref="BO146" si="902">BO144+BO145</f>
        <v>0</v>
      </c>
      <c r="BP146" s="563">
        <f t="shared" ref="BP146" si="903">BP144+BP145</f>
        <v>0</v>
      </c>
      <c r="BQ146" s="565">
        <f t="shared" ref="BQ146" si="904">BQ144+BQ145</f>
        <v>0</v>
      </c>
      <c r="BR146" s="563">
        <f t="shared" ref="BR146" si="905">BR144+BR145</f>
        <v>0</v>
      </c>
      <c r="BS146" s="563">
        <f t="shared" ref="BS146" si="906">BS144+BS145</f>
        <v>0</v>
      </c>
      <c r="BT146" s="563">
        <f t="shared" ref="BT146" si="907">BT144+BT145</f>
        <v>0</v>
      </c>
      <c r="BU146" s="563">
        <f t="shared" ref="BU146" si="908">BU144+BU145</f>
        <v>0</v>
      </c>
      <c r="BV146" s="565">
        <f t="shared" ref="BV146" si="909">BV144+BV145</f>
        <v>0</v>
      </c>
      <c r="BW146" s="563">
        <f t="shared" ref="BW146" si="910">BW144+BW145</f>
        <v>0</v>
      </c>
      <c r="BX146" s="563">
        <f t="shared" ref="BX146" si="911">BX144+BX145</f>
        <v>0</v>
      </c>
      <c r="BY146" s="563">
        <f t="shared" ref="BY146" si="912">BY144+BY145</f>
        <v>0</v>
      </c>
      <c r="BZ146" s="563">
        <f t="shared" ref="BZ146" si="913">BZ144+BZ145</f>
        <v>0</v>
      </c>
      <c r="CA146" s="565">
        <f t="shared" ref="CA146" si="914">CA144+CA145</f>
        <v>0</v>
      </c>
      <c r="CB146" s="563">
        <f t="shared" ref="CB146" si="915">CB144+CB145</f>
        <v>0</v>
      </c>
      <c r="CC146" s="563">
        <f t="shared" ref="CC146" si="916">CC144+CC145</f>
        <v>0</v>
      </c>
      <c r="CD146" s="563">
        <f t="shared" ref="CD146" si="917">CD144+CD145</f>
        <v>0</v>
      </c>
      <c r="CE146" s="563">
        <f t="shared" ref="CE146" si="918">CE144+CE145</f>
        <v>0</v>
      </c>
      <c r="CF146" s="565">
        <f t="shared" ref="CF146" si="919">CF144+CF145</f>
        <v>0</v>
      </c>
      <c r="CG146" s="563">
        <f t="shared" ref="CG146" si="920">CG144+CG145</f>
        <v>0</v>
      </c>
      <c r="CH146" s="563">
        <f t="shared" ref="CH146" si="921">CH144+CH145</f>
        <v>0</v>
      </c>
      <c r="CI146" s="563">
        <f t="shared" ref="CI146" si="922">CI144+CI145</f>
        <v>0</v>
      </c>
      <c r="CJ146" s="563">
        <f t="shared" ref="CJ146" si="923">CJ144+CJ145</f>
        <v>0</v>
      </c>
      <c r="CK146" s="565">
        <f t="shared" ref="CK146" si="924">CK144+CK145</f>
        <v>0</v>
      </c>
      <c r="CL146" s="563">
        <f t="shared" ref="CL146" si="925">CL144+CL145</f>
        <v>0</v>
      </c>
      <c r="CM146" s="563">
        <f t="shared" ref="CM146" si="926">CM144+CM145</f>
        <v>0</v>
      </c>
      <c r="CN146" s="563">
        <f t="shared" ref="CN146" si="927">CN144+CN145</f>
        <v>0</v>
      </c>
      <c r="CO146" s="563">
        <f t="shared" ref="CO146" si="928">CO144+CO145</f>
        <v>0</v>
      </c>
      <c r="CP146" s="565">
        <f t="shared" ref="CP146" si="929">CP144+CP145</f>
        <v>0</v>
      </c>
      <c r="CQ146" s="62"/>
    </row>
    <row r="147" spans="1:98" s="19" customFormat="1" ht="10.199999999999999" x14ac:dyDescent="0.2">
      <c r="A147" s="286"/>
      <c r="B147" s="287" t="s">
        <v>24</v>
      </c>
      <c r="C147" s="291"/>
      <c r="D147" s="263"/>
      <c r="E147" s="263"/>
      <c r="F147" s="263"/>
      <c r="G147" s="263"/>
      <c r="H147" s="263"/>
      <c r="I147" s="263"/>
      <c r="J147" s="263"/>
      <c r="K147" s="263"/>
      <c r="L147" s="263"/>
      <c r="M147" s="263"/>
      <c r="N147" s="263"/>
      <c r="O147" s="263"/>
      <c r="P147" s="263"/>
      <c r="Q147" s="263"/>
      <c r="R147" s="263"/>
      <c r="S147" s="263"/>
      <c r="T147" s="263"/>
      <c r="U147" s="289"/>
      <c r="V147" s="263"/>
      <c r="W147" s="263"/>
      <c r="X147" s="263"/>
      <c r="Y147" s="263"/>
      <c r="Z147" s="263"/>
      <c r="AA147" s="263"/>
      <c r="AB147" s="263"/>
      <c r="AC147" s="263"/>
      <c r="AD147" s="263"/>
      <c r="AE147" s="263"/>
      <c r="AF147" s="263"/>
      <c r="AG147" s="263"/>
      <c r="AH147" s="140"/>
      <c r="AI147" s="221"/>
      <c r="AJ147" s="221"/>
      <c r="AK147" s="521"/>
      <c r="AL147" s="522"/>
      <c r="AM147" s="523"/>
      <c r="AN147" s="522"/>
      <c r="AO147" s="522"/>
      <c r="AP147" s="522"/>
      <c r="AQ147" s="522"/>
      <c r="AR147" s="523"/>
      <c r="AS147" s="522"/>
      <c r="AT147" s="522"/>
      <c r="AU147" s="522"/>
      <c r="AV147" s="522"/>
      <c r="AW147" s="523"/>
      <c r="AX147" s="522"/>
      <c r="AY147" s="522"/>
      <c r="AZ147" s="522"/>
      <c r="BA147" s="522"/>
      <c r="BB147" s="523"/>
      <c r="BC147" s="523"/>
      <c r="BD147" s="523"/>
      <c r="BE147" s="523"/>
      <c r="BF147" s="523"/>
      <c r="BG147" s="523"/>
      <c r="BH147" s="523"/>
      <c r="BI147" s="523"/>
      <c r="BJ147" s="523"/>
      <c r="BK147" s="523"/>
      <c r="BL147" s="523"/>
      <c r="BM147" s="523"/>
      <c r="BN147" s="523"/>
      <c r="BO147" s="523"/>
      <c r="BP147" s="523"/>
      <c r="BQ147" s="523"/>
      <c r="BR147" s="523"/>
      <c r="BS147" s="523"/>
      <c r="BT147" s="523"/>
      <c r="BU147" s="523"/>
      <c r="BV147" s="523"/>
      <c r="BW147" s="522"/>
      <c r="BX147" s="522"/>
      <c r="BY147" s="522"/>
      <c r="BZ147" s="522"/>
      <c r="CA147" s="523"/>
      <c r="CB147" s="522"/>
      <c r="CC147" s="522"/>
      <c r="CD147" s="522"/>
      <c r="CE147" s="522"/>
      <c r="CF147" s="523"/>
      <c r="CG147" s="522"/>
      <c r="CH147" s="522"/>
      <c r="CI147" s="522"/>
      <c r="CJ147" s="522"/>
      <c r="CK147" s="523"/>
      <c r="CL147" s="522"/>
      <c r="CM147" s="522"/>
      <c r="CN147" s="522"/>
      <c r="CO147" s="524"/>
      <c r="CP147" s="525"/>
      <c r="CQ147" s="62"/>
    </row>
    <row r="148" spans="1:98" s="19" customFormat="1" ht="10.8" x14ac:dyDescent="0.2">
      <c r="A148" s="293" t="str">
        <f>'НП ДЕННА'!A86</f>
        <v>1.3</v>
      </c>
      <c r="B148" s="290" t="str">
        <f>'НП ДЕННА'!B86</f>
        <v>Практика</v>
      </c>
      <c r="C148" s="291"/>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222"/>
      <c r="AJ148" s="222"/>
      <c r="AK148" s="527"/>
      <c r="AL148" s="528"/>
      <c r="AM148" s="528"/>
      <c r="AN148" s="528"/>
      <c r="AO148" s="528"/>
      <c r="AP148" s="528"/>
      <c r="AQ148" s="528"/>
      <c r="AR148" s="528"/>
      <c r="AS148" s="528"/>
      <c r="AT148" s="528"/>
      <c r="AU148" s="528"/>
      <c r="AV148" s="528"/>
      <c r="AW148" s="528"/>
      <c r="AX148" s="528"/>
      <c r="AY148" s="528"/>
      <c r="AZ148" s="528"/>
      <c r="BA148" s="528"/>
      <c r="BB148" s="528"/>
      <c r="BC148" s="528"/>
      <c r="BD148" s="528"/>
      <c r="BE148" s="528"/>
      <c r="BF148" s="528"/>
      <c r="BG148" s="528"/>
      <c r="BH148" s="528"/>
      <c r="BI148" s="528"/>
      <c r="BJ148" s="528"/>
      <c r="BK148" s="528"/>
      <c r="BL148" s="528"/>
      <c r="BM148" s="528"/>
      <c r="BN148" s="528"/>
      <c r="BO148" s="528"/>
      <c r="BP148" s="528"/>
      <c r="BQ148" s="528"/>
      <c r="BR148" s="528"/>
      <c r="BS148" s="528"/>
      <c r="BT148" s="528"/>
      <c r="BU148" s="528"/>
      <c r="BV148" s="528"/>
      <c r="BW148" s="528"/>
      <c r="BX148" s="528"/>
      <c r="BY148" s="528"/>
      <c r="BZ148" s="528"/>
      <c r="CA148" s="528"/>
      <c r="CB148" s="528"/>
      <c r="CC148" s="528"/>
      <c r="CD148" s="528"/>
      <c r="CE148" s="528"/>
      <c r="CF148" s="528"/>
      <c r="CG148" s="528"/>
      <c r="CH148" s="528"/>
      <c r="CI148" s="528"/>
      <c r="CJ148" s="528"/>
      <c r="CK148" s="528"/>
      <c r="CL148" s="528"/>
      <c r="CM148" s="528"/>
      <c r="CN148" s="528"/>
      <c r="CO148" s="528"/>
      <c r="CP148" s="529"/>
      <c r="CQ148" s="62"/>
    </row>
    <row r="149" spans="1:98" s="19" customFormat="1" ht="10.199999999999999" x14ac:dyDescent="0.2">
      <c r="A149" s="22" t="str">
        <f>'НП ДЕННА'!A87</f>
        <v>1.3.01</v>
      </c>
      <c r="B149" s="363" t="str">
        <f>'НП ДЕННА'!B87</f>
        <v>Переддипломна</v>
      </c>
      <c r="C149" s="364">
        <f>'НП ДЕННА'!C87</f>
        <v>0</v>
      </c>
      <c r="D149" s="272">
        <f>'НП ДЕННА'!D87</f>
        <v>0</v>
      </c>
      <c r="E149" s="273">
        <f>'НП ДЕННА'!E87</f>
        <v>0</v>
      </c>
      <c r="F149" s="273">
        <f>'НП ДЕННА'!F87</f>
        <v>0</v>
      </c>
      <c r="G149" s="274">
        <f>'НП ДЕННА'!G87</f>
        <v>0</v>
      </c>
      <c r="H149" s="272">
        <f>'НП ДЕННА'!H87</f>
        <v>3</v>
      </c>
      <c r="I149" s="273">
        <f>'НП ДЕННА'!I87</f>
        <v>0</v>
      </c>
      <c r="J149" s="273">
        <f>'НП ДЕННА'!J87</f>
        <v>0</v>
      </c>
      <c r="K149" s="273">
        <f>'НП ДЕННА'!K87</f>
        <v>0</v>
      </c>
      <c r="L149" s="273">
        <f>'НП ДЕННА'!L87</f>
        <v>0</v>
      </c>
      <c r="M149" s="273">
        <f>'НП ДЕННА'!M87</f>
        <v>0</v>
      </c>
      <c r="N149" s="273">
        <f>'НП ДЕННА'!N87</f>
        <v>0</v>
      </c>
      <c r="O149" s="273">
        <f>'НП ДЕННА'!O87</f>
        <v>0</v>
      </c>
      <c r="P149" s="273">
        <f>'НП ДЕННА'!P87</f>
        <v>0</v>
      </c>
      <c r="Q149" s="273">
        <f>'НП ДЕННА'!Q87</f>
        <v>0</v>
      </c>
      <c r="R149" s="273">
        <f>'НП ДЕННА'!R87</f>
        <v>0</v>
      </c>
      <c r="S149" s="273">
        <f>'НП ДЕННА'!S87</f>
        <v>0</v>
      </c>
      <c r="T149" s="257">
        <f>'НП ДЕННА'!T87</f>
        <v>0</v>
      </c>
      <c r="U149" s="257">
        <f>'НП ДЕННА'!U87</f>
        <v>0</v>
      </c>
      <c r="V149" s="272">
        <f>'НП ДЕННА'!V87</f>
        <v>0</v>
      </c>
      <c r="W149" s="273">
        <f>'НП ДЕННА'!W87</f>
        <v>0</v>
      </c>
      <c r="X149" s="273">
        <f>'НП ДЕННА'!X87</f>
        <v>0</v>
      </c>
      <c r="Y149" s="273">
        <f>'НП ДЕННА'!Y87</f>
        <v>0</v>
      </c>
      <c r="Z149" s="273">
        <f>'НП ДЕННА'!Z87</f>
        <v>0</v>
      </c>
      <c r="AA149" s="273">
        <f>'НП ДЕННА'!AA87</f>
        <v>0</v>
      </c>
      <c r="AB149" s="273">
        <f>'НП ДЕННА'!AB87</f>
        <v>0</v>
      </c>
      <c r="AC149" s="275">
        <f t="shared" ref="AC149:AC150" si="930">SUM(AE149:AH149)</f>
        <v>216</v>
      </c>
      <c r="AD149" s="620">
        <f>'НП ДЕННА'!AD87-AD150</f>
        <v>7.2</v>
      </c>
      <c r="AE149" s="9">
        <f t="shared" ref="AE149:AE164" si="931">AI149+AN149+AS149+AX149+BC149+BH149+BM149+BR149+BW149+CB149+CG149+CL149</f>
        <v>0</v>
      </c>
      <c r="AF149" s="9">
        <f t="shared" ref="AF149:AF164" si="932">AJ149+AO149+AT149+AY149+BD149+BI149+BN149+BS149+BX149+CC149+CH149+CM149</f>
        <v>0</v>
      </c>
      <c r="AG149" s="9">
        <f t="shared" ref="AG149:AG164" si="933">AK149+AP149+AU149+AZ149+BE149+BJ149+BO149+BT149+BY149+CD149+CI149+CN149</f>
        <v>0</v>
      </c>
      <c r="AH149" s="9">
        <f t="shared" ref="AH149:AH164" si="934">AL149+AQ149+AV149+BA149+BF149+BK149+BP149+BU149+BZ149+CE149+CJ149+CO149</f>
        <v>216</v>
      </c>
      <c r="AI149" s="545">
        <f>IF('НП ДЕННА'!AI87&gt;0,IF(ROUND('НП ДЕННА'!AI87*$CR$4,0)&gt;0,ROUND('НП ДЕННА'!AI87*$CR$4,0)*2,2),0)-AI150</f>
        <v>0</v>
      </c>
      <c r="AJ149" s="545">
        <f>IF('НП ДЕННА'!AJ87&gt;0,IF(ROUND('НП ДЕННА'!AJ87*$CR$4,0)&gt;0,ROUND('НП ДЕННА'!AJ87*$CR$4,0)*2,2),0)-AJ150</f>
        <v>0</v>
      </c>
      <c r="AK149" s="546">
        <f>IF('НП ДЕННА'!AK87&gt;0,IF(ROUND('НП ДЕННА'!AK87*$CR$4,0)&gt;0,ROUND('НП ДЕННА'!AK87*$CR$4,0)*2,2),0)-AK150</f>
        <v>0</v>
      </c>
      <c r="AL149" s="547">
        <f>'НП ДЕННА'!AL87*30-SUM(AI149:AK150)-AL150</f>
        <v>0</v>
      </c>
      <c r="AM149" s="518">
        <f>'НП ДЕННА'!AL87-AM150</f>
        <v>0</v>
      </c>
      <c r="AN149" s="545">
        <f>IF('НП ДЕННА'!AM87&gt;0,IF(ROUND('НП ДЕННА'!AM87*$CR$4,0)&gt;0,ROUND('НП ДЕННА'!AM87*$CR$4,0)*2,2),0)-AN150</f>
        <v>0</v>
      </c>
      <c r="AO149" s="545">
        <f>IF('НП ДЕННА'!AN87&gt;0,IF(ROUND('НП ДЕННА'!AN87*$CR$4,0)&gt;0,ROUND('НП ДЕННА'!AN87*$CR$4,0)*2,2),0)-AO150</f>
        <v>0</v>
      </c>
      <c r="AP149" s="546">
        <f>IF('НП ДЕННА'!AO87&gt;0,IF(ROUND('НП ДЕННА'!AO87*$CR$4,0)&gt;0,ROUND('НП ДЕННА'!AO87*$CR$4,0)*2,2),0)-AP150</f>
        <v>0</v>
      </c>
      <c r="AQ149" s="547">
        <f>'НП ДЕННА'!AP87*30-SUM(AN149:AP150)-AQ150</f>
        <v>0</v>
      </c>
      <c r="AR149" s="518">
        <f>'НП ДЕННА'!AP87-AR150</f>
        <v>0</v>
      </c>
      <c r="AS149" s="545">
        <f>IF('НП ДЕННА'!AQ87&gt;0,IF(ROUND('НП ДЕННА'!AQ87*$CR$4,0)&gt;0,ROUND('НП ДЕННА'!AQ87*$CR$4,0)*2,2),0)-AS150</f>
        <v>0</v>
      </c>
      <c r="AT149" s="545">
        <f>IF('НП ДЕННА'!AR87&gt;0,IF(ROUND('НП ДЕННА'!AR87*$CR$4,0)&gt;0,ROUND('НП ДЕННА'!AR87*$CR$4,0)*2,2),0)-AT150</f>
        <v>0</v>
      </c>
      <c r="AU149" s="546">
        <f>IF('НП ДЕННА'!AS87&gt;0,IF(ROUND('НП ДЕННА'!AS87*$CR$4,0)&gt;0,ROUND('НП ДЕННА'!AS87*$CR$4,0)*2,2),0)-AU150</f>
        <v>0</v>
      </c>
      <c r="AV149" s="547">
        <f>'НП ДЕННА'!AT87*30-SUM(AS149:AU150)-AV150</f>
        <v>216</v>
      </c>
      <c r="AW149" s="518">
        <f>'НП ДЕННА'!AT87-AW150</f>
        <v>7.2</v>
      </c>
      <c r="AX149" s="545">
        <f>IF('НП ДЕННА'!AU87&gt;0,IF(ROUND('НП ДЕННА'!AU87*$CR$4,0)&gt;0,ROUND('НП ДЕННА'!AU87*$CR$4,0)*2,2),0)-AX150</f>
        <v>0</v>
      </c>
      <c r="AY149" s="545">
        <f>IF('НП ДЕННА'!AV87&gt;0,IF(ROUND('НП ДЕННА'!AV87*$CR$4,0)&gt;0,ROUND('НП ДЕННА'!AV87*$CR$4,0)*2,2),0)-AY150</f>
        <v>0</v>
      </c>
      <c r="AZ149" s="546">
        <f>IF('НП ДЕННА'!AW87&gt;0,IF(ROUND('НП ДЕННА'!AW87*$CR$4,0)&gt;0,ROUND('НП ДЕННА'!AW87*$CR$4,0)*2,2),0)-AZ150</f>
        <v>0</v>
      </c>
      <c r="BA149" s="547">
        <f>'НП ДЕННА'!AX87*30-SUM(AX149:AZ150)-BA150</f>
        <v>0</v>
      </c>
      <c r="BB149" s="518">
        <f>'НП ДЕННА'!AX87-BB150</f>
        <v>0</v>
      </c>
      <c r="BC149" s="545">
        <f>IF('НП ДЕННА'!AY87&gt;0,IF(ROUND('НП ДЕННА'!AY87*$CR$4,0)&gt;0,ROUND('НП ДЕННА'!AY87*$CR$4,0)*2,2),0)-BC150</f>
        <v>0</v>
      </c>
      <c r="BD149" s="545">
        <f>IF('НП ДЕННА'!AZ87&gt;0,IF(ROUND('НП ДЕННА'!AZ87*$CR$4,0)&gt;0,ROUND('НП ДЕННА'!AZ87*$CR$4,0)*2,2),0)-BD150</f>
        <v>0</v>
      </c>
      <c r="BE149" s="546">
        <f>IF('НП ДЕННА'!BA87&gt;0,IF(ROUND('НП ДЕННА'!BA87*$CR$4,0)&gt;0,ROUND('НП ДЕННА'!BA87*$CR$4,0)*2,2),0)-BE150</f>
        <v>0</v>
      </c>
      <c r="BF149" s="547">
        <f>'НП ДЕННА'!BB87*30-SUM(BC149:BE150)-BF150</f>
        <v>0</v>
      </c>
      <c r="BG149" s="518">
        <f>'НП ДЕННА'!BB87-BG150</f>
        <v>0</v>
      </c>
      <c r="BH149" s="545">
        <f>IF('НП ДЕННА'!BC87&gt;0,IF(ROUND('НП ДЕННА'!BC87*$CR$4,0)&gt;0,ROUND('НП ДЕННА'!BC87*$CR$4,0)*2,2),0)-BH150</f>
        <v>0</v>
      </c>
      <c r="BI149" s="545">
        <f>IF('НП ДЕННА'!BD87&gt;0,IF(ROUND('НП ДЕННА'!BD87*$CR$4,0)&gt;0,ROUND('НП ДЕННА'!BD87*$CR$4,0)*2,2),0)-BI150</f>
        <v>0</v>
      </c>
      <c r="BJ149" s="546">
        <f>IF('НП ДЕННА'!BE87&gt;0,IF(ROUND('НП ДЕННА'!BE87*$CR$4,0)&gt;0,ROUND('НП ДЕННА'!BE87*$CR$4,0)*2,2),0)-BJ150</f>
        <v>0</v>
      </c>
      <c r="BK149" s="547">
        <f>'НП ДЕННА'!BF87*30-SUM(BH149:BJ150)-BK150</f>
        <v>0</v>
      </c>
      <c r="BL149" s="518">
        <f>'НП ДЕННА'!BF87-BL150</f>
        <v>0</v>
      </c>
      <c r="BM149" s="545">
        <f>IF('НП ДЕННА'!BG87&gt;0,IF(ROUND('НП ДЕННА'!BG87*$CR$4,0)&gt;0,ROUND('НП ДЕННА'!BG87*$CR$4,0)*2,2),0)-BM150</f>
        <v>0</v>
      </c>
      <c r="BN149" s="545">
        <f>IF('НП ДЕННА'!BH87&gt;0,IF(ROUND('НП ДЕННА'!BH87*$CR$4,0)&gt;0,ROUND('НП ДЕННА'!BH87*$CR$4,0)*2,2),0)-BN150</f>
        <v>0</v>
      </c>
      <c r="BO149" s="546">
        <f>IF('НП ДЕННА'!BI87&gt;0,IF(ROUND('НП ДЕННА'!BI87*$CR$4,0)&gt;0,ROUND('НП ДЕННА'!BI87*$CR$4,0)*2,2),0)-BO150</f>
        <v>0</v>
      </c>
      <c r="BP149" s="547">
        <f>'НП ДЕННА'!BJ87*30-SUM(BM149:BO150)-BP150</f>
        <v>0</v>
      </c>
      <c r="BQ149" s="518">
        <f>'НП ДЕННА'!BJ87-BQ150</f>
        <v>0</v>
      </c>
      <c r="BR149" s="545">
        <f>IF('НП ДЕННА'!BK87&gt;0,IF(ROUND('НП ДЕННА'!BK87*$CR$4,0)&gt;0,ROUND('НП ДЕННА'!BK87*$CR$4,0)*2,2),0)-BR150</f>
        <v>0</v>
      </c>
      <c r="BS149" s="545">
        <f>IF('НП ДЕННА'!BL87&gt;0,IF(ROUND('НП ДЕННА'!BL87*$CR$4,0)&gt;0,ROUND('НП ДЕННА'!BL87*$CR$4,0)*2,2),0)-BS150</f>
        <v>0</v>
      </c>
      <c r="BT149" s="546">
        <f>IF('НП ДЕННА'!BM87&gt;0,IF(ROUND('НП ДЕННА'!BM87*$CR$4,0)&gt;0,ROUND('НП ДЕННА'!BM87*$CR$4,0)*2,2),0)-BT150</f>
        <v>0</v>
      </c>
      <c r="BU149" s="547">
        <f>'НП ДЕННА'!BN87*30-SUM(BR149:BT150)-BU150</f>
        <v>0</v>
      </c>
      <c r="BV149" s="518">
        <f>'НП ДЕННА'!BN87-BV150</f>
        <v>0</v>
      </c>
      <c r="BW149" s="545">
        <f>IF('НП ДЕННА'!BO87&gt;0,IF(ROUND('НП ДЕННА'!BO87*$CR$4,0)&gt;0,ROUND('НП ДЕННА'!BO87*$CR$4,0)*2,2),0)-BW150</f>
        <v>0</v>
      </c>
      <c r="BX149" s="545">
        <f>IF('НП ДЕННА'!BP87&gt;0,IF(ROUND('НП ДЕННА'!BP87*$CR$4,0)&gt;0,ROUND('НП ДЕННА'!BP87*$CR$4,0)*2,2),0)-BX150</f>
        <v>0</v>
      </c>
      <c r="BY149" s="546">
        <f>IF('НП ДЕННА'!BQ87&gt;0,IF(ROUND('НП ДЕННА'!BQ87*$CR$4,0)&gt;0,ROUND('НП ДЕННА'!BQ87*$CR$4,0)*2,2),0)-BY150</f>
        <v>0</v>
      </c>
      <c r="BZ149" s="547">
        <f>'НП ДЕННА'!BR87*30-SUM(BW149:BY150)-BZ150</f>
        <v>0</v>
      </c>
      <c r="CA149" s="518">
        <f>'НП ДЕННА'!BR87-CA150</f>
        <v>0</v>
      </c>
      <c r="CB149" s="545">
        <f>IF('НП ДЕННА'!BS87&gt;0,IF(ROUND('НП ДЕННА'!BS87*$CR$4,0)&gt;0,ROUND('НП ДЕННА'!BS87*$CR$4,0)*2,2),0)-CB150</f>
        <v>0</v>
      </c>
      <c r="CC149" s="545">
        <f>IF('НП ДЕННА'!BT87&gt;0,IF(ROUND('НП ДЕННА'!BT87*$CR$4,0)&gt;0,ROUND('НП ДЕННА'!BT87*$CR$4,0)*2,2),0)-CC150</f>
        <v>0</v>
      </c>
      <c r="CD149" s="546">
        <f>IF('НП ДЕННА'!BU87&gt;0,IF(ROUND('НП ДЕННА'!BU87*$CR$4,0)&gt;0,ROUND('НП ДЕННА'!BU87*$CR$4,0)*2,2),0)-CD150</f>
        <v>0</v>
      </c>
      <c r="CE149" s="547">
        <f>'НП ДЕННА'!BV87*30-SUM(CB149:CD150)-CE150</f>
        <v>0</v>
      </c>
      <c r="CF149" s="518">
        <f>'НП ДЕННА'!BV87-CF150</f>
        <v>0</v>
      </c>
      <c r="CG149" s="545">
        <f>IF('НП ДЕННА'!BW87&gt;0,IF(ROUND('НП ДЕННА'!BW87*$CR$4,0)&gt;0,ROUND('НП ДЕННА'!BW87*$CR$4,0)*2,2),0)-CG150</f>
        <v>0</v>
      </c>
      <c r="CH149" s="545">
        <f>IF('НП ДЕННА'!BX87&gt;0,IF(ROUND('НП ДЕННА'!BX87*$CR$4,0)&gt;0,ROUND('НП ДЕННА'!BX87*$CR$4,0)*2,2),0)-CH150</f>
        <v>0</v>
      </c>
      <c r="CI149" s="546">
        <f>IF('НП ДЕННА'!BY87&gt;0,IF(ROUND('НП ДЕННА'!BY87*$CR$4,0)&gt;0,ROUND('НП ДЕННА'!BY87*$CR$4,0)*2,2),0)-CI150</f>
        <v>0</v>
      </c>
      <c r="CJ149" s="547">
        <f>'НП ДЕННА'!BZ87*30-SUM(CG149:CI150)-CJ150</f>
        <v>0</v>
      </c>
      <c r="CK149" s="518">
        <f>'НП ДЕННА'!BZ87-CK150</f>
        <v>0</v>
      </c>
      <c r="CL149" s="545">
        <f>IF('НП ДЕННА'!CA87&gt;0,IF(ROUND('НП ДЕННА'!CA87*$CR$4,0)&gt;0,ROUND('НП ДЕННА'!CA87*$CR$4,0)*2,2),0)-CL150</f>
        <v>0</v>
      </c>
      <c r="CM149" s="545">
        <f>IF('НП ДЕННА'!CB87&gt;0,IF(ROUND('НП ДЕННА'!CB87*$CR$4,0)&gt;0,ROUND('НП ДЕННА'!CB87*$CR$4,0)*2,2),0)-CM150</f>
        <v>0</v>
      </c>
      <c r="CN149" s="546">
        <f>IF('НП ДЕННА'!CC87&gt;0,IF(ROUND('НП ДЕННА'!CC87*$CR$4,0)&gt;0,ROUND('НП ДЕННА'!CC87*$CR$4,0)*2,2),0)-CN150</f>
        <v>0</v>
      </c>
      <c r="CO149" s="547">
        <f>'НП ДЕННА'!CD87*30-SUM(CL149:CN150)-CO150</f>
        <v>0</v>
      </c>
      <c r="CP149" s="518">
        <f>'НП ДЕННА'!CD87-CP150</f>
        <v>0</v>
      </c>
      <c r="CQ149" s="62"/>
      <c r="CS149" s="543">
        <f t="shared" ref="CS149:CS164" si="935">IF(B149&gt;0,1,-1)</f>
        <v>1</v>
      </c>
    </row>
    <row r="150" spans="1:98" s="19" customFormat="1" ht="10.199999999999999" x14ac:dyDescent="0.2">
      <c r="A150" s="510"/>
      <c r="B150" s="511"/>
      <c r="C150" s="512" t="s">
        <v>275</v>
      </c>
      <c r="D150" s="513"/>
      <c r="E150" s="514"/>
      <c r="F150" s="514"/>
      <c r="G150" s="515"/>
      <c r="H150" s="513"/>
      <c r="I150" s="514"/>
      <c r="J150" s="514"/>
      <c r="K150" s="514"/>
      <c r="L150" s="514"/>
      <c r="M150" s="514"/>
      <c r="N150" s="514"/>
      <c r="O150" s="514"/>
      <c r="P150" s="514"/>
      <c r="Q150" s="514"/>
      <c r="R150" s="514"/>
      <c r="S150" s="514"/>
      <c r="T150" s="516"/>
      <c r="U150" s="516"/>
      <c r="V150" s="513"/>
      <c r="W150" s="514"/>
      <c r="X150" s="514"/>
      <c r="Y150" s="514"/>
      <c r="Z150" s="514"/>
      <c r="AA150" s="514"/>
      <c r="AB150" s="514"/>
      <c r="AC150" s="516">
        <f t="shared" si="930"/>
        <v>0</v>
      </c>
      <c r="AD150" s="621">
        <f>AM150+AR150+AW150+BB150+BG150+BL150+BQ150+BV150+CA150+CF150+CK150+CP150</f>
        <v>0</v>
      </c>
      <c r="AE150" s="517">
        <f t="shared" si="931"/>
        <v>0</v>
      </c>
      <c r="AF150" s="517">
        <f t="shared" si="932"/>
        <v>0</v>
      </c>
      <c r="AG150" s="517">
        <f t="shared" si="933"/>
        <v>0</v>
      </c>
      <c r="AH150" s="517">
        <f t="shared" si="934"/>
        <v>0</v>
      </c>
      <c r="AI150" s="508"/>
      <c r="AJ150" s="508"/>
      <c r="AK150" s="548"/>
      <c r="AL150" s="549"/>
      <c r="AM150" s="520">
        <f t="shared" ref="AM150" si="936">SUM(AI150:AL150)/30</f>
        <v>0</v>
      </c>
      <c r="AN150" s="508"/>
      <c r="AO150" s="508"/>
      <c r="AP150" s="548"/>
      <c r="AQ150" s="549"/>
      <c r="AR150" s="520">
        <f t="shared" ref="AR150" si="937">SUM(AN150:AQ150)/30</f>
        <v>0</v>
      </c>
      <c r="AS150" s="508"/>
      <c r="AT150" s="508"/>
      <c r="AU150" s="548"/>
      <c r="AV150" s="549"/>
      <c r="AW150" s="520">
        <f t="shared" ref="AW150" si="938">SUM(AS150:AV150)/30</f>
        <v>0</v>
      </c>
      <c r="AX150" s="508"/>
      <c r="AY150" s="508"/>
      <c r="AZ150" s="548"/>
      <c r="BA150" s="549"/>
      <c r="BB150" s="520">
        <f t="shared" ref="BB150" si="939">SUM(AX150:BA150)/30</f>
        <v>0</v>
      </c>
      <c r="BC150" s="508"/>
      <c r="BD150" s="508"/>
      <c r="BE150" s="548"/>
      <c r="BF150" s="549"/>
      <c r="BG150" s="520">
        <f t="shared" ref="BG150" si="940">SUM(BC150:BF150)/30</f>
        <v>0</v>
      </c>
      <c r="BH150" s="508"/>
      <c r="BI150" s="508"/>
      <c r="BJ150" s="548"/>
      <c r="BK150" s="549"/>
      <c r="BL150" s="520">
        <f t="shared" ref="BL150" si="941">SUM(BH150:BK150)/30</f>
        <v>0</v>
      </c>
      <c r="BM150" s="508"/>
      <c r="BN150" s="508"/>
      <c r="BO150" s="548"/>
      <c r="BP150" s="549"/>
      <c r="BQ150" s="520">
        <f t="shared" ref="BQ150" si="942">SUM(BM150:BP150)/30</f>
        <v>0</v>
      </c>
      <c r="BR150" s="508"/>
      <c r="BS150" s="508"/>
      <c r="BT150" s="548"/>
      <c r="BU150" s="549"/>
      <c r="BV150" s="520">
        <f t="shared" ref="BV150" si="943">SUM(BR150:BU150)/30</f>
        <v>0</v>
      </c>
      <c r="BW150" s="508"/>
      <c r="BX150" s="508"/>
      <c r="BY150" s="548"/>
      <c r="BZ150" s="549"/>
      <c r="CA150" s="520">
        <f t="shared" ref="CA150" si="944">SUM(BW150:BZ150)/30</f>
        <v>0</v>
      </c>
      <c r="CB150" s="508"/>
      <c r="CC150" s="508"/>
      <c r="CD150" s="548"/>
      <c r="CE150" s="549"/>
      <c r="CF150" s="520">
        <f t="shared" ref="CF150" si="945">SUM(CB150:CE150)/30</f>
        <v>0</v>
      </c>
      <c r="CG150" s="508"/>
      <c r="CH150" s="508"/>
      <c r="CI150" s="548"/>
      <c r="CJ150" s="549"/>
      <c r="CK150" s="520">
        <f t="shared" ref="CK150" si="946">SUM(CG150:CJ150)/30</f>
        <v>0</v>
      </c>
      <c r="CL150" s="508"/>
      <c r="CM150" s="508"/>
      <c r="CN150" s="548"/>
      <c r="CO150" s="549"/>
      <c r="CP150" s="520">
        <f t="shared" ref="CP150" si="947">SUM(CL150:CO150)/30</f>
        <v>0</v>
      </c>
      <c r="CQ150" s="62"/>
      <c r="CS150" s="543">
        <f t="shared" si="935"/>
        <v>-1</v>
      </c>
    </row>
    <row r="151" spans="1:98" s="19" customFormat="1" ht="10.199999999999999" x14ac:dyDescent="0.2">
      <c r="A151" s="22" t="str">
        <f>'НП ДЕННА'!A88</f>
        <v>1.3.02</v>
      </c>
      <c r="B151" s="363">
        <f>'НП ДЕННА'!B88</f>
        <v>0</v>
      </c>
      <c r="C151" s="364">
        <f>'НП ДЕННА'!C88</f>
        <v>0</v>
      </c>
      <c r="D151" s="272">
        <f>'НП ДЕННА'!D88</f>
        <v>0</v>
      </c>
      <c r="E151" s="273">
        <f>'НП ДЕННА'!E88</f>
        <v>0</v>
      </c>
      <c r="F151" s="273">
        <f>'НП ДЕННА'!F88</f>
        <v>0</v>
      </c>
      <c r="G151" s="274">
        <f>'НП ДЕННА'!G88</f>
        <v>0</v>
      </c>
      <c r="H151" s="272">
        <f>'НП ДЕННА'!H88</f>
        <v>0</v>
      </c>
      <c r="I151" s="273">
        <f>'НП ДЕННА'!I88</f>
        <v>0</v>
      </c>
      <c r="J151" s="273">
        <f>'НП ДЕННА'!J88</f>
        <v>0</v>
      </c>
      <c r="K151" s="273">
        <f>'НП ДЕННА'!K88</f>
        <v>0</v>
      </c>
      <c r="L151" s="273">
        <f>'НП ДЕННА'!L88</f>
        <v>0</v>
      </c>
      <c r="M151" s="273">
        <f>'НП ДЕННА'!M88</f>
        <v>0</v>
      </c>
      <c r="N151" s="273">
        <f>'НП ДЕННА'!N88</f>
        <v>0</v>
      </c>
      <c r="O151" s="273">
        <f>'НП ДЕННА'!O88</f>
        <v>0</v>
      </c>
      <c r="P151" s="273">
        <f>'НП ДЕННА'!P88</f>
        <v>0</v>
      </c>
      <c r="Q151" s="273">
        <f>'НП ДЕННА'!Q88</f>
        <v>0</v>
      </c>
      <c r="R151" s="273">
        <f>'НП ДЕННА'!R88</f>
        <v>0</v>
      </c>
      <c r="S151" s="273">
        <f>'НП ДЕННА'!S88</f>
        <v>0</v>
      </c>
      <c r="T151" s="257">
        <f>'НП ДЕННА'!T88</f>
        <v>0</v>
      </c>
      <c r="U151" s="257">
        <f>'НП ДЕННА'!U88</f>
        <v>0</v>
      </c>
      <c r="V151" s="272">
        <f>'НП ДЕННА'!V88</f>
        <v>0</v>
      </c>
      <c r="W151" s="273">
        <f>'НП ДЕННА'!W88</f>
        <v>0</v>
      </c>
      <c r="X151" s="273">
        <f>'НП ДЕННА'!X88</f>
        <v>0</v>
      </c>
      <c r="Y151" s="273">
        <f>'НП ДЕННА'!Y88</f>
        <v>0</v>
      </c>
      <c r="Z151" s="273">
        <f>'НП ДЕННА'!Z88</f>
        <v>0</v>
      </c>
      <c r="AA151" s="273">
        <f>'НП ДЕННА'!AA88</f>
        <v>0</v>
      </c>
      <c r="AB151" s="273">
        <f>'НП ДЕННА'!AB88</f>
        <v>0</v>
      </c>
      <c r="AC151" s="275">
        <f t="shared" ref="AC151:AC164" si="948">SUM(AE151:AH151)</f>
        <v>0</v>
      </c>
      <c r="AD151" s="620">
        <f>'НП ДЕННА'!AD88-AD152</f>
        <v>0</v>
      </c>
      <c r="AE151" s="9">
        <f t="shared" si="931"/>
        <v>0</v>
      </c>
      <c r="AF151" s="9">
        <f t="shared" si="932"/>
        <v>0</v>
      </c>
      <c r="AG151" s="9">
        <f t="shared" si="933"/>
        <v>0</v>
      </c>
      <c r="AH151" s="9">
        <f t="shared" si="934"/>
        <v>0</v>
      </c>
      <c r="AI151" s="545">
        <f>IF('НП ДЕННА'!AI88&gt;0,IF(ROUND('НП ДЕННА'!AI88*$CR$4,0)&gt;0,ROUND('НП ДЕННА'!AI88*$CR$4,0)*2,2),0)-AI152</f>
        <v>0</v>
      </c>
      <c r="AJ151" s="545">
        <f>IF('НП ДЕННА'!AJ88&gt;0,IF(ROUND('НП ДЕННА'!AJ88*$CR$4,0)&gt;0,ROUND('НП ДЕННА'!AJ88*$CR$4,0)*2,2),0)-AJ152</f>
        <v>0</v>
      </c>
      <c r="AK151" s="546">
        <f>IF('НП ДЕННА'!AK88&gt;0,IF(ROUND('НП ДЕННА'!AK88*$CR$4,0)&gt;0,ROUND('НП ДЕННА'!AK88*$CR$4,0)*2,2),0)-AK152</f>
        <v>0</v>
      </c>
      <c r="AL151" s="547">
        <f>'НП ДЕННА'!AL88*30-SUM(AI151:AK152)-AL152</f>
        <v>0</v>
      </c>
      <c r="AM151" s="518">
        <f>'НП ДЕННА'!AL88-AM152</f>
        <v>0</v>
      </c>
      <c r="AN151" s="545">
        <f>IF('НП ДЕННА'!AM88&gt;0,IF(ROUND('НП ДЕННА'!AM88*$CR$4,0)&gt;0,ROUND('НП ДЕННА'!AM88*$CR$4,0)*2,2),0)-AN152</f>
        <v>0</v>
      </c>
      <c r="AO151" s="545">
        <f>IF('НП ДЕННА'!AN88&gt;0,IF(ROUND('НП ДЕННА'!AN88*$CR$4,0)&gt;0,ROUND('НП ДЕННА'!AN88*$CR$4,0)*2,2),0)-AO152</f>
        <v>0</v>
      </c>
      <c r="AP151" s="546">
        <f>IF('НП ДЕННА'!AO88&gt;0,IF(ROUND('НП ДЕННА'!AO88*$CR$4,0)&gt;0,ROUND('НП ДЕННА'!AO88*$CR$4,0)*2,2),0)-AP152</f>
        <v>0</v>
      </c>
      <c r="AQ151" s="547">
        <f>'НП ДЕННА'!AP88*30-SUM(AN151:AP152)-AQ152</f>
        <v>0</v>
      </c>
      <c r="AR151" s="518">
        <f>'НП ДЕННА'!AP88-AR152</f>
        <v>0</v>
      </c>
      <c r="AS151" s="545">
        <f>IF('НП ДЕННА'!AQ88&gt;0,IF(ROUND('НП ДЕННА'!AQ88*$CR$4,0)&gt;0,ROUND('НП ДЕННА'!AQ88*$CR$4,0)*2,2),0)-AS152</f>
        <v>0</v>
      </c>
      <c r="AT151" s="545">
        <f>IF('НП ДЕННА'!AR88&gt;0,IF(ROUND('НП ДЕННА'!AR88*$CR$4,0)&gt;0,ROUND('НП ДЕННА'!AR88*$CR$4,0)*2,2),0)-AT152</f>
        <v>0</v>
      </c>
      <c r="AU151" s="546">
        <f>IF('НП ДЕННА'!AS88&gt;0,IF(ROUND('НП ДЕННА'!AS88*$CR$4,0)&gt;0,ROUND('НП ДЕННА'!AS88*$CR$4,0)*2,2),0)-AU152</f>
        <v>0</v>
      </c>
      <c r="AV151" s="547">
        <f>'НП ДЕННА'!AT88*30-SUM(AS151:AU152)-AV152</f>
        <v>0</v>
      </c>
      <c r="AW151" s="518">
        <f>'НП ДЕННА'!AT88-AW152</f>
        <v>0</v>
      </c>
      <c r="AX151" s="545">
        <f>IF('НП ДЕННА'!AU88&gt;0,IF(ROUND('НП ДЕННА'!AU88*$CR$4,0)&gt;0,ROUND('НП ДЕННА'!AU88*$CR$4,0)*2,2),0)-AX152</f>
        <v>0</v>
      </c>
      <c r="AY151" s="545">
        <f>IF('НП ДЕННА'!AV88&gt;0,IF(ROUND('НП ДЕННА'!AV88*$CR$4,0)&gt;0,ROUND('НП ДЕННА'!AV88*$CR$4,0)*2,2),0)-AY152</f>
        <v>0</v>
      </c>
      <c r="AZ151" s="546">
        <f>IF('НП ДЕННА'!AW88&gt;0,IF(ROUND('НП ДЕННА'!AW88*$CR$4,0)&gt;0,ROUND('НП ДЕННА'!AW88*$CR$4,0)*2,2),0)-AZ152</f>
        <v>0</v>
      </c>
      <c r="BA151" s="547">
        <f>'НП ДЕННА'!AX88*30-SUM(AX151:AZ152)-BA152</f>
        <v>0</v>
      </c>
      <c r="BB151" s="518">
        <f>'НП ДЕННА'!AX88-BB152</f>
        <v>0</v>
      </c>
      <c r="BC151" s="545">
        <f>IF('НП ДЕННА'!AY88&gt;0,IF(ROUND('НП ДЕННА'!AY88*$CR$4,0)&gt;0,ROUND('НП ДЕННА'!AY88*$CR$4,0)*2,2),0)-BC152</f>
        <v>0</v>
      </c>
      <c r="BD151" s="545">
        <f>IF('НП ДЕННА'!AZ88&gt;0,IF(ROUND('НП ДЕННА'!AZ88*$CR$4,0)&gt;0,ROUND('НП ДЕННА'!AZ88*$CR$4,0)*2,2),0)-BD152</f>
        <v>0</v>
      </c>
      <c r="BE151" s="546">
        <f>IF('НП ДЕННА'!BA88&gt;0,IF(ROUND('НП ДЕННА'!BA88*$CR$4,0)&gt;0,ROUND('НП ДЕННА'!BA88*$CR$4,0)*2,2),0)-BE152</f>
        <v>0</v>
      </c>
      <c r="BF151" s="547">
        <f>'НП ДЕННА'!BB88*30-SUM(BC151:BE152)-BF152</f>
        <v>0</v>
      </c>
      <c r="BG151" s="518">
        <f>'НП ДЕННА'!BB88-BG152</f>
        <v>0</v>
      </c>
      <c r="BH151" s="545">
        <f>IF('НП ДЕННА'!BC88&gt;0,IF(ROUND('НП ДЕННА'!BC88*$CR$4,0)&gt;0,ROUND('НП ДЕННА'!BC88*$CR$4,0)*2,2),0)-BH152</f>
        <v>0</v>
      </c>
      <c r="BI151" s="545">
        <f>IF('НП ДЕННА'!BD88&gt;0,IF(ROUND('НП ДЕННА'!BD88*$CR$4,0)&gt;0,ROUND('НП ДЕННА'!BD88*$CR$4,0)*2,2),0)-BI152</f>
        <v>0</v>
      </c>
      <c r="BJ151" s="546">
        <f>IF('НП ДЕННА'!BE88&gt;0,IF(ROUND('НП ДЕННА'!BE88*$CR$4,0)&gt;0,ROUND('НП ДЕННА'!BE88*$CR$4,0)*2,2),0)-BJ152</f>
        <v>0</v>
      </c>
      <c r="BK151" s="547">
        <f>'НП ДЕННА'!BF88*30-SUM(BH151:BJ152)-BK152</f>
        <v>0</v>
      </c>
      <c r="BL151" s="518">
        <f>'НП ДЕННА'!BF88-BL152</f>
        <v>0</v>
      </c>
      <c r="BM151" s="545">
        <f>IF('НП ДЕННА'!BG88&gt;0,IF(ROUND('НП ДЕННА'!BG88*$CR$4,0)&gt;0,ROUND('НП ДЕННА'!BG88*$CR$4,0)*2,2),0)-BM152</f>
        <v>0</v>
      </c>
      <c r="BN151" s="545">
        <f>IF('НП ДЕННА'!BH88&gt;0,IF(ROUND('НП ДЕННА'!BH88*$CR$4,0)&gt;0,ROUND('НП ДЕННА'!BH88*$CR$4,0)*2,2),0)-BN152</f>
        <v>0</v>
      </c>
      <c r="BO151" s="546">
        <f>IF('НП ДЕННА'!BI88&gt;0,IF(ROUND('НП ДЕННА'!BI88*$CR$4,0)&gt;0,ROUND('НП ДЕННА'!BI88*$CR$4,0)*2,2),0)-BO152</f>
        <v>0</v>
      </c>
      <c r="BP151" s="547">
        <f>'НП ДЕННА'!BJ88*30-SUM(BM151:BO152)-BP152</f>
        <v>0</v>
      </c>
      <c r="BQ151" s="518">
        <f>'НП ДЕННА'!BJ88-BQ152</f>
        <v>0</v>
      </c>
      <c r="BR151" s="545">
        <f>IF('НП ДЕННА'!BK88&gt;0,IF(ROUND('НП ДЕННА'!BK88*$CR$4,0)&gt;0,ROUND('НП ДЕННА'!BK88*$CR$4,0)*2,2),0)-BR152</f>
        <v>0</v>
      </c>
      <c r="BS151" s="545">
        <f>IF('НП ДЕННА'!BL88&gt;0,IF(ROUND('НП ДЕННА'!BL88*$CR$4,0)&gt;0,ROUND('НП ДЕННА'!BL88*$CR$4,0)*2,2),0)-BS152</f>
        <v>0</v>
      </c>
      <c r="BT151" s="546">
        <f>IF('НП ДЕННА'!BM88&gt;0,IF(ROUND('НП ДЕННА'!BM88*$CR$4,0)&gt;0,ROUND('НП ДЕННА'!BM88*$CR$4,0)*2,2),0)-BT152</f>
        <v>0</v>
      </c>
      <c r="BU151" s="547">
        <f>'НП ДЕННА'!BN88*30-SUM(BR151:BT152)-BU152</f>
        <v>0</v>
      </c>
      <c r="BV151" s="518">
        <f>'НП ДЕННА'!BN88-BV152</f>
        <v>0</v>
      </c>
      <c r="BW151" s="545">
        <f>IF('НП ДЕННА'!BO88&gt;0,IF(ROUND('НП ДЕННА'!BO88*$CR$4,0)&gt;0,ROUND('НП ДЕННА'!BO88*$CR$4,0)*2,2),0)-BW152</f>
        <v>0</v>
      </c>
      <c r="BX151" s="545">
        <f>IF('НП ДЕННА'!BP88&gt;0,IF(ROUND('НП ДЕННА'!BP88*$CR$4,0)&gt;0,ROUND('НП ДЕННА'!BP88*$CR$4,0)*2,2),0)-BX152</f>
        <v>0</v>
      </c>
      <c r="BY151" s="546">
        <f>IF('НП ДЕННА'!BQ88&gt;0,IF(ROUND('НП ДЕННА'!BQ88*$CR$4,0)&gt;0,ROUND('НП ДЕННА'!BQ88*$CR$4,0)*2,2),0)-BY152</f>
        <v>0</v>
      </c>
      <c r="BZ151" s="547">
        <f>'НП ДЕННА'!BR88*30-SUM(BW151:BY152)-BZ152</f>
        <v>0</v>
      </c>
      <c r="CA151" s="518">
        <f>'НП ДЕННА'!BR88-CA152</f>
        <v>0</v>
      </c>
      <c r="CB151" s="545">
        <f>IF('НП ДЕННА'!BS88&gt;0,IF(ROUND('НП ДЕННА'!BS88*$CR$4,0)&gt;0,ROUND('НП ДЕННА'!BS88*$CR$4,0)*2,2),0)-CB152</f>
        <v>0</v>
      </c>
      <c r="CC151" s="545">
        <f>IF('НП ДЕННА'!BT88&gt;0,IF(ROUND('НП ДЕННА'!BT88*$CR$4,0)&gt;0,ROUND('НП ДЕННА'!BT88*$CR$4,0)*2,2),0)-CC152</f>
        <v>0</v>
      </c>
      <c r="CD151" s="546">
        <f>IF('НП ДЕННА'!BU88&gt;0,IF(ROUND('НП ДЕННА'!BU88*$CR$4,0)&gt;0,ROUND('НП ДЕННА'!BU88*$CR$4,0)*2,2),0)-CD152</f>
        <v>0</v>
      </c>
      <c r="CE151" s="547">
        <f>'НП ДЕННА'!BV88*30-SUM(CB151:CD152)-CE152</f>
        <v>0</v>
      </c>
      <c r="CF151" s="518">
        <f>'НП ДЕННА'!BV88-CF152</f>
        <v>0</v>
      </c>
      <c r="CG151" s="545">
        <f>IF('НП ДЕННА'!BW88&gt;0,IF(ROUND('НП ДЕННА'!BW88*$CR$4,0)&gt;0,ROUND('НП ДЕННА'!BW88*$CR$4,0)*2,2),0)-CG152</f>
        <v>0</v>
      </c>
      <c r="CH151" s="545">
        <f>IF('НП ДЕННА'!BX88&gt;0,IF(ROUND('НП ДЕННА'!BX88*$CR$4,0)&gt;0,ROUND('НП ДЕННА'!BX88*$CR$4,0)*2,2),0)-CH152</f>
        <v>0</v>
      </c>
      <c r="CI151" s="546">
        <f>IF('НП ДЕННА'!BY88&gt;0,IF(ROUND('НП ДЕННА'!BY88*$CR$4,0)&gt;0,ROUND('НП ДЕННА'!BY88*$CR$4,0)*2,2),0)-CI152</f>
        <v>0</v>
      </c>
      <c r="CJ151" s="547">
        <f>'НП ДЕННА'!BZ88*30-SUM(CG151:CI152)-CJ152</f>
        <v>0</v>
      </c>
      <c r="CK151" s="518">
        <f>'НП ДЕННА'!BZ88-CK152</f>
        <v>0</v>
      </c>
      <c r="CL151" s="545">
        <f>IF('НП ДЕННА'!CA88&gt;0,IF(ROUND('НП ДЕННА'!CA88*$CR$4,0)&gt;0,ROUND('НП ДЕННА'!CA88*$CR$4,0)*2,2),0)-CL152</f>
        <v>0</v>
      </c>
      <c r="CM151" s="545">
        <f>IF('НП ДЕННА'!CB88&gt;0,IF(ROUND('НП ДЕННА'!CB88*$CR$4,0)&gt;0,ROUND('НП ДЕННА'!CB88*$CR$4,0)*2,2),0)-CM152</f>
        <v>0</v>
      </c>
      <c r="CN151" s="546">
        <f>IF('НП ДЕННА'!CC88&gt;0,IF(ROUND('НП ДЕННА'!CC88*$CR$4,0)&gt;0,ROUND('НП ДЕННА'!CC88*$CR$4,0)*2,2),0)-CN152</f>
        <v>0</v>
      </c>
      <c r="CO151" s="547">
        <f>'НП ДЕННА'!CD88*30-SUM(CL151:CN152)-CO152</f>
        <v>0</v>
      </c>
      <c r="CP151" s="518">
        <f>'НП ДЕННА'!CD88-CP152</f>
        <v>0</v>
      </c>
      <c r="CQ151" s="62"/>
      <c r="CS151" s="543">
        <f t="shared" si="935"/>
        <v>-1</v>
      </c>
    </row>
    <row r="152" spans="1:98" s="19" customFormat="1" ht="10.199999999999999" x14ac:dyDescent="0.2">
      <c r="A152" s="510"/>
      <c r="B152" s="511"/>
      <c r="C152" s="512" t="s">
        <v>275</v>
      </c>
      <c r="D152" s="513"/>
      <c r="E152" s="514"/>
      <c r="F152" s="514"/>
      <c r="G152" s="515"/>
      <c r="H152" s="513"/>
      <c r="I152" s="514"/>
      <c r="J152" s="514"/>
      <c r="K152" s="514"/>
      <c r="L152" s="514"/>
      <c r="M152" s="514"/>
      <c r="N152" s="514"/>
      <c r="O152" s="514"/>
      <c r="P152" s="514"/>
      <c r="Q152" s="514"/>
      <c r="R152" s="514"/>
      <c r="S152" s="514"/>
      <c r="T152" s="516"/>
      <c r="U152" s="516"/>
      <c r="V152" s="513"/>
      <c r="W152" s="514"/>
      <c r="X152" s="514"/>
      <c r="Y152" s="514"/>
      <c r="Z152" s="514"/>
      <c r="AA152" s="514"/>
      <c r="AB152" s="514"/>
      <c r="AC152" s="516">
        <f t="shared" si="948"/>
        <v>0</v>
      </c>
      <c r="AD152" s="621">
        <f>AM152+AR152+AW152+BB152+BG152+BL152+BQ152+BV152+CA152+CF152+CK152+CP152</f>
        <v>0</v>
      </c>
      <c r="AE152" s="517">
        <f t="shared" si="931"/>
        <v>0</v>
      </c>
      <c r="AF152" s="517">
        <f t="shared" si="932"/>
        <v>0</v>
      </c>
      <c r="AG152" s="517">
        <f t="shared" si="933"/>
        <v>0</v>
      </c>
      <c r="AH152" s="517">
        <f t="shared" si="934"/>
        <v>0</v>
      </c>
      <c r="AI152" s="508"/>
      <c r="AJ152" s="508"/>
      <c r="AK152" s="548"/>
      <c r="AL152" s="549"/>
      <c r="AM152" s="520">
        <f t="shared" ref="AM152" si="949">SUM(AI152:AL152)/30</f>
        <v>0</v>
      </c>
      <c r="AN152" s="508"/>
      <c r="AO152" s="508"/>
      <c r="AP152" s="548"/>
      <c r="AQ152" s="549"/>
      <c r="AR152" s="520">
        <f t="shared" ref="AR152" si="950">SUM(AN152:AQ152)/30</f>
        <v>0</v>
      </c>
      <c r="AS152" s="508"/>
      <c r="AT152" s="508"/>
      <c r="AU152" s="548"/>
      <c r="AV152" s="549"/>
      <c r="AW152" s="520">
        <f t="shared" ref="AW152" si="951">SUM(AS152:AV152)/30</f>
        <v>0</v>
      </c>
      <c r="AX152" s="508"/>
      <c r="AY152" s="508"/>
      <c r="AZ152" s="548"/>
      <c r="BA152" s="549"/>
      <c r="BB152" s="520">
        <f t="shared" ref="BB152" si="952">SUM(AX152:BA152)/30</f>
        <v>0</v>
      </c>
      <c r="BC152" s="508"/>
      <c r="BD152" s="508"/>
      <c r="BE152" s="548"/>
      <c r="BF152" s="549"/>
      <c r="BG152" s="520">
        <f t="shared" ref="BG152" si="953">SUM(BC152:BF152)/30</f>
        <v>0</v>
      </c>
      <c r="BH152" s="508"/>
      <c r="BI152" s="508"/>
      <c r="BJ152" s="548"/>
      <c r="BK152" s="549"/>
      <c r="BL152" s="520">
        <f t="shared" ref="BL152" si="954">SUM(BH152:BK152)/30</f>
        <v>0</v>
      </c>
      <c r="BM152" s="508"/>
      <c r="BN152" s="508"/>
      <c r="BO152" s="548"/>
      <c r="BP152" s="549"/>
      <c r="BQ152" s="520">
        <f t="shared" ref="BQ152" si="955">SUM(BM152:BP152)/30</f>
        <v>0</v>
      </c>
      <c r="BR152" s="508"/>
      <c r="BS152" s="508"/>
      <c r="BT152" s="548"/>
      <c r="BU152" s="549"/>
      <c r="BV152" s="520">
        <f t="shared" ref="BV152" si="956">SUM(BR152:BU152)/30</f>
        <v>0</v>
      </c>
      <c r="BW152" s="508"/>
      <c r="BX152" s="508"/>
      <c r="BY152" s="548"/>
      <c r="BZ152" s="549"/>
      <c r="CA152" s="520">
        <f t="shared" ref="CA152" si="957">SUM(BW152:BZ152)/30</f>
        <v>0</v>
      </c>
      <c r="CB152" s="508"/>
      <c r="CC152" s="508"/>
      <c r="CD152" s="548"/>
      <c r="CE152" s="549"/>
      <c r="CF152" s="520">
        <f t="shared" ref="CF152" si="958">SUM(CB152:CE152)/30</f>
        <v>0</v>
      </c>
      <c r="CG152" s="508"/>
      <c r="CH152" s="508"/>
      <c r="CI152" s="548"/>
      <c r="CJ152" s="549"/>
      <c r="CK152" s="520">
        <f t="shared" ref="CK152" si="959">SUM(CG152:CJ152)/30</f>
        <v>0</v>
      </c>
      <c r="CL152" s="508"/>
      <c r="CM152" s="508"/>
      <c r="CN152" s="548"/>
      <c r="CO152" s="549"/>
      <c r="CP152" s="520">
        <f t="shared" ref="CP152" si="960">SUM(CL152:CO152)/30</f>
        <v>0</v>
      </c>
      <c r="CQ152" s="62"/>
      <c r="CS152" s="543">
        <f t="shared" si="935"/>
        <v>-1</v>
      </c>
    </row>
    <row r="153" spans="1:98" s="19" customFormat="1" ht="10.199999999999999" x14ac:dyDescent="0.2">
      <c r="A153" s="22" t="str">
        <f>'НП ДЕННА'!A89</f>
        <v>1.3.03</v>
      </c>
      <c r="B153" s="363">
        <f>'НП ДЕННА'!B89</f>
        <v>0</v>
      </c>
      <c r="C153" s="364">
        <f>'НП ДЕННА'!C89</f>
        <v>0</v>
      </c>
      <c r="D153" s="272">
        <f>'НП ДЕННА'!D89</f>
        <v>0</v>
      </c>
      <c r="E153" s="273">
        <f>'НП ДЕННА'!E89</f>
        <v>0</v>
      </c>
      <c r="F153" s="273">
        <f>'НП ДЕННА'!F89</f>
        <v>0</v>
      </c>
      <c r="G153" s="274">
        <f>'НП ДЕННА'!G89</f>
        <v>0</v>
      </c>
      <c r="H153" s="272">
        <f>'НП ДЕННА'!H89</f>
        <v>0</v>
      </c>
      <c r="I153" s="273">
        <f>'НП ДЕННА'!I89</f>
        <v>0</v>
      </c>
      <c r="J153" s="273">
        <f>'НП ДЕННА'!J89</f>
        <v>0</v>
      </c>
      <c r="K153" s="273">
        <f>'НП ДЕННА'!K89</f>
        <v>0</v>
      </c>
      <c r="L153" s="273">
        <f>'НП ДЕННА'!L89</f>
        <v>0</v>
      </c>
      <c r="M153" s="273">
        <f>'НП ДЕННА'!M89</f>
        <v>0</v>
      </c>
      <c r="N153" s="273">
        <f>'НП ДЕННА'!N89</f>
        <v>0</v>
      </c>
      <c r="O153" s="273">
        <f>'НП ДЕННА'!O89</f>
        <v>0</v>
      </c>
      <c r="P153" s="273">
        <f>'НП ДЕННА'!P89</f>
        <v>0</v>
      </c>
      <c r="Q153" s="273">
        <f>'НП ДЕННА'!Q89</f>
        <v>0</v>
      </c>
      <c r="R153" s="273">
        <f>'НП ДЕННА'!R89</f>
        <v>0</v>
      </c>
      <c r="S153" s="273">
        <f>'НП ДЕННА'!S89</f>
        <v>0</v>
      </c>
      <c r="T153" s="257">
        <f>'НП ДЕННА'!T89</f>
        <v>0</v>
      </c>
      <c r="U153" s="257">
        <f>'НП ДЕННА'!U89</f>
        <v>0</v>
      </c>
      <c r="V153" s="272">
        <f>'НП ДЕННА'!V89</f>
        <v>0</v>
      </c>
      <c r="W153" s="273">
        <f>'НП ДЕННА'!W89</f>
        <v>0</v>
      </c>
      <c r="X153" s="273">
        <f>'НП ДЕННА'!X89</f>
        <v>0</v>
      </c>
      <c r="Y153" s="273">
        <f>'НП ДЕННА'!Y89</f>
        <v>0</v>
      </c>
      <c r="Z153" s="273">
        <f>'НП ДЕННА'!Z89</f>
        <v>0</v>
      </c>
      <c r="AA153" s="273">
        <f>'НП ДЕННА'!AA89</f>
        <v>0</v>
      </c>
      <c r="AB153" s="273">
        <f>'НП ДЕННА'!AB89</f>
        <v>0</v>
      </c>
      <c r="AC153" s="275">
        <f t="shared" si="948"/>
        <v>0</v>
      </c>
      <c r="AD153" s="620">
        <f>'НП ДЕННА'!AD89-AD154</f>
        <v>0</v>
      </c>
      <c r="AE153" s="9">
        <f t="shared" si="931"/>
        <v>0</v>
      </c>
      <c r="AF153" s="9">
        <f t="shared" si="932"/>
        <v>0</v>
      </c>
      <c r="AG153" s="9">
        <f t="shared" si="933"/>
        <v>0</v>
      </c>
      <c r="AH153" s="9">
        <f t="shared" si="934"/>
        <v>0</v>
      </c>
      <c r="AI153" s="545">
        <f>IF('НП ДЕННА'!AI89&gt;0,IF(ROUND('НП ДЕННА'!AI89*$CR$4,0)&gt;0,ROUND('НП ДЕННА'!AI89*$CR$4,0)*2,2),0)-AI154</f>
        <v>0</v>
      </c>
      <c r="AJ153" s="545">
        <f>IF('НП ДЕННА'!AJ89&gt;0,IF(ROUND('НП ДЕННА'!AJ89*$CR$4,0)&gt;0,ROUND('НП ДЕННА'!AJ89*$CR$4,0)*2,2),0)-AJ154</f>
        <v>0</v>
      </c>
      <c r="AK153" s="546">
        <f>IF('НП ДЕННА'!AK89&gt;0,IF(ROUND('НП ДЕННА'!AK89*$CR$4,0)&gt;0,ROUND('НП ДЕННА'!AK89*$CR$4,0)*2,2),0)-AK154</f>
        <v>0</v>
      </c>
      <c r="AL153" s="547">
        <f>'НП ДЕННА'!AL89*30-SUM(AI153:AK154)-AL154</f>
        <v>0</v>
      </c>
      <c r="AM153" s="518">
        <f>'НП ДЕННА'!AL89-AM154</f>
        <v>0</v>
      </c>
      <c r="AN153" s="545">
        <f>IF('НП ДЕННА'!AM89&gt;0,IF(ROUND('НП ДЕННА'!AM89*$CR$4,0)&gt;0,ROUND('НП ДЕННА'!AM89*$CR$4,0)*2,2),0)-AN154</f>
        <v>0</v>
      </c>
      <c r="AO153" s="545">
        <f>IF('НП ДЕННА'!AN89&gt;0,IF(ROUND('НП ДЕННА'!AN89*$CR$4,0)&gt;0,ROUND('НП ДЕННА'!AN89*$CR$4,0)*2,2),0)-AO154</f>
        <v>0</v>
      </c>
      <c r="AP153" s="546">
        <f>IF('НП ДЕННА'!AO89&gt;0,IF(ROUND('НП ДЕННА'!AO89*$CR$4,0)&gt;0,ROUND('НП ДЕННА'!AO89*$CR$4,0)*2,2),0)-AP154</f>
        <v>0</v>
      </c>
      <c r="AQ153" s="547">
        <f>'НП ДЕННА'!AP89*30-SUM(AN153:AP154)-AQ154</f>
        <v>0</v>
      </c>
      <c r="AR153" s="518">
        <f>'НП ДЕННА'!AP89-AR154</f>
        <v>0</v>
      </c>
      <c r="AS153" s="545">
        <f>IF('НП ДЕННА'!AQ89&gt;0,IF(ROUND('НП ДЕННА'!AQ89*$CR$4,0)&gt;0,ROUND('НП ДЕННА'!AQ89*$CR$4,0)*2,2),0)-AS154</f>
        <v>0</v>
      </c>
      <c r="AT153" s="545">
        <f>IF('НП ДЕННА'!AR89&gt;0,IF(ROUND('НП ДЕННА'!AR89*$CR$4,0)&gt;0,ROUND('НП ДЕННА'!AR89*$CR$4,0)*2,2),0)-AT154</f>
        <v>0</v>
      </c>
      <c r="AU153" s="546">
        <f>IF('НП ДЕННА'!AS89&gt;0,IF(ROUND('НП ДЕННА'!AS89*$CR$4,0)&gt;0,ROUND('НП ДЕННА'!AS89*$CR$4,0)*2,2),0)-AU154</f>
        <v>0</v>
      </c>
      <c r="AV153" s="547">
        <f>'НП ДЕННА'!AT89*30-SUM(AS153:AU154)-AV154</f>
        <v>0</v>
      </c>
      <c r="AW153" s="518">
        <f>'НП ДЕННА'!AT89-AW154</f>
        <v>0</v>
      </c>
      <c r="AX153" s="545">
        <f>IF('НП ДЕННА'!AU89&gt;0,IF(ROUND('НП ДЕННА'!AU89*$CR$4,0)&gt;0,ROUND('НП ДЕННА'!AU89*$CR$4,0)*2,2),0)-AX154</f>
        <v>0</v>
      </c>
      <c r="AY153" s="545">
        <f>IF('НП ДЕННА'!AV89&gt;0,IF(ROUND('НП ДЕННА'!AV89*$CR$4,0)&gt;0,ROUND('НП ДЕННА'!AV89*$CR$4,0)*2,2),0)-AY154</f>
        <v>0</v>
      </c>
      <c r="AZ153" s="546">
        <f>IF('НП ДЕННА'!AW89&gt;0,IF(ROUND('НП ДЕННА'!AW89*$CR$4,0)&gt;0,ROUND('НП ДЕННА'!AW89*$CR$4,0)*2,2),0)-AZ154</f>
        <v>0</v>
      </c>
      <c r="BA153" s="547">
        <f>'НП ДЕННА'!AX89*30-SUM(AX153:AZ154)-BA154</f>
        <v>0</v>
      </c>
      <c r="BB153" s="518">
        <f>'НП ДЕННА'!AX89-BB154</f>
        <v>0</v>
      </c>
      <c r="BC153" s="545">
        <f>IF('НП ДЕННА'!AY89&gt;0,IF(ROUND('НП ДЕННА'!AY89*$CR$4,0)&gt;0,ROUND('НП ДЕННА'!AY89*$CR$4,0)*2,2),0)-BC154</f>
        <v>0</v>
      </c>
      <c r="BD153" s="545">
        <f>IF('НП ДЕННА'!AZ89&gt;0,IF(ROUND('НП ДЕННА'!AZ89*$CR$4,0)&gt;0,ROUND('НП ДЕННА'!AZ89*$CR$4,0)*2,2),0)-BD154</f>
        <v>0</v>
      </c>
      <c r="BE153" s="546">
        <f>IF('НП ДЕННА'!BA89&gt;0,IF(ROUND('НП ДЕННА'!BA89*$CR$4,0)&gt;0,ROUND('НП ДЕННА'!BA89*$CR$4,0)*2,2),0)-BE154</f>
        <v>0</v>
      </c>
      <c r="BF153" s="547">
        <f>'НП ДЕННА'!BB89*30-SUM(BC153:BE154)-BF154</f>
        <v>0</v>
      </c>
      <c r="BG153" s="518">
        <f>'НП ДЕННА'!BB89-BG154</f>
        <v>0</v>
      </c>
      <c r="BH153" s="545">
        <f>IF('НП ДЕННА'!BC89&gt;0,IF(ROUND('НП ДЕННА'!BC89*$CR$4,0)&gt;0,ROUND('НП ДЕННА'!BC89*$CR$4,0)*2,2),0)-BH154</f>
        <v>0</v>
      </c>
      <c r="BI153" s="545">
        <f>IF('НП ДЕННА'!BD89&gt;0,IF(ROUND('НП ДЕННА'!BD89*$CR$4,0)&gt;0,ROUND('НП ДЕННА'!BD89*$CR$4,0)*2,2),0)-BI154</f>
        <v>0</v>
      </c>
      <c r="BJ153" s="546">
        <f>IF('НП ДЕННА'!BE89&gt;0,IF(ROUND('НП ДЕННА'!BE89*$CR$4,0)&gt;0,ROUND('НП ДЕННА'!BE89*$CR$4,0)*2,2),0)-BJ154</f>
        <v>0</v>
      </c>
      <c r="BK153" s="547">
        <f>'НП ДЕННА'!BF89*30-SUM(BH153:BJ154)-BK154</f>
        <v>0</v>
      </c>
      <c r="BL153" s="518">
        <f>'НП ДЕННА'!BF89-BL154</f>
        <v>0</v>
      </c>
      <c r="BM153" s="545">
        <f>IF('НП ДЕННА'!BG89&gt;0,IF(ROUND('НП ДЕННА'!BG89*$CR$4,0)&gt;0,ROUND('НП ДЕННА'!BG89*$CR$4,0)*2,2),0)-BM154</f>
        <v>0</v>
      </c>
      <c r="BN153" s="545">
        <f>IF('НП ДЕННА'!BH89&gt;0,IF(ROUND('НП ДЕННА'!BH89*$CR$4,0)&gt;0,ROUND('НП ДЕННА'!BH89*$CR$4,0)*2,2),0)-BN154</f>
        <v>0</v>
      </c>
      <c r="BO153" s="546">
        <f>IF('НП ДЕННА'!BI89&gt;0,IF(ROUND('НП ДЕННА'!BI89*$CR$4,0)&gt;0,ROUND('НП ДЕННА'!BI89*$CR$4,0)*2,2),0)-BO154</f>
        <v>0</v>
      </c>
      <c r="BP153" s="547">
        <f>'НП ДЕННА'!BJ89*30-SUM(BM153:BO154)-BP154</f>
        <v>0</v>
      </c>
      <c r="BQ153" s="518">
        <f>'НП ДЕННА'!BJ89-BQ154</f>
        <v>0</v>
      </c>
      <c r="BR153" s="545">
        <f>IF('НП ДЕННА'!BK89&gt;0,IF(ROUND('НП ДЕННА'!BK89*$CR$4,0)&gt;0,ROUND('НП ДЕННА'!BK89*$CR$4,0)*2,2),0)-BR154</f>
        <v>0</v>
      </c>
      <c r="BS153" s="545">
        <f>IF('НП ДЕННА'!BL89&gt;0,IF(ROUND('НП ДЕННА'!BL89*$CR$4,0)&gt;0,ROUND('НП ДЕННА'!BL89*$CR$4,0)*2,2),0)-BS154</f>
        <v>0</v>
      </c>
      <c r="BT153" s="546">
        <f>IF('НП ДЕННА'!BM89&gt;0,IF(ROUND('НП ДЕННА'!BM89*$CR$4,0)&gt;0,ROUND('НП ДЕННА'!BM89*$CR$4,0)*2,2),0)-BT154</f>
        <v>0</v>
      </c>
      <c r="BU153" s="547">
        <f>'НП ДЕННА'!BN89*30-SUM(BR153:BT154)-BU154</f>
        <v>0</v>
      </c>
      <c r="BV153" s="518">
        <f>'НП ДЕННА'!BN89-BV154</f>
        <v>0</v>
      </c>
      <c r="BW153" s="545">
        <f>IF('НП ДЕННА'!BO89&gt;0,IF(ROUND('НП ДЕННА'!BO89*$CR$4,0)&gt;0,ROUND('НП ДЕННА'!BO89*$CR$4,0)*2,2),0)-BW154</f>
        <v>0</v>
      </c>
      <c r="BX153" s="545">
        <f>IF('НП ДЕННА'!BP89&gt;0,IF(ROUND('НП ДЕННА'!BP89*$CR$4,0)&gt;0,ROUND('НП ДЕННА'!BP89*$CR$4,0)*2,2),0)-BX154</f>
        <v>0</v>
      </c>
      <c r="BY153" s="546">
        <f>IF('НП ДЕННА'!BQ89&gt;0,IF(ROUND('НП ДЕННА'!BQ89*$CR$4,0)&gt;0,ROUND('НП ДЕННА'!BQ89*$CR$4,0)*2,2),0)-BY154</f>
        <v>0</v>
      </c>
      <c r="BZ153" s="547">
        <f>'НП ДЕННА'!BR89*30-SUM(BW153:BY154)-BZ154</f>
        <v>0</v>
      </c>
      <c r="CA153" s="518">
        <f>'НП ДЕННА'!BR89-CA154</f>
        <v>0</v>
      </c>
      <c r="CB153" s="545">
        <f>IF('НП ДЕННА'!BS89&gt;0,IF(ROUND('НП ДЕННА'!BS89*$CR$4,0)&gt;0,ROUND('НП ДЕННА'!BS89*$CR$4,0)*2,2),0)-CB154</f>
        <v>0</v>
      </c>
      <c r="CC153" s="545">
        <f>IF('НП ДЕННА'!BT89&gt;0,IF(ROUND('НП ДЕННА'!BT89*$CR$4,0)&gt;0,ROUND('НП ДЕННА'!BT89*$CR$4,0)*2,2),0)-CC154</f>
        <v>0</v>
      </c>
      <c r="CD153" s="546">
        <f>IF('НП ДЕННА'!BU89&gt;0,IF(ROUND('НП ДЕННА'!BU89*$CR$4,0)&gt;0,ROUND('НП ДЕННА'!BU89*$CR$4,0)*2,2),0)-CD154</f>
        <v>0</v>
      </c>
      <c r="CE153" s="547">
        <f>'НП ДЕННА'!BV89*30-SUM(CB153:CD154)-CE154</f>
        <v>0</v>
      </c>
      <c r="CF153" s="518">
        <f>'НП ДЕННА'!BV89-CF154</f>
        <v>0</v>
      </c>
      <c r="CG153" s="545">
        <f>IF('НП ДЕННА'!BW89&gt;0,IF(ROUND('НП ДЕННА'!BW89*$CR$4,0)&gt;0,ROUND('НП ДЕННА'!BW89*$CR$4,0)*2,2),0)-CG154</f>
        <v>0</v>
      </c>
      <c r="CH153" s="545">
        <f>IF('НП ДЕННА'!BX89&gt;0,IF(ROUND('НП ДЕННА'!BX89*$CR$4,0)&gt;0,ROUND('НП ДЕННА'!BX89*$CR$4,0)*2,2),0)-CH154</f>
        <v>0</v>
      </c>
      <c r="CI153" s="546">
        <f>IF('НП ДЕННА'!BY89&gt;0,IF(ROUND('НП ДЕННА'!BY89*$CR$4,0)&gt;0,ROUND('НП ДЕННА'!BY89*$CR$4,0)*2,2),0)-CI154</f>
        <v>0</v>
      </c>
      <c r="CJ153" s="547">
        <f>'НП ДЕННА'!BZ89*30-SUM(CG153:CI154)-CJ154</f>
        <v>0</v>
      </c>
      <c r="CK153" s="518">
        <f>'НП ДЕННА'!BZ89-CK154</f>
        <v>0</v>
      </c>
      <c r="CL153" s="545">
        <f>IF('НП ДЕННА'!CA89&gt;0,IF(ROUND('НП ДЕННА'!CA89*$CR$4,0)&gt;0,ROUND('НП ДЕННА'!CA89*$CR$4,0)*2,2),0)-CL154</f>
        <v>0</v>
      </c>
      <c r="CM153" s="545">
        <f>IF('НП ДЕННА'!CB89&gt;0,IF(ROUND('НП ДЕННА'!CB89*$CR$4,0)&gt;0,ROUND('НП ДЕННА'!CB89*$CR$4,0)*2,2),0)-CM154</f>
        <v>0</v>
      </c>
      <c r="CN153" s="546">
        <f>IF('НП ДЕННА'!CC89&gt;0,IF(ROUND('НП ДЕННА'!CC89*$CR$4,0)&gt;0,ROUND('НП ДЕННА'!CC89*$CR$4,0)*2,2),0)-CN154</f>
        <v>0</v>
      </c>
      <c r="CO153" s="547">
        <f>'НП ДЕННА'!CD89*30-SUM(CL153:CN154)-CO154</f>
        <v>0</v>
      </c>
      <c r="CP153" s="518">
        <f>'НП ДЕННА'!CD89-CP154</f>
        <v>0</v>
      </c>
      <c r="CQ153" s="62"/>
      <c r="CS153" s="543">
        <f t="shared" si="935"/>
        <v>-1</v>
      </c>
    </row>
    <row r="154" spans="1:98" s="19" customFormat="1" ht="10.199999999999999" x14ac:dyDescent="0.2">
      <c r="A154" s="510"/>
      <c r="B154" s="511"/>
      <c r="C154" s="512" t="s">
        <v>275</v>
      </c>
      <c r="D154" s="513"/>
      <c r="E154" s="514"/>
      <c r="F154" s="514"/>
      <c r="G154" s="515"/>
      <c r="H154" s="513"/>
      <c r="I154" s="514"/>
      <c r="J154" s="514"/>
      <c r="K154" s="514"/>
      <c r="L154" s="514"/>
      <c r="M154" s="514"/>
      <c r="N154" s="514"/>
      <c r="O154" s="514"/>
      <c r="P154" s="514"/>
      <c r="Q154" s="514"/>
      <c r="R154" s="514"/>
      <c r="S154" s="514"/>
      <c r="T154" s="516"/>
      <c r="U154" s="516"/>
      <c r="V154" s="513"/>
      <c r="W154" s="514"/>
      <c r="X154" s="514"/>
      <c r="Y154" s="514"/>
      <c r="Z154" s="514"/>
      <c r="AA154" s="514"/>
      <c r="AB154" s="514"/>
      <c r="AC154" s="516">
        <f t="shared" si="948"/>
        <v>0</v>
      </c>
      <c r="AD154" s="621">
        <f>AM154+AR154+AW154+BB154+BG154+BL154+BQ154+BV154+CA154+CF154+CK154+CP154</f>
        <v>0</v>
      </c>
      <c r="AE154" s="517">
        <f t="shared" si="931"/>
        <v>0</v>
      </c>
      <c r="AF154" s="517">
        <f t="shared" si="932"/>
        <v>0</v>
      </c>
      <c r="AG154" s="517">
        <f t="shared" si="933"/>
        <v>0</v>
      </c>
      <c r="AH154" s="517">
        <f t="shared" si="934"/>
        <v>0</v>
      </c>
      <c r="AI154" s="508"/>
      <c r="AJ154" s="508"/>
      <c r="AK154" s="548"/>
      <c r="AL154" s="549"/>
      <c r="AM154" s="520">
        <f t="shared" ref="AM154" si="961">SUM(AI154:AL154)/30</f>
        <v>0</v>
      </c>
      <c r="AN154" s="508"/>
      <c r="AO154" s="508"/>
      <c r="AP154" s="548"/>
      <c r="AQ154" s="549"/>
      <c r="AR154" s="520">
        <f t="shared" ref="AR154" si="962">SUM(AN154:AQ154)/30</f>
        <v>0</v>
      </c>
      <c r="AS154" s="508"/>
      <c r="AT154" s="508"/>
      <c r="AU154" s="548"/>
      <c r="AV154" s="549"/>
      <c r="AW154" s="520">
        <f t="shared" ref="AW154" si="963">SUM(AS154:AV154)/30</f>
        <v>0</v>
      </c>
      <c r="AX154" s="508"/>
      <c r="AY154" s="508"/>
      <c r="AZ154" s="548"/>
      <c r="BA154" s="549"/>
      <c r="BB154" s="520">
        <f t="shared" ref="BB154" si="964">SUM(AX154:BA154)/30</f>
        <v>0</v>
      </c>
      <c r="BC154" s="508"/>
      <c r="BD154" s="508"/>
      <c r="BE154" s="548"/>
      <c r="BF154" s="549"/>
      <c r="BG154" s="520">
        <f t="shared" ref="BG154" si="965">SUM(BC154:BF154)/30</f>
        <v>0</v>
      </c>
      <c r="BH154" s="508"/>
      <c r="BI154" s="508"/>
      <c r="BJ154" s="548"/>
      <c r="BK154" s="549"/>
      <c r="BL154" s="520">
        <f t="shared" ref="BL154" si="966">SUM(BH154:BK154)/30</f>
        <v>0</v>
      </c>
      <c r="BM154" s="508"/>
      <c r="BN154" s="508"/>
      <c r="BO154" s="548"/>
      <c r="BP154" s="549"/>
      <c r="BQ154" s="520">
        <f t="shared" ref="BQ154" si="967">SUM(BM154:BP154)/30</f>
        <v>0</v>
      </c>
      <c r="BR154" s="508"/>
      <c r="BS154" s="508"/>
      <c r="BT154" s="548"/>
      <c r="BU154" s="549"/>
      <c r="BV154" s="520">
        <f t="shared" ref="BV154" si="968">SUM(BR154:BU154)/30</f>
        <v>0</v>
      </c>
      <c r="BW154" s="508"/>
      <c r="BX154" s="508"/>
      <c r="BY154" s="548"/>
      <c r="BZ154" s="549"/>
      <c r="CA154" s="520">
        <f t="shared" ref="CA154" si="969">SUM(BW154:BZ154)/30</f>
        <v>0</v>
      </c>
      <c r="CB154" s="508"/>
      <c r="CC154" s="508"/>
      <c r="CD154" s="548"/>
      <c r="CE154" s="549"/>
      <c r="CF154" s="520">
        <f t="shared" ref="CF154" si="970">SUM(CB154:CE154)/30</f>
        <v>0</v>
      </c>
      <c r="CG154" s="508"/>
      <c r="CH154" s="508"/>
      <c r="CI154" s="548"/>
      <c r="CJ154" s="549"/>
      <c r="CK154" s="520">
        <f t="shared" ref="CK154" si="971">SUM(CG154:CJ154)/30</f>
        <v>0</v>
      </c>
      <c r="CL154" s="508"/>
      <c r="CM154" s="508"/>
      <c r="CN154" s="548"/>
      <c r="CO154" s="549"/>
      <c r="CP154" s="520">
        <f t="shared" ref="CP154" si="972">SUM(CL154:CO154)/30</f>
        <v>0</v>
      </c>
      <c r="CQ154" s="62"/>
      <c r="CS154" s="543">
        <f t="shared" si="935"/>
        <v>-1</v>
      </c>
    </row>
    <row r="155" spans="1:98" s="628" customFormat="1" ht="10.199999999999999" x14ac:dyDescent="0.2">
      <c r="A155" s="22" t="str">
        <f>'НП ДЕННА'!A90</f>
        <v>1.3.04</v>
      </c>
      <c r="B155" s="363">
        <f>'НП ДЕННА'!B90</f>
        <v>0</v>
      </c>
      <c r="C155" s="364">
        <f>'НП ДЕННА'!C90</f>
        <v>0</v>
      </c>
      <c r="D155" s="272">
        <f>'НП ДЕННА'!D90</f>
        <v>0</v>
      </c>
      <c r="E155" s="273">
        <f>'НП ДЕННА'!E90</f>
        <v>0</v>
      </c>
      <c r="F155" s="273">
        <f>'НП ДЕННА'!F90</f>
        <v>0</v>
      </c>
      <c r="G155" s="274">
        <f>'НП ДЕННА'!G90</f>
        <v>0</v>
      </c>
      <c r="H155" s="272">
        <f>'НП ДЕННА'!H90</f>
        <v>0</v>
      </c>
      <c r="I155" s="273">
        <f>'НП ДЕННА'!I90</f>
        <v>0</v>
      </c>
      <c r="J155" s="273">
        <f>'НП ДЕННА'!J90</f>
        <v>0</v>
      </c>
      <c r="K155" s="273">
        <f>'НП ДЕННА'!K90</f>
        <v>0</v>
      </c>
      <c r="L155" s="273">
        <f>'НП ДЕННА'!L90</f>
        <v>0</v>
      </c>
      <c r="M155" s="273">
        <f>'НП ДЕННА'!M90</f>
        <v>0</v>
      </c>
      <c r="N155" s="273">
        <f>'НП ДЕННА'!N90</f>
        <v>0</v>
      </c>
      <c r="O155" s="273">
        <f>'НП ДЕННА'!O90</f>
        <v>0</v>
      </c>
      <c r="P155" s="273">
        <f>'НП ДЕННА'!P90</f>
        <v>0</v>
      </c>
      <c r="Q155" s="273">
        <f>'НП ДЕННА'!Q90</f>
        <v>0</v>
      </c>
      <c r="R155" s="273">
        <f>'НП ДЕННА'!R90</f>
        <v>0</v>
      </c>
      <c r="S155" s="273">
        <f>'НП ДЕННА'!S90</f>
        <v>0</v>
      </c>
      <c r="T155" s="257">
        <f>'НП ДЕННА'!T90</f>
        <v>0</v>
      </c>
      <c r="U155" s="257">
        <f>'НП ДЕННА'!U90</f>
        <v>0</v>
      </c>
      <c r="V155" s="272">
        <f>'НП ДЕННА'!V90</f>
        <v>0</v>
      </c>
      <c r="W155" s="273">
        <f>'НП ДЕННА'!W90</f>
        <v>0</v>
      </c>
      <c r="X155" s="273">
        <f>'НП ДЕННА'!X90</f>
        <v>0</v>
      </c>
      <c r="Y155" s="273">
        <f>'НП ДЕННА'!Y90</f>
        <v>0</v>
      </c>
      <c r="Z155" s="273">
        <f>'НП ДЕННА'!Z90</f>
        <v>0</v>
      </c>
      <c r="AA155" s="273">
        <f>'НП ДЕННА'!AA90</f>
        <v>0</v>
      </c>
      <c r="AB155" s="273">
        <f>'НП ДЕННА'!AB90</f>
        <v>0</v>
      </c>
      <c r="AC155" s="275">
        <f t="shared" ref="AC155:AC162" si="973">SUM(AE155:AH155)</f>
        <v>0</v>
      </c>
      <c r="AD155" s="620">
        <f>'НП ДЕННА'!AD90-AD156</f>
        <v>0</v>
      </c>
      <c r="AE155" s="9">
        <f t="shared" si="931"/>
        <v>0</v>
      </c>
      <c r="AF155" s="9">
        <f t="shared" si="932"/>
        <v>0</v>
      </c>
      <c r="AG155" s="9">
        <f t="shared" si="933"/>
        <v>0</v>
      </c>
      <c r="AH155" s="9">
        <f t="shared" si="934"/>
        <v>0</v>
      </c>
      <c r="AI155" s="545">
        <f>IF('НП ДЕННА'!AI90&gt;0,IF(ROUND('НП ДЕННА'!AI90*$CR$4,0)&gt;0,ROUND('НП ДЕННА'!AI90*$CR$4,0)*2,2),0)-AI156</f>
        <v>0</v>
      </c>
      <c r="AJ155" s="545">
        <f>IF('НП ДЕННА'!AJ90&gt;0,IF(ROUND('НП ДЕННА'!AJ90*$CR$4,0)&gt;0,ROUND('НП ДЕННА'!AJ90*$CR$4,0)*2,2),0)-AJ156</f>
        <v>0</v>
      </c>
      <c r="AK155" s="546">
        <f>IF('НП ДЕННА'!AK90&gt;0,IF(ROUND('НП ДЕННА'!AK90*$CR$4,0)&gt;0,ROUND('НП ДЕННА'!AK90*$CR$4,0)*2,2),0)-AK156</f>
        <v>0</v>
      </c>
      <c r="AL155" s="547">
        <f>'НП ДЕННА'!AL90*30-SUM(AI155:AK156)-AL156</f>
        <v>0</v>
      </c>
      <c r="AM155" s="518">
        <f>'НП ДЕННА'!AL90-AM156</f>
        <v>0</v>
      </c>
      <c r="AN155" s="545">
        <f>IF('НП ДЕННА'!AM90&gt;0,IF(ROUND('НП ДЕННА'!AM90*$CR$4,0)&gt;0,ROUND('НП ДЕННА'!AM90*$CR$4,0)*2,2),0)-AN156</f>
        <v>0</v>
      </c>
      <c r="AO155" s="545">
        <f>IF('НП ДЕННА'!AN90&gt;0,IF(ROUND('НП ДЕННА'!AN90*$CR$4,0)&gt;0,ROUND('НП ДЕННА'!AN90*$CR$4,0)*2,2),0)-AO156</f>
        <v>0</v>
      </c>
      <c r="AP155" s="546">
        <f>IF('НП ДЕННА'!AO90&gt;0,IF(ROUND('НП ДЕННА'!AO90*$CR$4,0)&gt;0,ROUND('НП ДЕННА'!AO90*$CR$4,0)*2,2),0)-AP156</f>
        <v>0</v>
      </c>
      <c r="AQ155" s="547">
        <f>'НП ДЕННА'!AP90*30-SUM(AN155:AP156)-AQ156</f>
        <v>0</v>
      </c>
      <c r="AR155" s="518">
        <f>'НП ДЕННА'!AP90-AR156</f>
        <v>0</v>
      </c>
      <c r="AS155" s="545">
        <f>IF('НП ДЕННА'!AQ90&gt;0,IF(ROUND('НП ДЕННА'!AQ90*$CR$4,0)&gt;0,ROUND('НП ДЕННА'!AQ90*$CR$4,0)*2,2),0)-AS156</f>
        <v>0</v>
      </c>
      <c r="AT155" s="545">
        <f>IF('НП ДЕННА'!AR90&gt;0,IF(ROUND('НП ДЕННА'!AR90*$CR$4,0)&gt;0,ROUND('НП ДЕННА'!AR90*$CR$4,0)*2,2),0)-AT156</f>
        <v>0</v>
      </c>
      <c r="AU155" s="546">
        <f>IF('НП ДЕННА'!AS90&gt;0,IF(ROUND('НП ДЕННА'!AS90*$CR$4,0)&gt;0,ROUND('НП ДЕННА'!AS90*$CR$4,0)*2,2),0)-AU156</f>
        <v>0</v>
      </c>
      <c r="AV155" s="547">
        <f>'НП ДЕННА'!AT90*30-SUM(AS155:AU156)-AV156</f>
        <v>0</v>
      </c>
      <c r="AW155" s="518">
        <f>'НП ДЕННА'!AT90-AW156</f>
        <v>0</v>
      </c>
      <c r="AX155" s="545">
        <f>IF('НП ДЕННА'!AU90&gt;0,IF(ROUND('НП ДЕННА'!AU90*$CR$4,0)&gt;0,ROUND('НП ДЕННА'!AU90*$CR$4,0)*2,2),0)-AX156</f>
        <v>0</v>
      </c>
      <c r="AY155" s="545">
        <f>IF('НП ДЕННА'!AV90&gt;0,IF(ROUND('НП ДЕННА'!AV90*$CR$4,0)&gt;0,ROUND('НП ДЕННА'!AV90*$CR$4,0)*2,2),0)-AY156</f>
        <v>0</v>
      </c>
      <c r="AZ155" s="546">
        <f>IF('НП ДЕННА'!AW90&gt;0,IF(ROUND('НП ДЕННА'!AW90*$CR$4,0)&gt;0,ROUND('НП ДЕННА'!AW90*$CR$4,0)*2,2),0)-AZ156</f>
        <v>0</v>
      </c>
      <c r="BA155" s="547">
        <f>'НП ДЕННА'!AX90*30-SUM(AX155:AZ156)-BA156</f>
        <v>0</v>
      </c>
      <c r="BB155" s="518">
        <f>'НП ДЕННА'!AX90-BB156</f>
        <v>0</v>
      </c>
      <c r="BC155" s="545">
        <f>IF('НП ДЕННА'!AY90&gt;0,IF(ROUND('НП ДЕННА'!AY90*$CR$4,0)&gt;0,ROUND('НП ДЕННА'!AY90*$CR$4,0)*2,2),0)-BC156</f>
        <v>0</v>
      </c>
      <c r="BD155" s="545">
        <f>IF('НП ДЕННА'!AZ90&gt;0,IF(ROUND('НП ДЕННА'!AZ90*$CR$4,0)&gt;0,ROUND('НП ДЕННА'!AZ90*$CR$4,0)*2,2),0)-BD156</f>
        <v>0</v>
      </c>
      <c r="BE155" s="546">
        <f>IF('НП ДЕННА'!BA90&gt;0,IF(ROUND('НП ДЕННА'!BA90*$CR$4,0)&gt;0,ROUND('НП ДЕННА'!BA90*$CR$4,0)*2,2),0)-BE156</f>
        <v>0</v>
      </c>
      <c r="BF155" s="547">
        <f>'НП ДЕННА'!BB90*30-SUM(BC155:BE156)-BF156</f>
        <v>0</v>
      </c>
      <c r="BG155" s="518">
        <f>'НП ДЕННА'!BB90-BG156</f>
        <v>0</v>
      </c>
      <c r="BH155" s="545">
        <f>IF('НП ДЕННА'!BC90&gt;0,IF(ROUND('НП ДЕННА'!BC90*$CR$4,0)&gt;0,ROUND('НП ДЕННА'!BC90*$CR$4,0)*2,2),0)-BH156</f>
        <v>0</v>
      </c>
      <c r="BI155" s="545">
        <f>IF('НП ДЕННА'!BD90&gt;0,IF(ROUND('НП ДЕННА'!BD90*$CR$4,0)&gt;0,ROUND('НП ДЕННА'!BD90*$CR$4,0)*2,2),0)-BI156</f>
        <v>0</v>
      </c>
      <c r="BJ155" s="546">
        <f>IF('НП ДЕННА'!BE90&gt;0,IF(ROUND('НП ДЕННА'!BE90*$CR$4,0)&gt;0,ROUND('НП ДЕННА'!BE90*$CR$4,0)*2,2),0)-BJ156</f>
        <v>0</v>
      </c>
      <c r="BK155" s="547">
        <f>'НП ДЕННА'!BF90*30-SUM(BH155:BJ156)-BK156</f>
        <v>0</v>
      </c>
      <c r="BL155" s="518">
        <f>'НП ДЕННА'!BF90-BL156</f>
        <v>0</v>
      </c>
      <c r="BM155" s="545">
        <f>IF('НП ДЕННА'!BG90&gt;0,IF(ROUND('НП ДЕННА'!BG90*$CR$4,0)&gt;0,ROUND('НП ДЕННА'!BG90*$CR$4,0)*2,2),0)-BM156</f>
        <v>0</v>
      </c>
      <c r="BN155" s="545">
        <f>IF('НП ДЕННА'!BH90&gt;0,IF(ROUND('НП ДЕННА'!BH90*$CR$4,0)&gt;0,ROUND('НП ДЕННА'!BH90*$CR$4,0)*2,2),0)-BN156</f>
        <v>0</v>
      </c>
      <c r="BO155" s="546">
        <f>IF('НП ДЕННА'!BI90&gt;0,IF(ROUND('НП ДЕННА'!BI90*$CR$4,0)&gt;0,ROUND('НП ДЕННА'!BI90*$CR$4,0)*2,2),0)-BO156</f>
        <v>0</v>
      </c>
      <c r="BP155" s="547">
        <f>'НП ДЕННА'!BJ90*30-SUM(BM155:BO156)-BP156</f>
        <v>0</v>
      </c>
      <c r="BQ155" s="518">
        <f>'НП ДЕННА'!BJ90-BQ156</f>
        <v>0</v>
      </c>
      <c r="BR155" s="545">
        <f>IF('НП ДЕННА'!BK90&gt;0,IF(ROUND('НП ДЕННА'!BK90*$CR$4,0)&gt;0,ROUND('НП ДЕННА'!BK90*$CR$4,0)*2,2),0)-BR156</f>
        <v>0</v>
      </c>
      <c r="BS155" s="545">
        <f>IF('НП ДЕННА'!BL90&gt;0,IF(ROUND('НП ДЕННА'!BL90*$CR$4,0)&gt;0,ROUND('НП ДЕННА'!BL90*$CR$4,0)*2,2),0)-BS156</f>
        <v>0</v>
      </c>
      <c r="BT155" s="546">
        <f>IF('НП ДЕННА'!BM90&gt;0,IF(ROUND('НП ДЕННА'!BM90*$CR$4,0)&gt;0,ROUND('НП ДЕННА'!BM90*$CR$4,0)*2,2),0)-BT156</f>
        <v>0</v>
      </c>
      <c r="BU155" s="547">
        <f>'НП ДЕННА'!BN90*30-SUM(BR155:BT156)-BU156</f>
        <v>0</v>
      </c>
      <c r="BV155" s="518">
        <f>'НП ДЕННА'!BN90-BV156</f>
        <v>0</v>
      </c>
      <c r="BW155" s="545">
        <f>IF('НП ДЕННА'!BO90&gt;0,IF(ROUND('НП ДЕННА'!BO90*$CR$4,0)&gt;0,ROUND('НП ДЕННА'!BO90*$CR$4,0)*2,2),0)-BW156</f>
        <v>0</v>
      </c>
      <c r="BX155" s="545">
        <f>IF('НП ДЕННА'!BP90&gt;0,IF(ROUND('НП ДЕННА'!BP90*$CR$4,0)&gt;0,ROUND('НП ДЕННА'!BP90*$CR$4,0)*2,2),0)-BX156</f>
        <v>0</v>
      </c>
      <c r="BY155" s="546">
        <f>IF('НП ДЕННА'!BQ90&gt;0,IF(ROUND('НП ДЕННА'!BQ90*$CR$4,0)&gt;0,ROUND('НП ДЕННА'!BQ90*$CR$4,0)*2,2),0)-BY156</f>
        <v>0</v>
      </c>
      <c r="BZ155" s="547">
        <f>'НП ДЕННА'!BR90*30-SUM(BW155:BY156)-BZ156</f>
        <v>0</v>
      </c>
      <c r="CA155" s="518">
        <f>'НП ДЕННА'!BR90-CA156</f>
        <v>0</v>
      </c>
      <c r="CB155" s="545">
        <f>IF('НП ДЕННА'!BS90&gt;0,IF(ROUND('НП ДЕННА'!BS90*$CR$4,0)&gt;0,ROUND('НП ДЕННА'!BS90*$CR$4,0)*2,2),0)-CB156</f>
        <v>0</v>
      </c>
      <c r="CC155" s="545">
        <f>IF('НП ДЕННА'!BT90&gt;0,IF(ROUND('НП ДЕННА'!BT90*$CR$4,0)&gt;0,ROUND('НП ДЕННА'!BT90*$CR$4,0)*2,2),0)-CC156</f>
        <v>0</v>
      </c>
      <c r="CD155" s="546">
        <f>IF('НП ДЕННА'!BU90&gt;0,IF(ROUND('НП ДЕННА'!BU90*$CR$4,0)&gt;0,ROUND('НП ДЕННА'!BU90*$CR$4,0)*2,2),0)-CD156</f>
        <v>0</v>
      </c>
      <c r="CE155" s="547">
        <f>'НП ДЕННА'!BV90*30-SUM(CB155:CD156)-CE156</f>
        <v>0</v>
      </c>
      <c r="CF155" s="518">
        <f>'НП ДЕННА'!BV90-CF156</f>
        <v>0</v>
      </c>
      <c r="CG155" s="545">
        <f>IF('НП ДЕННА'!BW90&gt;0,IF(ROUND('НП ДЕННА'!BW90*$CR$4,0)&gt;0,ROUND('НП ДЕННА'!BW90*$CR$4,0)*2,2),0)-CG156</f>
        <v>0</v>
      </c>
      <c r="CH155" s="545">
        <f>IF('НП ДЕННА'!BX90&gt;0,IF(ROUND('НП ДЕННА'!BX90*$CR$4,0)&gt;0,ROUND('НП ДЕННА'!BX90*$CR$4,0)*2,2),0)-CH156</f>
        <v>0</v>
      </c>
      <c r="CI155" s="546">
        <f>IF('НП ДЕННА'!BY90&gt;0,IF(ROUND('НП ДЕННА'!BY90*$CR$4,0)&gt;0,ROUND('НП ДЕННА'!BY90*$CR$4,0)*2,2),0)-CI156</f>
        <v>0</v>
      </c>
      <c r="CJ155" s="547">
        <f>'НП ДЕННА'!BZ90*30-SUM(CG155:CI156)-CJ156</f>
        <v>0</v>
      </c>
      <c r="CK155" s="518">
        <f>'НП ДЕННА'!BZ90-CK156</f>
        <v>0</v>
      </c>
      <c r="CL155" s="545">
        <f>IF('НП ДЕННА'!CA90&gt;0,IF(ROUND('НП ДЕННА'!CA90*$CR$4,0)&gt;0,ROUND('НП ДЕННА'!CA90*$CR$4,0)*2,2),0)-CL156</f>
        <v>0</v>
      </c>
      <c r="CM155" s="545">
        <f>IF('НП ДЕННА'!CB90&gt;0,IF(ROUND('НП ДЕННА'!CB90*$CR$4,0)&gt;0,ROUND('НП ДЕННА'!CB90*$CR$4,0)*2,2),0)-CM156</f>
        <v>0</v>
      </c>
      <c r="CN155" s="546">
        <f>IF('НП ДЕННА'!CC90&gt;0,IF(ROUND('НП ДЕННА'!CC90*$CR$4,0)&gt;0,ROUND('НП ДЕННА'!CC90*$CR$4,0)*2,2),0)-CN156</f>
        <v>0</v>
      </c>
      <c r="CO155" s="547">
        <f>'НП ДЕННА'!CD90*30-SUM(CL155:CN156)-CO156</f>
        <v>0</v>
      </c>
      <c r="CP155" s="518">
        <f>'НП ДЕННА'!CD90-CP156</f>
        <v>0</v>
      </c>
      <c r="CQ155" s="62"/>
      <c r="CR155" s="19"/>
      <c r="CS155" s="543">
        <f t="shared" si="935"/>
        <v>-1</v>
      </c>
      <c r="CT155" s="19"/>
    </row>
    <row r="156" spans="1:98" s="19" customFormat="1" ht="10.199999999999999" x14ac:dyDescent="0.2">
      <c r="A156" s="510"/>
      <c r="B156" s="511"/>
      <c r="C156" s="512" t="s">
        <v>275</v>
      </c>
      <c r="D156" s="513"/>
      <c r="E156" s="514"/>
      <c r="F156" s="514"/>
      <c r="G156" s="515"/>
      <c r="H156" s="513"/>
      <c r="I156" s="514"/>
      <c r="J156" s="514"/>
      <c r="K156" s="514"/>
      <c r="L156" s="514"/>
      <c r="M156" s="514"/>
      <c r="N156" s="514"/>
      <c r="O156" s="514"/>
      <c r="P156" s="514"/>
      <c r="Q156" s="514"/>
      <c r="R156" s="514"/>
      <c r="S156" s="514"/>
      <c r="T156" s="516"/>
      <c r="U156" s="516"/>
      <c r="V156" s="513"/>
      <c r="W156" s="514"/>
      <c r="X156" s="514"/>
      <c r="Y156" s="514"/>
      <c r="Z156" s="514"/>
      <c r="AA156" s="514"/>
      <c r="AB156" s="514"/>
      <c r="AC156" s="516">
        <f t="shared" si="973"/>
        <v>0</v>
      </c>
      <c r="AD156" s="621">
        <f>AM156+AR156+AW156+BB156+BG156+BL156+BQ156+BV156+CA156+CF156+CK156+CP156</f>
        <v>0</v>
      </c>
      <c r="AE156" s="517">
        <f t="shared" si="931"/>
        <v>0</v>
      </c>
      <c r="AF156" s="517">
        <f t="shared" si="932"/>
        <v>0</v>
      </c>
      <c r="AG156" s="517">
        <f t="shared" si="933"/>
        <v>0</v>
      </c>
      <c r="AH156" s="517">
        <f t="shared" si="934"/>
        <v>0</v>
      </c>
      <c r="AI156" s="508"/>
      <c r="AJ156" s="508"/>
      <c r="AK156" s="548"/>
      <c r="AL156" s="549"/>
      <c r="AM156" s="520">
        <f t="shared" ref="AM156" si="974">SUM(AI156:AL156)/30</f>
        <v>0</v>
      </c>
      <c r="AN156" s="508"/>
      <c r="AO156" s="508"/>
      <c r="AP156" s="548"/>
      <c r="AQ156" s="549"/>
      <c r="AR156" s="520">
        <f t="shared" ref="AR156" si="975">SUM(AN156:AQ156)/30</f>
        <v>0</v>
      </c>
      <c r="AS156" s="508"/>
      <c r="AT156" s="508"/>
      <c r="AU156" s="548"/>
      <c r="AV156" s="549"/>
      <c r="AW156" s="520">
        <f t="shared" ref="AW156" si="976">SUM(AS156:AV156)/30</f>
        <v>0</v>
      </c>
      <c r="AX156" s="508"/>
      <c r="AY156" s="508"/>
      <c r="AZ156" s="548"/>
      <c r="BA156" s="549"/>
      <c r="BB156" s="520">
        <f t="shared" ref="BB156" si="977">SUM(AX156:BA156)/30</f>
        <v>0</v>
      </c>
      <c r="BC156" s="508"/>
      <c r="BD156" s="508"/>
      <c r="BE156" s="548"/>
      <c r="BF156" s="549"/>
      <c r="BG156" s="520">
        <f t="shared" ref="BG156" si="978">SUM(BC156:BF156)/30</f>
        <v>0</v>
      </c>
      <c r="BH156" s="508"/>
      <c r="BI156" s="508"/>
      <c r="BJ156" s="548"/>
      <c r="BK156" s="549"/>
      <c r="BL156" s="520">
        <f t="shared" ref="BL156" si="979">SUM(BH156:BK156)/30</f>
        <v>0</v>
      </c>
      <c r="BM156" s="508"/>
      <c r="BN156" s="508"/>
      <c r="BO156" s="548"/>
      <c r="BP156" s="549"/>
      <c r="BQ156" s="520">
        <f t="shared" ref="BQ156" si="980">SUM(BM156:BP156)/30</f>
        <v>0</v>
      </c>
      <c r="BR156" s="508"/>
      <c r="BS156" s="508"/>
      <c r="BT156" s="548"/>
      <c r="BU156" s="549"/>
      <c r="BV156" s="520">
        <f t="shared" ref="BV156" si="981">SUM(BR156:BU156)/30</f>
        <v>0</v>
      </c>
      <c r="BW156" s="508"/>
      <c r="BX156" s="508"/>
      <c r="BY156" s="548"/>
      <c r="BZ156" s="549"/>
      <c r="CA156" s="520">
        <f t="shared" ref="CA156" si="982">SUM(BW156:BZ156)/30</f>
        <v>0</v>
      </c>
      <c r="CB156" s="508"/>
      <c r="CC156" s="508"/>
      <c r="CD156" s="548"/>
      <c r="CE156" s="549"/>
      <c r="CF156" s="520">
        <f t="shared" ref="CF156" si="983">SUM(CB156:CE156)/30</f>
        <v>0</v>
      </c>
      <c r="CG156" s="508"/>
      <c r="CH156" s="508"/>
      <c r="CI156" s="548"/>
      <c r="CJ156" s="549"/>
      <c r="CK156" s="520">
        <f t="shared" ref="CK156" si="984">SUM(CG156:CJ156)/30</f>
        <v>0</v>
      </c>
      <c r="CL156" s="508"/>
      <c r="CM156" s="508"/>
      <c r="CN156" s="548"/>
      <c r="CO156" s="549"/>
      <c r="CP156" s="520">
        <f t="shared" ref="CP156" si="985">SUM(CL156:CO156)/30</f>
        <v>0</v>
      </c>
      <c r="CQ156" s="62"/>
      <c r="CS156" s="543">
        <f t="shared" si="935"/>
        <v>-1</v>
      </c>
    </row>
    <row r="157" spans="1:98" s="19" customFormat="1" ht="10.199999999999999" x14ac:dyDescent="0.2">
      <c r="A157" s="22" t="str">
        <f>'НП ДЕННА'!A91</f>
        <v>1.3.05</v>
      </c>
      <c r="B157" s="363">
        <f>'НП ДЕННА'!B91</f>
        <v>0</v>
      </c>
      <c r="C157" s="364">
        <f>'НП ДЕННА'!C91</f>
        <v>0</v>
      </c>
      <c r="D157" s="272">
        <f>'НП ДЕННА'!D91</f>
        <v>0</v>
      </c>
      <c r="E157" s="273">
        <f>'НП ДЕННА'!E91</f>
        <v>0</v>
      </c>
      <c r="F157" s="273">
        <f>'НП ДЕННА'!F91</f>
        <v>0</v>
      </c>
      <c r="G157" s="274">
        <f>'НП ДЕННА'!G91</f>
        <v>0</v>
      </c>
      <c r="H157" s="272">
        <f>'НП ДЕННА'!H91</f>
        <v>0</v>
      </c>
      <c r="I157" s="273">
        <f>'НП ДЕННА'!I91</f>
        <v>0</v>
      </c>
      <c r="J157" s="273">
        <f>'НП ДЕННА'!J91</f>
        <v>0</v>
      </c>
      <c r="K157" s="273">
        <f>'НП ДЕННА'!K91</f>
        <v>0</v>
      </c>
      <c r="L157" s="273">
        <f>'НП ДЕННА'!L91</f>
        <v>0</v>
      </c>
      <c r="M157" s="273">
        <f>'НП ДЕННА'!M91</f>
        <v>0</v>
      </c>
      <c r="N157" s="273">
        <f>'НП ДЕННА'!N91</f>
        <v>0</v>
      </c>
      <c r="O157" s="273">
        <f>'НП ДЕННА'!O91</f>
        <v>0</v>
      </c>
      <c r="P157" s="273">
        <f>'НП ДЕННА'!P91</f>
        <v>0</v>
      </c>
      <c r="Q157" s="273">
        <f>'НП ДЕННА'!Q91</f>
        <v>0</v>
      </c>
      <c r="R157" s="273">
        <f>'НП ДЕННА'!R91</f>
        <v>0</v>
      </c>
      <c r="S157" s="273">
        <f>'НП ДЕННА'!S91</f>
        <v>0</v>
      </c>
      <c r="T157" s="257">
        <f>'НП ДЕННА'!T91</f>
        <v>0</v>
      </c>
      <c r="U157" s="257">
        <f>'НП ДЕННА'!U91</f>
        <v>0</v>
      </c>
      <c r="V157" s="272">
        <f>'НП ДЕННА'!V91</f>
        <v>0</v>
      </c>
      <c r="W157" s="273">
        <f>'НП ДЕННА'!W91</f>
        <v>0</v>
      </c>
      <c r="X157" s="273">
        <f>'НП ДЕННА'!X91</f>
        <v>0</v>
      </c>
      <c r="Y157" s="273">
        <f>'НП ДЕННА'!Y91</f>
        <v>0</v>
      </c>
      <c r="Z157" s="273">
        <f>'НП ДЕННА'!Z91</f>
        <v>0</v>
      </c>
      <c r="AA157" s="273">
        <f>'НП ДЕННА'!AA91</f>
        <v>0</v>
      </c>
      <c r="AB157" s="273">
        <f>'НП ДЕННА'!AB91</f>
        <v>0</v>
      </c>
      <c r="AC157" s="275">
        <f t="shared" si="973"/>
        <v>0</v>
      </c>
      <c r="AD157" s="620">
        <f>'НП ДЕННА'!AD91-AD158</f>
        <v>0</v>
      </c>
      <c r="AE157" s="9">
        <f t="shared" si="931"/>
        <v>0</v>
      </c>
      <c r="AF157" s="9">
        <f t="shared" si="932"/>
        <v>0</v>
      </c>
      <c r="AG157" s="9">
        <f t="shared" si="933"/>
        <v>0</v>
      </c>
      <c r="AH157" s="9">
        <f t="shared" si="934"/>
        <v>0</v>
      </c>
      <c r="AI157" s="545">
        <f>IF('НП ДЕННА'!AI91&gt;0,IF(ROUND('НП ДЕННА'!AI91*$CR$4,0)&gt;0,ROUND('НП ДЕННА'!AI91*$CR$4,0)*2,2),0)-AI158</f>
        <v>0</v>
      </c>
      <c r="AJ157" s="545">
        <f>IF('НП ДЕННА'!AJ91&gt;0,IF(ROUND('НП ДЕННА'!AJ91*$CR$4,0)&gt;0,ROUND('НП ДЕННА'!AJ91*$CR$4,0)*2,2),0)-AJ158</f>
        <v>0</v>
      </c>
      <c r="AK157" s="546">
        <f>IF('НП ДЕННА'!AK91&gt;0,IF(ROUND('НП ДЕННА'!AK91*$CR$4,0)&gt;0,ROUND('НП ДЕННА'!AK91*$CR$4,0)*2,2),0)-AK158</f>
        <v>0</v>
      </c>
      <c r="AL157" s="547">
        <f>'НП ДЕННА'!AL91*30-SUM(AI157:AK158)-AL158</f>
        <v>0</v>
      </c>
      <c r="AM157" s="518">
        <f>'НП ДЕННА'!AL91-AM158</f>
        <v>0</v>
      </c>
      <c r="AN157" s="545">
        <f>IF('НП ДЕННА'!AM91&gt;0,IF(ROUND('НП ДЕННА'!AM91*$CR$4,0)&gt;0,ROUND('НП ДЕННА'!AM91*$CR$4,0)*2,2),0)-AN158</f>
        <v>0</v>
      </c>
      <c r="AO157" s="545">
        <f>IF('НП ДЕННА'!AN91&gt;0,IF(ROUND('НП ДЕННА'!AN91*$CR$4,0)&gt;0,ROUND('НП ДЕННА'!AN91*$CR$4,0)*2,2),0)-AO158</f>
        <v>0</v>
      </c>
      <c r="AP157" s="546">
        <f>IF('НП ДЕННА'!AO91&gt;0,IF(ROUND('НП ДЕННА'!AO91*$CR$4,0)&gt;0,ROUND('НП ДЕННА'!AO91*$CR$4,0)*2,2),0)-AP158</f>
        <v>0</v>
      </c>
      <c r="AQ157" s="547">
        <f>'НП ДЕННА'!AP91*30-SUM(AN157:AP158)-AQ158</f>
        <v>0</v>
      </c>
      <c r="AR157" s="518">
        <f>'НП ДЕННА'!AP91-AR158</f>
        <v>0</v>
      </c>
      <c r="AS157" s="545">
        <f>IF('НП ДЕННА'!AQ91&gt;0,IF(ROUND('НП ДЕННА'!AQ91*$CR$4,0)&gt;0,ROUND('НП ДЕННА'!AQ91*$CR$4,0)*2,2),0)-AS158</f>
        <v>0</v>
      </c>
      <c r="AT157" s="545">
        <f>IF('НП ДЕННА'!AR91&gt;0,IF(ROUND('НП ДЕННА'!AR91*$CR$4,0)&gt;0,ROUND('НП ДЕННА'!AR91*$CR$4,0)*2,2),0)-AT158</f>
        <v>0</v>
      </c>
      <c r="AU157" s="546">
        <f>IF('НП ДЕННА'!AS91&gt;0,IF(ROUND('НП ДЕННА'!AS91*$CR$4,0)&gt;0,ROUND('НП ДЕННА'!AS91*$CR$4,0)*2,2),0)-AU158</f>
        <v>0</v>
      </c>
      <c r="AV157" s="547">
        <f>'НП ДЕННА'!AT91*30-SUM(AS157:AU158)-AV158</f>
        <v>0</v>
      </c>
      <c r="AW157" s="518">
        <f>'НП ДЕННА'!AT91-AW158</f>
        <v>0</v>
      </c>
      <c r="AX157" s="545">
        <f>IF('НП ДЕННА'!AU91&gt;0,IF(ROUND('НП ДЕННА'!AU91*$CR$4,0)&gt;0,ROUND('НП ДЕННА'!AU91*$CR$4,0)*2,2),0)-AX158</f>
        <v>0</v>
      </c>
      <c r="AY157" s="545">
        <f>IF('НП ДЕННА'!AV91&gt;0,IF(ROUND('НП ДЕННА'!AV91*$CR$4,0)&gt;0,ROUND('НП ДЕННА'!AV91*$CR$4,0)*2,2),0)-AY158</f>
        <v>0</v>
      </c>
      <c r="AZ157" s="546">
        <f>IF('НП ДЕННА'!AW91&gt;0,IF(ROUND('НП ДЕННА'!AW91*$CR$4,0)&gt;0,ROUND('НП ДЕННА'!AW91*$CR$4,0)*2,2),0)-AZ158</f>
        <v>0</v>
      </c>
      <c r="BA157" s="547">
        <f>'НП ДЕННА'!AX91*30-SUM(AX157:AZ158)-BA158</f>
        <v>0</v>
      </c>
      <c r="BB157" s="518">
        <f>'НП ДЕННА'!AX91-BB158</f>
        <v>0</v>
      </c>
      <c r="BC157" s="545">
        <f>IF('НП ДЕННА'!AY91&gt;0,IF(ROUND('НП ДЕННА'!AY91*$CR$4,0)&gt;0,ROUND('НП ДЕННА'!AY91*$CR$4,0)*2,2),0)-BC158</f>
        <v>0</v>
      </c>
      <c r="BD157" s="545">
        <f>IF('НП ДЕННА'!AZ91&gt;0,IF(ROUND('НП ДЕННА'!AZ91*$CR$4,0)&gt;0,ROUND('НП ДЕННА'!AZ91*$CR$4,0)*2,2),0)-BD158</f>
        <v>0</v>
      </c>
      <c r="BE157" s="546">
        <f>IF('НП ДЕННА'!BA91&gt;0,IF(ROUND('НП ДЕННА'!BA91*$CR$4,0)&gt;0,ROUND('НП ДЕННА'!BA91*$CR$4,0)*2,2),0)-BE158</f>
        <v>0</v>
      </c>
      <c r="BF157" s="547">
        <f>'НП ДЕННА'!BB91*30-SUM(BC157:BE158)-BF158</f>
        <v>0</v>
      </c>
      <c r="BG157" s="518">
        <f>'НП ДЕННА'!BB91-BG158</f>
        <v>0</v>
      </c>
      <c r="BH157" s="545">
        <f>IF('НП ДЕННА'!BC91&gt;0,IF(ROUND('НП ДЕННА'!BC91*$CR$4,0)&gt;0,ROUND('НП ДЕННА'!BC91*$CR$4,0)*2,2),0)-BH158</f>
        <v>0</v>
      </c>
      <c r="BI157" s="545">
        <f>IF('НП ДЕННА'!BD91&gt;0,IF(ROUND('НП ДЕННА'!BD91*$CR$4,0)&gt;0,ROUND('НП ДЕННА'!BD91*$CR$4,0)*2,2),0)-BI158</f>
        <v>0</v>
      </c>
      <c r="BJ157" s="546">
        <f>IF('НП ДЕННА'!BE91&gt;0,IF(ROUND('НП ДЕННА'!BE91*$CR$4,0)&gt;0,ROUND('НП ДЕННА'!BE91*$CR$4,0)*2,2),0)-BJ158</f>
        <v>0</v>
      </c>
      <c r="BK157" s="547">
        <f>'НП ДЕННА'!BF91*30-SUM(BH157:BJ158)-BK158</f>
        <v>0</v>
      </c>
      <c r="BL157" s="518">
        <f>'НП ДЕННА'!BF91-BL158</f>
        <v>0</v>
      </c>
      <c r="BM157" s="545">
        <f>IF('НП ДЕННА'!BG91&gt;0,IF(ROUND('НП ДЕННА'!BG91*$CR$4,0)&gt;0,ROUND('НП ДЕННА'!BG91*$CR$4,0)*2,2),0)-BM158</f>
        <v>0</v>
      </c>
      <c r="BN157" s="545">
        <f>IF('НП ДЕННА'!BH91&gt;0,IF(ROUND('НП ДЕННА'!BH91*$CR$4,0)&gt;0,ROUND('НП ДЕННА'!BH91*$CR$4,0)*2,2),0)-BN158</f>
        <v>0</v>
      </c>
      <c r="BO157" s="546">
        <f>IF('НП ДЕННА'!BI91&gt;0,IF(ROUND('НП ДЕННА'!BI91*$CR$4,0)&gt;0,ROUND('НП ДЕННА'!BI91*$CR$4,0)*2,2),0)-BO158</f>
        <v>0</v>
      </c>
      <c r="BP157" s="547">
        <f>'НП ДЕННА'!BJ91*30-SUM(BM157:BO158)-BP158</f>
        <v>0</v>
      </c>
      <c r="BQ157" s="518">
        <f>'НП ДЕННА'!BJ91-BQ158</f>
        <v>0</v>
      </c>
      <c r="BR157" s="545">
        <f>IF('НП ДЕННА'!BK91&gt;0,IF(ROUND('НП ДЕННА'!BK91*$CR$4,0)&gt;0,ROUND('НП ДЕННА'!BK91*$CR$4,0)*2,2),0)-BR158</f>
        <v>0</v>
      </c>
      <c r="BS157" s="545">
        <f>IF('НП ДЕННА'!BL91&gt;0,IF(ROUND('НП ДЕННА'!BL91*$CR$4,0)&gt;0,ROUND('НП ДЕННА'!BL91*$CR$4,0)*2,2),0)-BS158</f>
        <v>0</v>
      </c>
      <c r="BT157" s="546">
        <f>IF('НП ДЕННА'!BM91&gt;0,IF(ROUND('НП ДЕННА'!BM91*$CR$4,0)&gt;0,ROUND('НП ДЕННА'!BM91*$CR$4,0)*2,2),0)-BT158</f>
        <v>0</v>
      </c>
      <c r="BU157" s="547">
        <f>'НП ДЕННА'!BN91*30-SUM(BR157:BT158)-BU158</f>
        <v>0</v>
      </c>
      <c r="BV157" s="518">
        <f>'НП ДЕННА'!BN91-BV158</f>
        <v>0</v>
      </c>
      <c r="BW157" s="545">
        <f>IF('НП ДЕННА'!BO91&gt;0,IF(ROUND('НП ДЕННА'!BO91*$CR$4,0)&gt;0,ROUND('НП ДЕННА'!BO91*$CR$4,0)*2,2),0)-BW158</f>
        <v>0</v>
      </c>
      <c r="BX157" s="545">
        <f>IF('НП ДЕННА'!BP91&gt;0,IF(ROUND('НП ДЕННА'!BP91*$CR$4,0)&gt;0,ROUND('НП ДЕННА'!BP91*$CR$4,0)*2,2),0)-BX158</f>
        <v>0</v>
      </c>
      <c r="BY157" s="546">
        <f>IF('НП ДЕННА'!BQ91&gt;0,IF(ROUND('НП ДЕННА'!BQ91*$CR$4,0)&gt;0,ROUND('НП ДЕННА'!BQ91*$CR$4,0)*2,2),0)-BY158</f>
        <v>0</v>
      </c>
      <c r="BZ157" s="547">
        <f>'НП ДЕННА'!BR91*30-SUM(BW157:BY158)-BZ158</f>
        <v>0</v>
      </c>
      <c r="CA157" s="518">
        <f>'НП ДЕННА'!BR91-CA158</f>
        <v>0</v>
      </c>
      <c r="CB157" s="545">
        <f>IF('НП ДЕННА'!BS91&gt;0,IF(ROUND('НП ДЕННА'!BS91*$CR$4,0)&gt;0,ROUND('НП ДЕННА'!BS91*$CR$4,0)*2,2),0)-CB158</f>
        <v>0</v>
      </c>
      <c r="CC157" s="545">
        <f>IF('НП ДЕННА'!BT91&gt;0,IF(ROUND('НП ДЕННА'!BT91*$CR$4,0)&gt;0,ROUND('НП ДЕННА'!BT91*$CR$4,0)*2,2),0)-CC158</f>
        <v>0</v>
      </c>
      <c r="CD157" s="546">
        <f>IF('НП ДЕННА'!BU91&gt;0,IF(ROUND('НП ДЕННА'!BU91*$CR$4,0)&gt;0,ROUND('НП ДЕННА'!BU91*$CR$4,0)*2,2),0)-CD158</f>
        <v>0</v>
      </c>
      <c r="CE157" s="547">
        <f>'НП ДЕННА'!BV91*30-SUM(CB157:CD158)-CE158</f>
        <v>0</v>
      </c>
      <c r="CF157" s="518">
        <f>'НП ДЕННА'!BV91-CF158</f>
        <v>0</v>
      </c>
      <c r="CG157" s="545">
        <f>IF('НП ДЕННА'!BW91&gt;0,IF(ROUND('НП ДЕННА'!BW91*$CR$4,0)&gt;0,ROUND('НП ДЕННА'!BW91*$CR$4,0)*2,2),0)-CG158</f>
        <v>0</v>
      </c>
      <c r="CH157" s="545">
        <f>IF('НП ДЕННА'!BX91&gt;0,IF(ROUND('НП ДЕННА'!BX91*$CR$4,0)&gt;0,ROUND('НП ДЕННА'!BX91*$CR$4,0)*2,2),0)-CH158</f>
        <v>0</v>
      </c>
      <c r="CI157" s="546">
        <f>IF('НП ДЕННА'!BY91&gt;0,IF(ROUND('НП ДЕННА'!BY91*$CR$4,0)&gt;0,ROUND('НП ДЕННА'!BY91*$CR$4,0)*2,2),0)-CI158</f>
        <v>0</v>
      </c>
      <c r="CJ157" s="547">
        <f>'НП ДЕННА'!BZ91*30-SUM(CG157:CI158)-CJ158</f>
        <v>0</v>
      </c>
      <c r="CK157" s="518">
        <f>'НП ДЕННА'!BZ91-CK158</f>
        <v>0</v>
      </c>
      <c r="CL157" s="545">
        <f>IF('НП ДЕННА'!CA91&gt;0,IF(ROUND('НП ДЕННА'!CA91*$CR$4,0)&gt;0,ROUND('НП ДЕННА'!CA91*$CR$4,0)*2,2),0)-CL158</f>
        <v>0</v>
      </c>
      <c r="CM157" s="545">
        <f>IF('НП ДЕННА'!CB91&gt;0,IF(ROUND('НП ДЕННА'!CB91*$CR$4,0)&gt;0,ROUND('НП ДЕННА'!CB91*$CR$4,0)*2,2),0)-CM158</f>
        <v>0</v>
      </c>
      <c r="CN157" s="546">
        <f>IF('НП ДЕННА'!CC91&gt;0,IF(ROUND('НП ДЕННА'!CC91*$CR$4,0)&gt;0,ROUND('НП ДЕННА'!CC91*$CR$4,0)*2,2),0)-CN158</f>
        <v>0</v>
      </c>
      <c r="CO157" s="547">
        <f>'НП ДЕННА'!CD91*30-SUM(CL157:CN158)-CO158</f>
        <v>0</v>
      </c>
      <c r="CP157" s="518">
        <f>'НП ДЕННА'!CD91-CP158</f>
        <v>0</v>
      </c>
      <c r="CQ157" s="62"/>
      <c r="CS157" s="543">
        <f t="shared" si="935"/>
        <v>-1</v>
      </c>
    </row>
    <row r="158" spans="1:98" s="19" customFormat="1" ht="10.199999999999999" x14ac:dyDescent="0.2">
      <c r="A158" s="510"/>
      <c r="B158" s="511"/>
      <c r="C158" s="512" t="s">
        <v>275</v>
      </c>
      <c r="D158" s="513"/>
      <c r="E158" s="514"/>
      <c r="F158" s="514"/>
      <c r="G158" s="515"/>
      <c r="H158" s="513"/>
      <c r="I158" s="514"/>
      <c r="J158" s="514"/>
      <c r="K158" s="514"/>
      <c r="L158" s="514"/>
      <c r="M158" s="514"/>
      <c r="N158" s="514"/>
      <c r="O158" s="514"/>
      <c r="P158" s="514"/>
      <c r="Q158" s="514"/>
      <c r="R158" s="514"/>
      <c r="S158" s="514"/>
      <c r="T158" s="516"/>
      <c r="U158" s="516"/>
      <c r="V158" s="513"/>
      <c r="W158" s="514"/>
      <c r="X158" s="514"/>
      <c r="Y158" s="514"/>
      <c r="Z158" s="514"/>
      <c r="AA158" s="514"/>
      <c r="AB158" s="514"/>
      <c r="AC158" s="516">
        <f t="shared" si="973"/>
        <v>0</v>
      </c>
      <c r="AD158" s="621">
        <f>AM158+AR158+AW158+BB158+BG158+BL158+BQ158+BV158+CA158+CF158+CK158+CP158</f>
        <v>0</v>
      </c>
      <c r="AE158" s="517">
        <f t="shared" si="931"/>
        <v>0</v>
      </c>
      <c r="AF158" s="517">
        <f t="shared" si="932"/>
        <v>0</v>
      </c>
      <c r="AG158" s="517">
        <f t="shared" si="933"/>
        <v>0</v>
      </c>
      <c r="AH158" s="517">
        <f t="shared" si="934"/>
        <v>0</v>
      </c>
      <c r="AI158" s="508"/>
      <c r="AJ158" s="508"/>
      <c r="AK158" s="548"/>
      <c r="AL158" s="549"/>
      <c r="AM158" s="520">
        <f t="shared" ref="AM158" si="986">SUM(AI158:AL158)/30</f>
        <v>0</v>
      </c>
      <c r="AN158" s="508"/>
      <c r="AO158" s="508"/>
      <c r="AP158" s="548"/>
      <c r="AQ158" s="549"/>
      <c r="AR158" s="520">
        <f t="shared" ref="AR158" si="987">SUM(AN158:AQ158)/30</f>
        <v>0</v>
      </c>
      <c r="AS158" s="508"/>
      <c r="AT158" s="508"/>
      <c r="AU158" s="548"/>
      <c r="AV158" s="549"/>
      <c r="AW158" s="520">
        <f t="shared" ref="AW158" si="988">SUM(AS158:AV158)/30</f>
        <v>0</v>
      </c>
      <c r="AX158" s="508"/>
      <c r="AY158" s="508"/>
      <c r="AZ158" s="548"/>
      <c r="BA158" s="549"/>
      <c r="BB158" s="520">
        <f t="shared" ref="BB158" si="989">SUM(AX158:BA158)/30</f>
        <v>0</v>
      </c>
      <c r="BC158" s="508"/>
      <c r="BD158" s="508"/>
      <c r="BE158" s="548"/>
      <c r="BF158" s="549"/>
      <c r="BG158" s="520">
        <f t="shared" ref="BG158" si="990">SUM(BC158:BF158)/30</f>
        <v>0</v>
      </c>
      <c r="BH158" s="508"/>
      <c r="BI158" s="508"/>
      <c r="BJ158" s="548"/>
      <c r="BK158" s="549"/>
      <c r="BL158" s="520">
        <f t="shared" ref="BL158" si="991">SUM(BH158:BK158)/30</f>
        <v>0</v>
      </c>
      <c r="BM158" s="508"/>
      <c r="BN158" s="508"/>
      <c r="BO158" s="548"/>
      <c r="BP158" s="549"/>
      <c r="BQ158" s="520">
        <f t="shared" ref="BQ158" si="992">SUM(BM158:BP158)/30</f>
        <v>0</v>
      </c>
      <c r="BR158" s="508"/>
      <c r="BS158" s="508"/>
      <c r="BT158" s="548"/>
      <c r="BU158" s="549"/>
      <c r="BV158" s="520">
        <f t="shared" ref="BV158" si="993">SUM(BR158:BU158)/30</f>
        <v>0</v>
      </c>
      <c r="BW158" s="508"/>
      <c r="BX158" s="508"/>
      <c r="BY158" s="548"/>
      <c r="BZ158" s="549"/>
      <c r="CA158" s="520">
        <f t="shared" ref="CA158" si="994">SUM(BW158:BZ158)/30</f>
        <v>0</v>
      </c>
      <c r="CB158" s="508"/>
      <c r="CC158" s="508"/>
      <c r="CD158" s="548"/>
      <c r="CE158" s="549"/>
      <c r="CF158" s="520">
        <f t="shared" ref="CF158" si="995">SUM(CB158:CE158)/30</f>
        <v>0</v>
      </c>
      <c r="CG158" s="508"/>
      <c r="CH158" s="508"/>
      <c r="CI158" s="548"/>
      <c r="CJ158" s="549"/>
      <c r="CK158" s="520">
        <f t="shared" ref="CK158" si="996">SUM(CG158:CJ158)/30</f>
        <v>0</v>
      </c>
      <c r="CL158" s="508"/>
      <c r="CM158" s="508"/>
      <c r="CN158" s="548"/>
      <c r="CO158" s="549"/>
      <c r="CP158" s="520">
        <f t="shared" ref="CP158" si="997">SUM(CL158:CO158)/30</f>
        <v>0</v>
      </c>
      <c r="CQ158" s="62"/>
      <c r="CS158" s="543">
        <f t="shared" si="935"/>
        <v>-1</v>
      </c>
    </row>
    <row r="159" spans="1:98" s="19" customFormat="1" ht="10.199999999999999" x14ac:dyDescent="0.2">
      <c r="A159" s="22" t="str">
        <f>'НП ДЕННА'!A92</f>
        <v>1.3.06</v>
      </c>
      <c r="B159" s="363">
        <f>'НП ДЕННА'!B92</f>
        <v>0</v>
      </c>
      <c r="C159" s="364">
        <f>'НП ДЕННА'!C92</f>
        <v>0</v>
      </c>
      <c r="D159" s="272">
        <f>'НП ДЕННА'!D92</f>
        <v>0</v>
      </c>
      <c r="E159" s="273">
        <f>'НП ДЕННА'!E92</f>
        <v>0</v>
      </c>
      <c r="F159" s="273">
        <f>'НП ДЕННА'!F92</f>
        <v>0</v>
      </c>
      <c r="G159" s="274">
        <f>'НП ДЕННА'!G92</f>
        <v>0</v>
      </c>
      <c r="H159" s="272">
        <f>'НП ДЕННА'!H92</f>
        <v>0</v>
      </c>
      <c r="I159" s="273">
        <f>'НП ДЕННА'!I92</f>
        <v>0</v>
      </c>
      <c r="J159" s="273">
        <f>'НП ДЕННА'!J92</f>
        <v>0</v>
      </c>
      <c r="K159" s="273">
        <f>'НП ДЕННА'!K92</f>
        <v>0</v>
      </c>
      <c r="L159" s="273">
        <f>'НП ДЕННА'!L92</f>
        <v>0</v>
      </c>
      <c r="M159" s="273">
        <f>'НП ДЕННА'!M92</f>
        <v>0</v>
      </c>
      <c r="N159" s="273">
        <f>'НП ДЕННА'!N92</f>
        <v>0</v>
      </c>
      <c r="O159" s="273">
        <f>'НП ДЕННА'!O92</f>
        <v>0</v>
      </c>
      <c r="P159" s="273">
        <f>'НП ДЕННА'!P92</f>
        <v>0</v>
      </c>
      <c r="Q159" s="273">
        <f>'НП ДЕННА'!Q92</f>
        <v>0</v>
      </c>
      <c r="R159" s="273">
        <f>'НП ДЕННА'!R92</f>
        <v>0</v>
      </c>
      <c r="S159" s="273">
        <f>'НП ДЕННА'!S92</f>
        <v>0</v>
      </c>
      <c r="T159" s="257">
        <f>'НП ДЕННА'!T92</f>
        <v>0</v>
      </c>
      <c r="U159" s="257">
        <f>'НП ДЕННА'!U92</f>
        <v>0</v>
      </c>
      <c r="V159" s="272">
        <f>'НП ДЕННА'!V92</f>
        <v>0</v>
      </c>
      <c r="W159" s="273">
        <f>'НП ДЕННА'!W92</f>
        <v>0</v>
      </c>
      <c r="X159" s="273">
        <f>'НП ДЕННА'!X92</f>
        <v>0</v>
      </c>
      <c r="Y159" s="273">
        <f>'НП ДЕННА'!Y92</f>
        <v>0</v>
      </c>
      <c r="Z159" s="273">
        <f>'НП ДЕННА'!Z92</f>
        <v>0</v>
      </c>
      <c r="AA159" s="273">
        <f>'НП ДЕННА'!AA92</f>
        <v>0</v>
      </c>
      <c r="AB159" s="273">
        <f>'НП ДЕННА'!AB92</f>
        <v>0</v>
      </c>
      <c r="AC159" s="275">
        <f t="shared" si="973"/>
        <v>0</v>
      </c>
      <c r="AD159" s="620">
        <f>'НП ДЕННА'!AD92-AD160</f>
        <v>0</v>
      </c>
      <c r="AE159" s="9">
        <f t="shared" si="931"/>
        <v>0</v>
      </c>
      <c r="AF159" s="9">
        <f t="shared" si="932"/>
        <v>0</v>
      </c>
      <c r="AG159" s="9">
        <f t="shared" si="933"/>
        <v>0</v>
      </c>
      <c r="AH159" s="9">
        <f t="shared" si="934"/>
        <v>0</v>
      </c>
      <c r="AI159" s="545">
        <f>IF('НП ДЕННА'!AI92&gt;0,IF(ROUND('НП ДЕННА'!AI92*$CR$4,0)&gt;0,ROUND('НП ДЕННА'!AI92*$CR$4,0)*2,2),0)-AI160</f>
        <v>0</v>
      </c>
      <c r="AJ159" s="545">
        <f>IF('НП ДЕННА'!AJ92&gt;0,IF(ROUND('НП ДЕННА'!AJ92*$CR$4,0)&gt;0,ROUND('НП ДЕННА'!AJ92*$CR$4,0)*2,2),0)-AJ160</f>
        <v>0</v>
      </c>
      <c r="AK159" s="546">
        <f>IF('НП ДЕННА'!AK92&gt;0,IF(ROUND('НП ДЕННА'!AK92*$CR$4,0)&gt;0,ROUND('НП ДЕННА'!AK92*$CR$4,0)*2,2),0)-AK160</f>
        <v>0</v>
      </c>
      <c r="AL159" s="547">
        <f>'НП ДЕННА'!AL92*30-SUM(AI159:AK160)-AL160</f>
        <v>0</v>
      </c>
      <c r="AM159" s="518">
        <f>'НП ДЕННА'!AL92-AM160</f>
        <v>0</v>
      </c>
      <c r="AN159" s="545">
        <f>IF('НП ДЕННА'!AM92&gt;0,IF(ROUND('НП ДЕННА'!AM92*$CR$4,0)&gt;0,ROUND('НП ДЕННА'!AM92*$CR$4,0)*2,2),0)-AN160</f>
        <v>0</v>
      </c>
      <c r="AO159" s="545">
        <f>IF('НП ДЕННА'!AN92&gt;0,IF(ROUND('НП ДЕННА'!AN92*$CR$4,0)&gt;0,ROUND('НП ДЕННА'!AN92*$CR$4,0)*2,2),0)-AO160</f>
        <v>0</v>
      </c>
      <c r="AP159" s="546">
        <f>IF('НП ДЕННА'!AO92&gt;0,IF(ROUND('НП ДЕННА'!AO92*$CR$4,0)&gt;0,ROUND('НП ДЕННА'!AO92*$CR$4,0)*2,2),0)-AP160</f>
        <v>0</v>
      </c>
      <c r="AQ159" s="547">
        <f>'НП ДЕННА'!AP92*30-SUM(AN159:AP160)-AQ160</f>
        <v>0</v>
      </c>
      <c r="AR159" s="518">
        <f>'НП ДЕННА'!AP92-AR160</f>
        <v>0</v>
      </c>
      <c r="AS159" s="545">
        <f>IF('НП ДЕННА'!AQ92&gt;0,IF(ROUND('НП ДЕННА'!AQ92*$CR$4,0)&gt;0,ROUND('НП ДЕННА'!AQ92*$CR$4,0)*2,2),0)-AS160</f>
        <v>0</v>
      </c>
      <c r="AT159" s="545">
        <f>IF('НП ДЕННА'!AR92&gt;0,IF(ROUND('НП ДЕННА'!AR92*$CR$4,0)&gt;0,ROUND('НП ДЕННА'!AR92*$CR$4,0)*2,2),0)-AT160</f>
        <v>0</v>
      </c>
      <c r="AU159" s="546">
        <f>IF('НП ДЕННА'!AS92&gt;0,IF(ROUND('НП ДЕННА'!AS92*$CR$4,0)&gt;0,ROUND('НП ДЕННА'!AS92*$CR$4,0)*2,2),0)-AU160</f>
        <v>0</v>
      </c>
      <c r="AV159" s="547">
        <f>'НП ДЕННА'!AT92*30-SUM(AS159:AU160)-AV160</f>
        <v>0</v>
      </c>
      <c r="AW159" s="518">
        <f>'НП ДЕННА'!AT92-AW160</f>
        <v>0</v>
      </c>
      <c r="AX159" s="545">
        <f>IF('НП ДЕННА'!AU92&gt;0,IF(ROUND('НП ДЕННА'!AU92*$CR$4,0)&gt;0,ROUND('НП ДЕННА'!AU92*$CR$4,0)*2,2),0)-AX160</f>
        <v>0</v>
      </c>
      <c r="AY159" s="545">
        <f>IF('НП ДЕННА'!AV92&gt;0,IF(ROUND('НП ДЕННА'!AV92*$CR$4,0)&gt;0,ROUND('НП ДЕННА'!AV92*$CR$4,0)*2,2),0)-AY160</f>
        <v>0</v>
      </c>
      <c r="AZ159" s="546">
        <f>IF('НП ДЕННА'!AW92&gt;0,IF(ROUND('НП ДЕННА'!AW92*$CR$4,0)&gt;0,ROUND('НП ДЕННА'!AW92*$CR$4,0)*2,2),0)-AZ160</f>
        <v>0</v>
      </c>
      <c r="BA159" s="547">
        <f>'НП ДЕННА'!AX92*30-SUM(AX159:AZ160)-BA160</f>
        <v>0</v>
      </c>
      <c r="BB159" s="518">
        <f>'НП ДЕННА'!AX92-BB160</f>
        <v>0</v>
      </c>
      <c r="BC159" s="545">
        <f>IF('НП ДЕННА'!AY92&gt;0,IF(ROUND('НП ДЕННА'!AY92*$CR$4,0)&gt;0,ROUND('НП ДЕННА'!AY92*$CR$4,0)*2,2),0)-BC160</f>
        <v>0</v>
      </c>
      <c r="BD159" s="545">
        <f>IF('НП ДЕННА'!AZ92&gt;0,IF(ROUND('НП ДЕННА'!AZ92*$CR$4,0)&gt;0,ROUND('НП ДЕННА'!AZ92*$CR$4,0)*2,2),0)-BD160</f>
        <v>0</v>
      </c>
      <c r="BE159" s="546">
        <f>IF('НП ДЕННА'!BA92&gt;0,IF(ROUND('НП ДЕННА'!BA92*$CR$4,0)&gt;0,ROUND('НП ДЕННА'!BA92*$CR$4,0)*2,2),0)-BE160</f>
        <v>0</v>
      </c>
      <c r="BF159" s="547">
        <f>'НП ДЕННА'!BB92*30-SUM(BC159:BE160)-BF160</f>
        <v>0</v>
      </c>
      <c r="BG159" s="518">
        <f>'НП ДЕННА'!BB92-BG160</f>
        <v>0</v>
      </c>
      <c r="BH159" s="545">
        <f>IF('НП ДЕННА'!BC92&gt;0,IF(ROUND('НП ДЕННА'!BC92*$CR$4,0)&gt;0,ROUND('НП ДЕННА'!BC92*$CR$4,0)*2,2),0)-BH160</f>
        <v>0</v>
      </c>
      <c r="BI159" s="545">
        <f>IF('НП ДЕННА'!BD92&gt;0,IF(ROUND('НП ДЕННА'!BD92*$CR$4,0)&gt;0,ROUND('НП ДЕННА'!BD92*$CR$4,0)*2,2),0)-BI160</f>
        <v>0</v>
      </c>
      <c r="BJ159" s="546">
        <f>IF('НП ДЕННА'!BE92&gt;0,IF(ROUND('НП ДЕННА'!BE92*$CR$4,0)&gt;0,ROUND('НП ДЕННА'!BE92*$CR$4,0)*2,2),0)-BJ160</f>
        <v>0</v>
      </c>
      <c r="BK159" s="547">
        <f>'НП ДЕННА'!BF92*30-SUM(BH159:BJ160)-BK160</f>
        <v>0</v>
      </c>
      <c r="BL159" s="518">
        <f>'НП ДЕННА'!BF92-BL160</f>
        <v>0</v>
      </c>
      <c r="BM159" s="545">
        <f>IF('НП ДЕННА'!BG92&gt;0,IF(ROUND('НП ДЕННА'!BG92*$CR$4,0)&gt;0,ROUND('НП ДЕННА'!BG92*$CR$4,0)*2,2),0)-BM160</f>
        <v>0</v>
      </c>
      <c r="BN159" s="545">
        <f>IF('НП ДЕННА'!BH92&gt;0,IF(ROUND('НП ДЕННА'!BH92*$CR$4,0)&gt;0,ROUND('НП ДЕННА'!BH92*$CR$4,0)*2,2),0)-BN160</f>
        <v>0</v>
      </c>
      <c r="BO159" s="546">
        <f>IF('НП ДЕННА'!BI92&gt;0,IF(ROUND('НП ДЕННА'!BI92*$CR$4,0)&gt;0,ROUND('НП ДЕННА'!BI92*$CR$4,0)*2,2),0)-BO160</f>
        <v>0</v>
      </c>
      <c r="BP159" s="547">
        <f>'НП ДЕННА'!BJ92*30-SUM(BM159:BO160)-BP160</f>
        <v>0</v>
      </c>
      <c r="BQ159" s="518">
        <f>'НП ДЕННА'!BJ92-BQ160</f>
        <v>0</v>
      </c>
      <c r="BR159" s="545">
        <f>IF('НП ДЕННА'!BK92&gt;0,IF(ROUND('НП ДЕННА'!BK92*$CR$4,0)&gt;0,ROUND('НП ДЕННА'!BK92*$CR$4,0)*2,2),0)-BR160</f>
        <v>0</v>
      </c>
      <c r="BS159" s="545">
        <f>IF('НП ДЕННА'!BL92&gt;0,IF(ROUND('НП ДЕННА'!BL92*$CR$4,0)&gt;0,ROUND('НП ДЕННА'!BL92*$CR$4,0)*2,2),0)-BS160</f>
        <v>0</v>
      </c>
      <c r="BT159" s="546">
        <f>IF('НП ДЕННА'!BM92&gt;0,IF(ROUND('НП ДЕННА'!BM92*$CR$4,0)&gt;0,ROUND('НП ДЕННА'!BM92*$CR$4,0)*2,2),0)-BT160</f>
        <v>0</v>
      </c>
      <c r="BU159" s="547">
        <f>'НП ДЕННА'!BN92*30-SUM(BR159:BT160)-BU160</f>
        <v>0</v>
      </c>
      <c r="BV159" s="518">
        <f>'НП ДЕННА'!BN92-BV160</f>
        <v>0</v>
      </c>
      <c r="BW159" s="545">
        <f>IF('НП ДЕННА'!BO92&gt;0,IF(ROUND('НП ДЕННА'!BO92*$CR$4,0)&gt;0,ROUND('НП ДЕННА'!BO92*$CR$4,0)*2,2),0)-BW160</f>
        <v>0</v>
      </c>
      <c r="BX159" s="545">
        <f>IF('НП ДЕННА'!BP92&gt;0,IF(ROUND('НП ДЕННА'!BP92*$CR$4,0)&gt;0,ROUND('НП ДЕННА'!BP92*$CR$4,0)*2,2),0)-BX160</f>
        <v>0</v>
      </c>
      <c r="BY159" s="546">
        <f>IF('НП ДЕННА'!BQ92&gt;0,IF(ROUND('НП ДЕННА'!BQ92*$CR$4,0)&gt;0,ROUND('НП ДЕННА'!BQ92*$CR$4,0)*2,2),0)-BY160</f>
        <v>0</v>
      </c>
      <c r="BZ159" s="547">
        <f>'НП ДЕННА'!BR92*30-SUM(BW159:BY160)-BZ160</f>
        <v>0</v>
      </c>
      <c r="CA159" s="518">
        <f>'НП ДЕННА'!BR92-CA160</f>
        <v>0</v>
      </c>
      <c r="CB159" s="545">
        <f>IF('НП ДЕННА'!BS92&gt;0,IF(ROUND('НП ДЕННА'!BS92*$CR$4,0)&gt;0,ROUND('НП ДЕННА'!BS92*$CR$4,0)*2,2),0)-CB160</f>
        <v>0</v>
      </c>
      <c r="CC159" s="545">
        <f>IF('НП ДЕННА'!BT92&gt;0,IF(ROUND('НП ДЕННА'!BT92*$CR$4,0)&gt;0,ROUND('НП ДЕННА'!BT92*$CR$4,0)*2,2),0)-CC160</f>
        <v>0</v>
      </c>
      <c r="CD159" s="546">
        <f>IF('НП ДЕННА'!BU92&gt;0,IF(ROUND('НП ДЕННА'!BU92*$CR$4,0)&gt;0,ROUND('НП ДЕННА'!BU92*$CR$4,0)*2,2),0)-CD160</f>
        <v>0</v>
      </c>
      <c r="CE159" s="547">
        <f>'НП ДЕННА'!BV92*30-SUM(CB159:CD160)-CE160</f>
        <v>0</v>
      </c>
      <c r="CF159" s="518">
        <f>'НП ДЕННА'!BV92-CF160</f>
        <v>0</v>
      </c>
      <c r="CG159" s="545">
        <f>IF('НП ДЕННА'!BW92&gt;0,IF(ROUND('НП ДЕННА'!BW92*$CR$4,0)&gt;0,ROUND('НП ДЕННА'!BW92*$CR$4,0)*2,2),0)-CG160</f>
        <v>0</v>
      </c>
      <c r="CH159" s="545">
        <f>IF('НП ДЕННА'!BX92&gt;0,IF(ROUND('НП ДЕННА'!BX92*$CR$4,0)&gt;0,ROUND('НП ДЕННА'!BX92*$CR$4,0)*2,2),0)-CH160</f>
        <v>0</v>
      </c>
      <c r="CI159" s="546">
        <f>IF('НП ДЕННА'!BY92&gt;0,IF(ROUND('НП ДЕННА'!BY92*$CR$4,0)&gt;0,ROUND('НП ДЕННА'!BY92*$CR$4,0)*2,2),0)-CI160</f>
        <v>0</v>
      </c>
      <c r="CJ159" s="547">
        <f>'НП ДЕННА'!BZ92*30-SUM(CG159:CI160)-CJ160</f>
        <v>0</v>
      </c>
      <c r="CK159" s="518">
        <f>'НП ДЕННА'!BZ92-CK160</f>
        <v>0</v>
      </c>
      <c r="CL159" s="545">
        <f>IF('НП ДЕННА'!CA92&gt;0,IF(ROUND('НП ДЕННА'!CA92*$CR$4,0)&gt;0,ROUND('НП ДЕННА'!CA92*$CR$4,0)*2,2),0)-CL160</f>
        <v>0</v>
      </c>
      <c r="CM159" s="545">
        <f>IF('НП ДЕННА'!CB92&gt;0,IF(ROUND('НП ДЕННА'!CB92*$CR$4,0)&gt;0,ROUND('НП ДЕННА'!CB92*$CR$4,0)*2,2),0)-CM160</f>
        <v>0</v>
      </c>
      <c r="CN159" s="546">
        <f>IF('НП ДЕННА'!CC92&gt;0,IF(ROUND('НП ДЕННА'!CC92*$CR$4,0)&gt;0,ROUND('НП ДЕННА'!CC92*$CR$4,0)*2,2),0)-CN160</f>
        <v>0</v>
      </c>
      <c r="CO159" s="547">
        <f>'НП ДЕННА'!CD92*30-SUM(CL159:CN160)-CO160</f>
        <v>0</v>
      </c>
      <c r="CP159" s="518">
        <f>'НП ДЕННА'!CD92-CP160</f>
        <v>0</v>
      </c>
      <c r="CQ159" s="62"/>
      <c r="CS159" s="543">
        <f t="shared" si="935"/>
        <v>-1</v>
      </c>
    </row>
    <row r="160" spans="1:98" s="19" customFormat="1" ht="10.199999999999999" x14ac:dyDescent="0.2">
      <c r="A160" s="510"/>
      <c r="B160" s="511"/>
      <c r="C160" s="512" t="s">
        <v>275</v>
      </c>
      <c r="D160" s="513"/>
      <c r="E160" s="514"/>
      <c r="F160" s="514"/>
      <c r="G160" s="515"/>
      <c r="H160" s="513"/>
      <c r="I160" s="514"/>
      <c r="J160" s="514"/>
      <c r="K160" s="514"/>
      <c r="L160" s="514"/>
      <c r="M160" s="514"/>
      <c r="N160" s="514"/>
      <c r="O160" s="514"/>
      <c r="P160" s="514"/>
      <c r="Q160" s="514"/>
      <c r="R160" s="514"/>
      <c r="S160" s="514"/>
      <c r="T160" s="516"/>
      <c r="U160" s="516"/>
      <c r="V160" s="513"/>
      <c r="W160" s="514"/>
      <c r="X160" s="514"/>
      <c r="Y160" s="514"/>
      <c r="Z160" s="514"/>
      <c r="AA160" s="514"/>
      <c r="AB160" s="514"/>
      <c r="AC160" s="516">
        <f t="shared" si="973"/>
        <v>0</v>
      </c>
      <c r="AD160" s="621">
        <f>AM160+AR160+AW160+BB160+BG160+BL160+BQ160+BV160+CA160+CF160+CK160+CP160</f>
        <v>0</v>
      </c>
      <c r="AE160" s="517">
        <f t="shared" si="931"/>
        <v>0</v>
      </c>
      <c r="AF160" s="517">
        <f t="shared" si="932"/>
        <v>0</v>
      </c>
      <c r="AG160" s="517">
        <f t="shared" si="933"/>
        <v>0</v>
      </c>
      <c r="AH160" s="517">
        <f t="shared" si="934"/>
        <v>0</v>
      </c>
      <c r="AI160" s="508"/>
      <c r="AJ160" s="508"/>
      <c r="AK160" s="548"/>
      <c r="AL160" s="549"/>
      <c r="AM160" s="520">
        <f t="shared" ref="AM160" si="998">SUM(AI160:AL160)/30</f>
        <v>0</v>
      </c>
      <c r="AN160" s="508"/>
      <c r="AO160" s="508"/>
      <c r="AP160" s="548"/>
      <c r="AQ160" s="549"/>
      <c r="AR160" s="520">
        <f t="shared" ref="AR160" si="999">SUM(AN160:AQ160)/30</f>
        <v>0</v>
      </c>
      <c r="AS160" s="508"/>
      <c r="AT160" s="508"/>
      <c r="AU160" s="548"/>
      <c r="AV160" s="549"/>
      <c r="AW160" s="520">
        <f t="shared" ref="AW160" si="1000">SUM(AS160:AV160)/30</f>
        <v>0</v>
      </c>
      <c r="AX160" s="508"/>
      <c r="AY160" s="508"/>
      <c r="AZ160" s="548"/>
      <c r="BA160" s="549"/>
      <c r="BB160" s="520">
        <f t="shared" ref="BB160" si="1001">SUM(AX160:BA160)/30</f>
        <v>0</v>
      </c>
      <c r="BC160" s="508"/>
      <c r="BD160" s="508"/>
      <c r="BE160" s="548"/>
      <c r="BF160" s="549"/>
      <c r="BG160" s="520">
        <f t="shared" ref="BG160" si="1002">SUM(BC160:BF160)/30</f>
        <v>0</v>
      </c>
      <c r="BH160" s="508"/>
      <c r="BI160" s="508"/>
      <c r="BJ160" s="548"/>
      <c r="BK160" s="549"/>
      <c r="BL160" s="520">
        <f t="shared" ref="BL160" si="1003">SUM(BH160:BK160)/30</f>
        <v>0</v>
      </c>
      <c r="BM160" s="508"/>
      <c r="BN160" s="508"/>
      <c r="BO160" s="548"/>
      <c r="BP160" s="549"/>
      <c r="BQ160" s="520">
        <f t="shared" ref="BQ160" si="1004">SUM(BM160:BP160)/30</f>
        <v>0</v>
      </c>
      <c r="BR160" s="508"/>
      <c r="BS160" s="508"/>
      <c r="BT160" s="548"/>
      <c r="BU160" s="549"/>
      <c r="BV160" s="520">
        <f t="shared" ref="BV160" si="1005">SUM(BR160:BU160)/30</f>
        <v>0</v>
      </c>
      <c r="BW160" s="508"/>
      <c r="BX160" s="508"/>
      <c r="BY160" s="548"/>
      <c r="BZ160" s="549"/>
      <c r="CA160" s="520">
        <f t="shared" ref="CA160" si="1006">SUM(BW160:BZ160)/30</f>
        <v>0</v>
      </c>
      <c r="CB160" s="508"/>
      <c r="CC160" s="508"/>
      <c r="CD160" s="548"/>
      <c r="CE160" s="549"/>
      <c r="CF160" s="520">
        <f t="shared" ref="CF160" si="1007">SUM(CB160:CE160)/30</f>
        <v>0</v>
      </c>
      <c r="CG160" s="508"/>
      <c r="CH160" s="508"/>
      <c r="CI160" s="548"/>
      <c r="CJ160" s="549"/>
      <c r="CK160" s="520">
        <f t="shared" ref="CK160" si="1008">SUM(CG160:CJ160)/30</f>
        <v>0</v>
      </c>
      <c r="CL160" s="508"/>
      <c r="CM160" s="508"/>
      <c r="CN160" s="548"/>
      <c r="CO160" s="549"/>
      <c r="CP160" s="520">
        <f t="shared" ref="CP160" si="1009">SUM(CL160:CO160)/30</f>
        <v>0</v>
      </c>
      <c r="CQ160" s="62"/>
      <c r="CS160" s="543">
        <f t="shared" si="935"/>
        <v>-1</v>
      </c>
    </row>
    <row r="161" spans="1:97" s="19" customFormat="1" ht="10.199999999999999" x14ac:dyDescent="0.2">
      <c r="A161" s="22" t="str">
        <f>'НП ДЕННА'!A93</f>
        <v>1.3.07</v>
      </c>
      <c r="B161" s="363">
        <f>'НП ДЕННА'!B93</f>
        <v>0</v>
      </c>
      <c r="C161" s="364">
        <f>'НП ДЕННА'!C93</f>
        <v>0</v>
      </c>
      <c r="D161" s="272">
        <f>'НП ДЕННА'!D93</f>
        <v>0</v>
      </c>
      <c r="E161" s="273">
        <f>'НП ДЕННА'!E93</f>
        <v>0</v>
      </c>
      <c r="F161" s="273">
        <f>'НП ДЕННА'!F93</f>
        <v>0</v>
      </c>
      <c r="G161" s="274">
        <f>'НП ДЕННА'!G93</f>
        <v>0</v>
      </c>
      <c r="H161" s="272">
        <f>'НП ДЕННА'!H93</f>
        <v>0</v>
      </c>
      <c r="I161" s="273">
        <f>'НП ДЕННА'!I93</f>
        <v>0</v>
      </c>
      <c r="J161" s="273">
        <f>'НП ДЕННА'!J93</f>
        <v>0</v>
      </c>
      <c r="K161" s="273">
        <f>'НП ДЕННА'!K93</f>
        <v>0</v>
      </c>
      <c r="L161" s="273">
        <f>'НП ДЕННА'!L93</f>
        <v>0</v>
      </c>
      <c r="M161" s="273">
        <f>'НП ДЕННА'!M93</f>
        <v>0</v>
      </c>
      <c r="N161" s="273">
        <f>'НП ДЕННА'!N93</f>
        <v>0</v>
      </c>
      <c r="O161" s="273">
        <f>'НП ДЕННА'!O93</f>
        <v>0</v>
      </c>
      <c r="P161" s="273">
        <f>'НП ДЕННА'!P93</f>
        <v>0</v>
      </c>
      <c r="Q161" s="273">
        <f>'НП ДЕННА'!Q93</f>
        <v>0</v>
      </c>
      <c r="R161" s="273">
        <f>'НП ДЕННА'!R93</f>
        <v>0</v>
      </c>
      <c r="S161" s="273">
        <f>'НП ДЕННА'!S93</f>
        <v>0</v>
      </c>
      <c r="T161" s="257">
        <f>'НП ДЕННА'!T93</f>
        <v>0</v>
      </c>
      <c r="U161" s="257">
        <f>'НП ДЕННА'!U93</f>
        <v>0</v>
      </c>
      <c r="V161" s="272">
        <f>'НП ДЕННА'!V93</f>
        <v>0</v>
      </c>
      <c r="W161" s="273">
        <f>'НП ДЕННА'!W93</f>
        <v>0</v>
      </c>
      <c r="X161" s="273">
        <f>'НП ДЕННА'!X93</f>
        <v>0</v>
      </c>
      <c r="Y161" s="273">
        <f>'НП ДЕННА'!Y93</f>
        <v>0</v>
      </c>
      <c r="Z161" s="273">
        <f>'НП ДЕННА'!Z93</f>
        <v>0</v>
      </c>
      <c r="AA161" s="273">
        <f>'НП ДЕННА'!AA93</f>
        <v>0</v>
      </c>
      <c r="AB161" s="273">
        <f>'НП ДЕННА'!AB93</f>
        <v>0</v>
      </c>
      <c r="AC161" s="275">
        <f t="shared" si="973"/>
        <v>0</v>
      </c>
      <c r="AD161" s="620">
        <f>'НП ДЕННА'!AD93-AD162</f>
        <v>0</v>
      </c>
      <c r="AE161" s="9">
        <f t="shared" si="931"/>
        <v>0</v>
      </c>
      <c r="AF161" s="9">
        <f t="shared" si="932"/>
        <v>0</v>
      </c>
      <c r="AG161" s="9">
        <f t="shared" si="933"/>
        <v>0</v>
      </c>
      <c r="AH161" s="9">
        <f t="shared" si="934"/>
        <v>0</v>
      </c>
      <c r="AI161" s="545">
        <f>IF('НП ДЕННА'!AI93&gt;0,IF(ROUND('НП ДЕННА'!AI93*$CR$4,0)&gt;0,ROUND('НП ДЕННА'!AI93*$CR$4,0)*2,2),0)-AI162</f>
        <v>0</v>
      </c>
      <c r="AJ161" s="545">
        <f>IF('НП ДЕННА'!AJ93&gt;0,IF(ROUND('НП ДЕННА'!AJ93*$CR$4,0)&gt;0,ROUND('НП ДЕННА'!AJ93*$CR$4,0)*2,2),0)-AJ162</f>
        <v>0</v>
      </c>
      <c r="AK161" s="546">
        <f>IF('НП ДЕННА'!AK93&gt;0,IF(ROUND('НП ДЕННА'!AK93*$CR$4,0)&gt;0,ROUND('НП ДЕННА'!AK93*$CR$4,0)*2,2),0)-AK162</f>
        <v>0</v>
      </c>
      <c r="AL161" s="547">
        <f>'НП ДЕННА'!AL93*30-SUM(AI161:AK162)-AL162</f>
        <v>0</v>
      </c>
      <c r="AM161" s="518">
        <f>'НП ДЕННА'!AL93-AM162</f>
        <v>0</v>
      </c>
      <c r="AN161" s="545">
        <f>IF('НП ДЕННА'!AM93&gt;0,IF(ROUND('НП ДЕННА'!AM93*$CR$4,0)&gt;0,ROUND('НП ДЕННА'!AM93*$CR$4,0)*2,2),0)-AN162</f>
        <v>0</v>
      </c>
      <c r="AO161" s="545">
        <f>IF('НП ДЕННА'!AN93&gt;0,IF(ROUND('НП ДЕННА'!AN93*$CR$4,0)&gt;0,ROUND('НП ДЕННА'!AN93*$CR$4,0)*2,2),0)-AO162</f>
        <v>0</v>
      </c>
      <c r="AP161" s="546">
        <f>IF('НП ДЕННА'!AO93&gt;0,IF(ROUND('НП ДЕННА'!AO93*$CR$4,0)&gt;0,ROUND('НП ДЕННА'!AO93*$CR$4,0)*2,2),0)-AP162</f>
        <v>0</v>
      </c>
      <c r="AQ161" s="547">
        <f>'НП ДЕННА'!AP93*30-SUM(AN161:AP162)-AQ162</f>
        <v>0</v>
      </c>
      <c r="AR161" s="518">
        <f>'НП ДЕННА'!AP93-AR162</f>
        <v>0</v>
      </c>
      <c r="AS161" s="545">
        <f>IF('НП ДЕННА'!AQ93&gt;0,IF(ROUND('НП ДЕННА'!AQ93*$CR$4,0)&gt;0,ROUND('НП ДЕННА'!AQ93*$CR$4,0)*2,2),0)-AS162</f>
        <v>0</v>
      </c>
      <c r="AT161" s="545">
        <f>IF('НП ДЕННА'!AR93&gt;0,IF(ROUND('НП ДЕННА'!AR93*$CR$4,0)&gt;0,ROUND('НП ДЕННА'!AR93*$CR$4,0)*2,2),0)-AT162</f>
        <v>0</v>
      </c>
      <c r="AU161" s="546">
        <f>IF('НП ДЕННА'!AS93&gt;0,IF(ROUND('НП ДЕННА'!AS93*$CR$4,0)&gt;0,ROUND('НП ДЕННА'!AS93*$CR$4,0)*2,2),0)-AU162</f>
        <v>0</v>
      </c>
      <c r="AV161" s="547">
        <f>'НП ДЕННА'!AT93*30-SUM(AS161:AU162)-AV162</f>
        <v>0</v>
      </c>
      <c r="AW161" s="518">
        <f>'НП ДЕННА'!AT93-AW162</f>
        <v>0</v>
      </c>
      <c r="AX161" s="545">
        <f>IF('НП ДЕННА'!AU93&gt;0,IF(ROUND('НП ДЕННА'!AU93*$CR$4,0)&gt;0,ROUND('НП ДЕННА'!AU93*$CR$4,0)*2,2),0)-AX162</f>
        <v>0</v>
      </c>
      <c r="AY161" s="545">
        <f>IF('НП ДЕННА'!AV93&gt;0,IF(ROUND('НП ДЕННА'!AV93*$CR$4,0)&gt;0,ROUND('НП ДЕННА'!AV93*$CR$4,0)*2,2),0)-AY162</f>
        <v>0</v>
      </c>
      <c r="AZ161" s="546">
        <f>IF('НП ДЕННА'!AW93&gt;0,IF(ROUND('НП ДЕННА'!AW93*$CR$4,0)&gt;0,ROUND('НП ДЕННА'!AW93*$CR$4,0)*2,2),0)-AZ162</f>
        <v>0</v>
      </c>
      <c r="BA161" s="547">
        <f>'НП ДЕННА'!AX93*30-SUM(AX161:AZ162)-BA162</f>
        <v>0</v>
      </c>
      <c r="BB161" s="518">
        <f>'НП ДЕННА'!AX93-BB162</f>
        <v>0</v>
      </c>
      <c r="BC161" s="545">
        <f>IF('НП ДЕННА'!AY93&gt;0,IF(ROUND('НП ДЕННА'!AY93*$CR$4,0)&gt;0,ROUND('НП ДЕННА'!AY93*$CR$4,0)*2,2),0)-BC162</f>
        <v>0</v>
      </c>
      <c r="BD161" s="545">
        <f>IF('НП ДЕННА'!AZ93&gt;0,IF(ROUND('НП ДЕННА'!AZ93*$CR$4,0)&gt;0,ROUND('НП ДЕННА'!AZ93*$CR$4,0)*2,2),0)-BD162</f>
        <v>0</v>
      </c>
      <c r="BE161" s="546">
        <f>IF('НП ДЕННА'!BA93&gt;0,IF(ROUND('НП ДЕННА'!BA93*$CR$4,0)&gt;0,ROUND('НП ДЕННА'!BA93*$CR$4,0)*2,2),0)-BE162</f>
        <v>0</v>
      </c>
      <c r="BF161" s="547">
        <f>'НП ДЕННА'!BB93*30-SUM(BC161:BE162)-BF162</f>
        <v>0</v>
      </c>
      <c r="BG161" s="518">
        <f>'НП ДЕННА'!BB93-BG162</f>
        <v>0</v>
      </c>
      <c r="BH161" s="545">
        <f>IF('НП ДЕННА'!BC93&gt;0,IF(ROUND('НП ДЕННА'!BC93*$CR$4,0)&gt;0,ROUND('НП ДЕННА'!BC93*$CR$4,0)*2,2),0)-BH162</f>
        <v>0</v>
      </c>
      <c r="BI161" s="545">
        <f>IF('НП ДЕННА'!BD93&gt;0,IF(ROUND('НП ДЕННА'!BD93*$CR$4,0)&gt;0,ROUND('НП ДЕННА'!BD93*$CR$4,0)*2,2),0)-BI162</f>
        <v>0</v>
      </c>
      <c r="BJ161" s="546">
        <f>IF('НП ДЕННА'!BE93&gt;0,IF(ROUND('НП ДЕННА'!BE93*$CR$4,0)&gt;0,ROUND('НП ДЕННА'!BE93*$CR$4,0)*2,2),0)-BJ162</f>
        <v>0</v>
      </c>
      <c r="BK161" s="547">
        <f>'НП ДЕННА'!BF93*30-SUM(BH161:BJ162)-BK162</f>
        <v>0</v>
      </c>
      <c r="BL161" s="518">
        <f>'НП ДЕННА'!BF93-BL162</f>
        <v>0</v>
      </c>
      <c r="BM161" s="545">
        <f>IF('НП ДЕННА'!BG93&gt;0,IF(ROUND('НП ДЕННА'!BG93*$CR$4,0)&gt;0,ROUND('НП ДЕННА'!BG93*$CR$4,0)*2,2),0)-BM162</f>
        <v>0</v>
      </c>
      <c r="BN161" s="545">
        <f>IF('НП ДЕННА'!BH93&gt;0,IF(ROUND('НП ДЕННА'!BH93*$CR$4,0)&gt;0,ROUND('НП ДЕННА'!BH93*$CR$4,0)*2,2),0)-BN162</f>
        <v>0</v>
      </c>
      <c r="BO161" s="546">
        <f>IF('НП ДЕННА'!BI93&gt;0,IF(ROUND('НП ДЕННА'!BI93*$CR$4,0)&gt;0,ROUND('НП ДЕННА'!BI93*$CR$4,0)*2,2),0)-BO162</f>
        <v>0</v>
      </c>
      <c r="BP161" s="547">
        <f>'НП ДЕННА'!BJ93*30-SUM(BM161:BO162)-BP162</f>
        <v>0</v>
      </c>
      <c r="BQ161" s="518">
        <f>'НП ДЕННА'!BJ93-BQ162</f>
        <v>0</v>
      </c>
      <c r="BR161" s="545">
        <f>IF('НП ДЕННА'!BK93&gt;0,IF(ROUND('НП ДЕННА'!BK93*$CR$4,0)&gt;0,ROUND('НП ДЕННА'!BK93*$CR$4,0)*2,2),0)-BR162</f>
        <v>0</v>
      </c>
      <c r="BS161" s="545">
        <f>IF('НП ДЕННА'!BL93&gt;0,IF(ROUND('НП ДЕННА'!BL93*$CR$4,0)&gt;0,ROUND('НП ДЕННА'!BL93*$CR$4,0)*2,2),0)-BS162</f>
        <v>0</v>
      </c>
      <c r="BT161" s="546">
        <f>IF('НП ДЕННА'!BM93&gt;0,IF(ROUND('НП ДЕННА'!BM93*$CR$4,0)&gt;0,ROUND('НП ДЕННА'!BM93*$CR$4,0)*2,2),0)-BT162</f>
        <v>0</v>
      </c>
      <c r="BU161" s="547">
        <f>'НП ДЕННА'!BN93*30-SUM(BR161:BT162)-BU162</f>
        <v>0</v>
      </c>
      <c r="BV161" s="518">
        <f>'НП ДЕННА'!BN93-BV162</f>
        <v>0</v>
      </c>
      <c r="BW161" s="545">
        <f>IF('НП ДЕННА'!BO93&gt;0,IF(ROUND('НП ДЕННА'!BO93*$CR$4,0)&gt;0,ROUND('НП ДЕННА'!BO93*$CR$4,0)*2,2),0)-BW162</f>
        <v>0</v>
      </c>
      <c r="BX161" s="545">
        <f>IF('НП ДЕННА'!BP93&gt;0,IF(ROUND('НП ДЕННА'!BP93*$CR$4,0)&gt;0,ROUND('НП ДЕННА'!BP93*$CR$4,0)*2,2),0)-BX162</f>
        <v>0</v>
      </c>
      <c r="BY161" s="546">
        <f>IF('НП ДЕННА'!BQ93&gt;0,IF(ROUND('НП ДЕННА'!BQ93*$CR$4,0)&gt;0,ROUND('НП ДЕННА'!BQ93*$CR$4,0)*2,2),0)-BY162</f>
        <v>0</v>
      </c>
      <c r="BZ161" s="547">
        <f>'НП ДЕННА'!BR93*30-SUM(BW161:BY162)-BZ162</f>
        <v>0</v>
      </c>
      <c r="CA161" s="518">
        <f>'НП ДЕННА'!BR93-CA162</f>
        <v>0</v>
      </c>
      <c r="CB161" s="545">
        <f>IF('НП ДЕННА'!BS93&gt;0,IF(ROUND('НП ДЕННА'!BS93*$CR$4,0)&gt;0,ROUND('НП ДЕННА'!BS93*$CR$4,0)*2,2),0)-CB162</f>
        <v>0</v>
      </c>
      <c r="CC161" s="545">
        <f>IF('НП ДЕННА'!BT93&gt;0,IF(ROUND('НП ДЕННА'!BT93*$CR$4,0)&gt;0,ROUND('НП ДЕННА'!BT93*$CR$4,0)*2,2),0)-CC162</f>
        <v>0</v>
      </c>
      <c r="CD161" s="546">
        <f>IF('НП ДЕННА'!BU93&gt;0,IF(ROUND('НП ДЕННА'!BU93*$CR$4,0)&gt;0,ROUND('НП ДЕННА'!BU93*$CR$4,0)*2,2),0)-CD162</f>
        <v>0</v>
      </c>
      <c r="CE161" s="547">
        <f>'НП ДЕННА'!BV93*30-SUM(CB161:CD162)-CE162</f>
        <v>0</v>
      </c>
      <c r="CF161" s="518">
        <f>'НП ДЕННА'!BV93-CF162</f>
        <v>0</v>
      </c>
      <c r="CG161" s="545">
        <f>IF('НП ДЕННА'!BW93&gt;0,IF(ROUND('НП ДЕННА'!BW93*$CR$4,0)&gt;0,ROUND('НП ДЕННА'!BW93*$CR$4,0)*2,2),0)-CG162</f>
        <v>0</v>
      </c>
      <c r="CH161" s="545">
        <f>IF('НП ДЕННА'!BX93&gt;0,IF(ROUND('НП ДЕННА'!BX93*$CR$4,0)&gt;0,ROUND('НП ДЕННА'!BX93*$CR$4,0)*2,2),0)-CH162</f>
        <v>0</v>
      </c>
      <c r="CI161" s="546">
        <f>IF('НП ДЕННА'!BY93&gt;0,IF(ROUND('НП ДЕННА'!BY93*$CR$4,0)&gt;0,ROUND('НП ДЕННА'!BY93*$CR$4,0)*2,2),0)-CI162</f>
        <v>0</v>
      </c>
      <c r="CJ161" s="547">
        <f>'НП ДЕННА'!BZ93*30-SUM(CG161:CI162)-CJ162</f>
        <v>0</v>
      </c>
      <c r="CK161" s="518">
        <f>'НП ДЕННА'!BZ93-CK162</f>
        <v>0</v>
      </c>
      <c r="CL161" s="545">
        <f>IF('НП ДЕННА'!CA93&gt;0,IF(ROUND('НП ДЕННА'!CA93*$CR$4,0)&gt;0,ROUND('НП ДЕННА'!CA93*$CR$4,0)*2,2),0)-CL162</f>
        <v>0</v>
      </c>
      <c r="CM161" s="545">
        <f>IF('НП ДЕННА'!CB93&gt;0,IF(ROUND('НП ДЕННА'!CB93*$CR$4,0)&gt;0,ROUND('НП ДЕННА'!CB93*$CR$4,0)*2,2),0)-CM162</f>
        <v>0</v>
      </c>
      <c r="CN161" s="546">
        <f>IF('НП ДЕННА'!CC93&gt;0,IF(ROUND('НП ДЕННА'!CC93*$CR$4,0)&gt;0,ROUND('НП ДЕННА'!CC93*$CR$4,0)*2,2),0)-CN162</f>
        <v>0</v>
      </c>
      <c r="CO161" s="547">
        <f>'НП ДЕННА'!CD93*30-SUM(CL161:CN162)-CO162</f>
        <v>0</v>
      </c>
      <c r="CP161" s="518">
        <f>'НП ДЕННА'!CD93-CP162</f>
        <v>0</v>
      </c>
      <c r="CQ161" s="62"/>
      <c r="CS161" s="543">
        <f t="shared" si="935"/>
        <v>-1</v>
      </c>
    </row>
    <row r="162" spans="1:97" s="19" customFormat="1" ht="10.199999999999999" x14ac:dyDescent="0.2">
      <c r="A162" s="510"/>
      <c r="B162" s="511"/>
      <c r="C162" s="512" t="s">
        <v>275</v>
      </c>
      <c r="D162" s="513"/>
      <c r="E162" s="514"/>
      <c r="F162" s="514"/>
      <c r="G162" s="515"/>
      <c r="H162" s="513"/>
      <c r="I162" s="514"/>
      <c r="J162" s="514"/>
      <c r="K162" s="514"/>
      <c r="L162" s="514"/>
      <c r="M162" s="514"/>
      <c r="N162" s="514"/>
      <c r="O162" s="514"/>
      <c r="P162" s="514"/>
      <c r="Q162" s="514"/>
      <c r="R162" s="514"/>
      <c r="S162" s="514"/>
      <c r="T162" s="516"/>
      <c r="U162" s="516"/>
      <c r="V162" s="513"/>
      <c r="W162" s="514"/>
      <c r="X162" s="514"/>
      <c r="Y162" s="514"/>
      <c r="Z162" s="514"/>
      <c r="AA162" s="514"/>
      <c r="AB162" s="514"/>
      <c r="AC162" s="516">
        <f t="shared" si="973"/>
        <v>0</v>
      </c>
      <c r="AD162" s="621">
        <f>AM162+AR162+AW162+BB162+BG162+BL162+BQ162+BV162+CA162+CF162+CK162+CP162</f>
        <v>0</v>
      </c>
      <c r="AE162" s="517">
        <f t="shared" si="931"/>
        <v>0</v>
      </c>
      <c r="AF162" s="517">
        <f t="shared" si="932"/>
        <v>0</v>
      </c>
      <c r="AG162" s="517">
        <f t="shared" si="933"/>
        <v>0</v>
      </c>
      <c r="AH162" s="517">
        <f t="shared" si="934"/>
        <v>0</v>
      </c>
      <c r="AI162" s="508"/>
      <c r="AJ162" s="508"/>
      <c r="AK162" s="548"/>
      <c r="AL162" s="549"/>
      <c r="AM162" s="520">
        <f t="shared" ref="AM162" si="1010">SUM(AI162:AL162)/30</f>
        <v>0</v>
      </c>
      <c r="AN162" s="508"/>
      <c r="AO162" s="508"/>
      <c r="AP162" s="548"/>
      <c r="AQ162" s="549"/>
      <c r="AR162" s="520">
        <f t="shared" ref="AR162" si="1011">SUM(AN162:AQ162)/30</f>
        <v>0</v>
      </c>
      <c r="AS162" s="508"/>
      <c r="AT162" s="508"/>
      <c r="AU162" s="548"/>
      <c r="AV162" s="549"/>
      <c r="AW162" s="520">
        <f t="shared" ref="AW162" si="1012">SUM(AS162:AV162)/30</f>
        <v>0</v>
      </c>
      <c r="AX162" s="508"/>
      <c r="AY162" s="508"/>
      <c r="AZ162" s="548"/>
      <c r="BA162" s="549"/>
      <c r="BB162" s="520">
        <f t="shared" ref="BB162" si="1013">SUM(AX162:BA162)/30</f>
        <v>0</v>
      </c>
      <c r="BC162" s="508"/>
      <c r="BD162" s="508"/>
      <c r="BE162" s="548"/>
      <c r="BF162" s="549"/>
      <c r="BG162" s="520">
        <f t="shared" ref="BG162" si="1014">SUM(BC162:BF162)/30</f>
        <v>0</v>
      </c>
      <c r="BH162" s="508"/>
      <c r="BI162" s="508"/>
      <c r="BJ162" s="548"/>
      <c r="BK162" s="549"/>
      <c r="BL162" s="520">
        <f t="shared" ref="BL162" si="1015">SUM(BH162:BK162)/30</f>
        <v>0</v>
      </c>
      <c r="BM162" s="508"/>
      <c r="BN162" s="508"/>
      <c r="BO162" s="548"/>
      <c r="BP162" s="549"/>
      <c r="BQ162" s="520">
        <f t="shared" ref="BQ162" si="1016">SUM(BM162:BP162)/30</f>
        <v>0</v>
      </c>
      <c r="BR162" s="508"/>
      <c r="BS162" s="508"/>
      <c r="BT162" s="548"/>
      <c r="BU162" s="549"/>
      <c r="BV162" s="520">
        <f t="shared" ref="BV162" si="1017">SUM(BR162:BU162)/30</f>
        <v>0</v>
      </c>
      <c r="BW162" s="508"/>
      <c r="BX162" s="508"/>
      <c r="BY162" s="548"/>
      <c r="BZ162" s="549"/>
      <c r="CA162" s="520">
        <f t="shared" ref="CA162" si="1018">SUM(BW162:BZ162)/30</f>
        <v>0</v>
      </c>
      <c r="CB162" s="508"/>
      <c r="CC162" s="508"/>
      <c r="CD162" s="548"/>
      <c r="CE162" s="549"/>
      <c r="CF162" s="520">
        <f t="shared" ref="CF162" si="1019">SUM(CB162:CE162)/30</f>
        <v>0</v>
      </c>
      <c r="CG162" s="508"/>
      <c r="CH162" s="508"/>
      <c r="CI162" s="548"/>
      <c r="CJ162" s="549"/>
      <c r="CK162" s="520">
        <f t="shared" ref="CK162" si="1020">SUM(CG162:CJ162)/30</f>
        <v>0</v>
      </c>
      <c r="CL162" s="508"/>
      <c r="CM162" s="508"/>
      <c r="CN162" s="548"/>
      <c r="CO162" s="549"/>
      <c r="CP162" s="520">
        <f t="shared" ref="CP162" si="1021">SUM(CL162:CO162)/30</f>
        <v>0</v>
      </c>
      <c r="CQ162" s="62"/>
      <c r="CS162" s="543">
        <f t="shared" si="935"/>
        <v>-1</v>
      </c>
    </row>
    <row r="163" spans="1:97" s="19" customFormat="1" ht="10.199999999999999" x14ac:dyDescent="0.2">
      <c r="A163" s="22" t="str">
        <f>'НП ДЕННА'!A94</f>
        <v>1.3.08</v>
      </c>
      <c r="B163" s="363">
        <f>'НП ДЕННА'!B94</f>
        <v>0</v>
      </c>
      <c r="C163" s="364">
        <f>'НП ДЕННА'!C94</f>
        <v>0</v>
      </c>
      <c r="D163" s="272">
        <f>'НП ДЕННА'!D94</f>
        <v>0</v>
      </c>
      <c r="E163" s="273">
        <f>'НП ДЕННА'!E94</f>
        <v>0</v>
      </c>
      <c r="F163" s="273">
        <f>'НП ДЕННА'!F94</f>
        <v>0</v>
      </c>
      <c r="G163" s="274">
        <f>'НП ДЕННА'!G94</f>
        <v>0</v>
      </c>
      <c r="H163" s="272">
        <f>'НП ДЕННА'!H94</f>
        <v>0</v>
      </c>
      <c r="I163" s="273">
        <f>'НП ДЕННА'!I94</f>
        <v>0</v>
      </c>
      <c r="J163" s="273">
        <f>'НП ДЕННА'!J94</f>
        <v>0</v>
      </c>
      <c r="K163" s="273">
        <f>'НП ДЕННА'!K94</f>
        <v>0</v>
      </c>
      <c r="L163" s="273">
        <f>'НП ДЕННА'!L94</f>
        <v>0</v>
      </c>
      <c r="M163" s="273">
        <f>'НП ДЕННА'!M94</f>
        <v>0</v>
      </c>
      <c r="N163" s="273">
        <f>'НП ДЕННА'!N94</f>
        <v>0</v>
      </c>
      <c r="O163" s="273">
        <f>'НП ДЕННА'!O94</f>
        <v>0</v>
      </c>
      <c r="P163" s="273">
        <f>'НП ДЕННА'!P94</f>
        <v>0</v>
      </c>
      <c r="Q163" s="273">
        <f>'НП ДЕННА'!Q94</f>
        <v>0</v>
      </c>
      <c r="R163" s="273">
        <f>'НП ДЕННА'!R94</f>
        <v>0</v>
      </c>
      <c r="S163" s="273">
        <f>'НП ДЕННА'!S94</f>
        <v>0</v>
      </c>
      <c r="T163" s="257">
        <f>'НП ДЕННА'!T94</f>
        <v>0</v>
      </c>
      <c r="U163" s="257">
        <f>'НП ДЕННА'!U94</f>
        <v>0</v>
      </c>
      <c r="V163" s="272">
        <f>'НП ДЕННА'!V94</f>
        <v>0</v>
      </c>
      <c r="W163" s="273">
        <f>'НП ДЕННА'!W94</f>
        <v>0</v>
      </c>
      <c r="X163" s="273">
        <f>'НП ДЕННА'!X94</f>
        <v>0</v>
      </c>
      <c r="Y163" s="273">
        <f>'НП ДЕННА'!Y94</f>
        <v>0</v>
      </c>
      <c r="Z163" s="273">
        <f>'НП ДЕННА'!Z94</f>
        <v>0</v>
      </c>
      <c r="AA163" s="273">
        <f>'НП ДЕННА'!AA94</f>
        <v>0</v>
      </c>
      <c r="AB163" s="273">
        <f>'НП ДЕННА'!AB94</f>
        <v>0</v>
      </c>
      <c r="AC163" s="275">
        <f t="shared" si="948"/>
        <v>0</v>
      </c>
      <c r="AD163" s="620">
        <f>'НП ДЕННА'!AD94-AD164</f>
        <v>0</v>
      </c>
      <c r="AE163" s="9">
        <f t="shared" si="931"/>
        <v>0</v>
      </c>
      <c r="AF163" s="9">
        <f t="shared" si="932"/>
        <v>0</v>
      </c>
      <c r="AG163" s="9">
        <f t="shared" si="933"/>
        <v>0</v>
      </c>
      <c r="AH163" s="9">
        <f t="shared" si="934"/>
        <v>0</v>
      </c>
      <c r="AI163" s="545">
        <f>IF('НП ДЕННА'!AI94&gt;0,IF(ROUND('НП ДЕННА'!AI94*$CR$4,0)&gt;0,ROUND('НП ДЕННА'!AI94*$CR$4,0)*2,2),0)-AI164</f>
        <v>0</v>
      </c>
      <c r="AJ163" s="545">
        <f>IF('НП ДЕННА'!AJ94&gt;0,IF(ROUND('НП ДЕННА'!AJ94*$CR$4,0)&gt;0,ROUND('НП ДЕННА'!AJ94*$CR$4,0)*2,2),0)-AJ164</f>
        <v>0</v>
      </c>
      <c r="AK163" s="546">
        <f>IF('НП ДЕННА'!AK94&gt;0,IF(ROUND('НП ДЕННА'!AK94*$CR$4,0)&gt;0,ROUND('НП ДЕННА'!AK94*$CR$4,0)*2,2),0)-AK164</f>
        <v>0</v>
      </c>
      <c r="AL163" s="547">
        <f>'НП ДЕННА'!AL94*30-SUM(AI163:AK164)-AL164</f>
        <v>0</v>
      </c>
      <c r="AM163" s="518">
        <f>'НП ДЕННА'!AL94-AM164</f>
        <v>0</v>
      </c>
      <c r="AN163" s="545">
        <f>IF('НП ДЕННА'!AM94&gt;0,IF(ROUND('НП ДЕННА'!AM94*$CR$4,0)&gt;0,ROUND('НП ДЕННА'!AM94*$CR$4,0)*2,2),0)-AN164</f>
        <v>0</v>
      </c>
      <c r="AO163" s="545">
        <f>IF('НП ДЕННА'!AN94&gt;0,IF(ROUND('НП ДЕННА'!AN94*$CR$4,0)&gt;0,ROUND('НП ДЕННА'!AN94*$CR$4,0)*2,2),0)-AO164</f>
        <v>0</v>
      </c>
      <c r="AP163" s="546">
        <f>IF('НП ДЕННА'!AO94&gt;0,IF(ROUND('НП ДЕННА'!AO94*$CR$4,0)&gt;0,ROUND('НП ДЕННА'!AO94*$CR$4,0)*2,2),0)-AP164</f>
        <v>0</v>
      </c>
      <c r="AQ163" s="547">
        <f>'НП ДЕННА'!AP94*30-SUM(AN163:AP164)-AQ164</f>
        <v>0</v>
      </c>
      <c r="AR163" s="518">
        <f>'НП ДЕННА'!AP94-AR164</f>
        <v>0</v>
      </c>
      <c r="AS163" s="545">
        <f>IF('НП ДЕННА'!AQ94&gt;0,IF(ROUND('НП ДЕННА'!AQ94*$CR$4,0)&gt;0,ROUND('НП ДЕННА'!AQ94*$CR$4,0)*2,2),0)-AS164</f>
        <v>0</v>
      </c>
      <c r="AT163" s="545">
        <f>IF('НП ДЕННА'!AR94&gt;0,IF(ROUND('НП ДЕННА'!AR94*$CR$4,0)&gt;0,ROUND('НП ДЕННА'!AR94*$CR$4,0)*2,2),0)-AT164</f>
        <v>0</v>
      </c>
      <c r="AU163" s="546">
        <f>IF('НП ДЕННА'!AS94&gt;0,IF(ROUND('НП ДЕННА'!AS94*$CR$4,0)&gt;0,ROUND('НП ДЕННА'!AS94*$CR$4,0)*2,2),0)-AU164</f>
        <v>0</v>
      </c>
      <c r="AV163" s="547">
        <f>'НП ДЕННА'!AT94*30-SUM(AS163:AU164)-AV164</f>
        <v>0</v>
      </c>
      <c r="AW163" s="518">
        <f>'НП ДЕННА'!AT94-AW164</f>
        <v>0</v>
      </c>
      <c r="AX163" s="545">
        <f>IF('НП ДЕННА'!AU94&gt;0,IF(ROUND('НП ДЕННА'!AU94*$CR$4,0)&gt;0,ROUND('НП ДЕННА'!AU94*$CR$4,0)*2,2),0)-AX164</f>
        <v>0</v>
      </c>
      <c r="AY163" s="545">
        <f>IF('НП ДЕННА'!AV94&gt;0,IF(ROUND('НП ДЕННА'!AV94*$CR$4,0)&gt;0,ROUND('НП ДЕННА'!AV94*$CR$4,0)*2,2),0)-AY164</f>
        <v>0</v>
      </c>
      <c r="AZ163" s="546">
        <f>IF('НП ДЕННА'!AW94&gt;0,IF(ROUND('НП ДЕННА'!AW94*$CR$4,0)&gt;0,ROUND('НП ДЕННА'!AW94*$CR$4,0)*2,2),0)-AZ164</f>
        <v>0</v>
      </c>
      <c r="BA163" s="547">
        <f>'НП ДЕННА'!AX94*30-SUM(AX163:AZ164)-BA164</f>
        <v>0</v>
      </c>
      <c r="BB163" s="518">
        <f>'НП ДЕННА'!AX94-BB164</f>
        <v>0</v>
      </c>
      <c r="BC163" s="545">
        <f>IF('НП ДЕННА'!AY94&gt;0,IF(ROUND('НП ДЕННА'!AY94*$CR$4,0)&gt;0,ROUND('НП ДЕННА'!AY94*$CR$4,0)*2,2),0)-BC164</f>
        <v>0</v>
      </c>
      <c r="BD163" s="545">
        <f>IF('НП ДЕННА'!AZ94&gt;0,IF(ROUND('НП ДЕННА'!AZ94*$CR$4,0)&gt;0,ROUND('НП ДЕННА'!AZ94*$CR$4,0)*2,2),0)-BD164</f>
        <v>0</v>
      </c>
      <c r="BE163" s="546">
        <f>IF('НП ДЕННА'!BA94&gt;0,IF(ROUND('НП ДЕННА'!BA94*$CR$4,0)&gt;0,ROUND('НП ДЕННА'!BA94*$CR$4,0)*2,2),0)-BE164</f>
        <v>0</v>
      </c>
      <c r="BF163" s="547">
        <f>'НП ДЕННА'!BB94*30-SUM(BC163:BE164)-BF164</f>
        <v>0</v>
      </c>
      <c r="BG163" s="518">
        <f>'НП ДЕННА'!BB94-BG164</f>
        <v>0</v>
      </c>
      <c r="BH163" s="545">
        <f>IF('НП ДЕННА'!BC94&gt;0,IF(ROUND('НП ДЕННА'!BC94*$CR$4,0)&gt;0,ROUND('НП ДЕННА'!BC94*$CR$4,0)*2,2),0)-BH164</f>
        <v>0</v>
      </c>
      <c r="BI163" s="545">
        <f>IF('НП ДЕННА'!BD94&gt;0,IF(ROUND('НП ДЕННА'!BD94*$CR$4,0)&gt;0,ROUND('НП ДЕННА'!BD94*$CR$4,0)*2,2),0)-BI164</f>
        <v>0</v>
      </c>
      <c r="BJ163" s="546">
        <f>IF('НП ДЕННА'!BE94&gt;0,IF(ROUND('НП ДЕННА'!BE94*$CR$4,0)&gt;0,ROUND('НП ДЕННА'!BE94*$CR$4,0)*2,2),0)-BJ164</f>
        <v>0</v>
      </c>
      <c r="BK163" s="547">
        <f>'НП ДЕННА'!BF94*30-SUM(BH163:BJ164)-BK164</f>
        <v>0</v>
      </c>
      <c r="BL163" s="518">
        <f>'НП ДЕННА'!BF94-BL164</f>
        <v>0</v>
      </c>
      <c r="BM163" s="545">
        <f>IF('НП ДЕННА'!BG94&gt;0,IF(ROUND('НП ДЕННА'!BG94*$CR$4,0)&gt;0,ROUND('НП ДЕННА'!BG94*$CR$4,0)*2,2),0)-BM164</f>
        <v>0</v>
      </c>
      <c r="BN163" s="545">
        <f>IF('НП ДЕННА'!BH94&gt;0,IF(ROUND('НП ДЕННА'!BH94*$CR$4,0)&gt;0,ROUND('НП ДЕННА'!BH94*$CR$4,0)*2,2),0)-BN164</f>
        <v>0</v>
      </c>
      <c r="BO163" s="546">
        <f>IF('НП ДЕННА'!BI94&gt;0,IF(ROUND('НП ДЕННА'!BI94*$CR$4,0)&gt;0,ROUND('НП ДЕННА'!BI94*$CR$4,0)*2,2),0)-BO164</f>
        <v>0</v>
      </c>
      <c r="BP163" s="547">
        <f>'НП ДЕННА'!BJ94*30-SUM(BM163:BO164)-BP164</f>
        <v>0</v>
      </c>
      <c r="BQ163" s="518">
        <f>'НП ДЕННА'!BJ94-BQ164</f>
        <v>0</v>
      </c>
      <c r="BR163" s="545">
        <f>IF('НП ДЕННА'!BK94&gt;0,IF(ROUND('НП ДЕННА'!BK94*$CR$4,0)&gt;0,ROUND('НП ДЕННА'!BK94*$CR$4,0)*2,2),0)-BR164</f>
        <v>0</v>
      </c>
      <c r="BS163" s="545">
        <f>IF('НП ДЕННА'!BL94&gt;0,IF(ROUND('НП ДЕННА'!BL94*$CR$4,0)&gt;0,ROUND('НП ДЕННА'!BL94*$CR$4,0)*2,2),0)-BS164</f>
        <v>0</v>
      </c>
      <c r="BT163" s="546">
        <f>IF('НП ДЕННА'!BM94&gt;0,IF(ROUND('НП ДЕННА'!BM94*$CR$4,0)&gt;0,ROUND('НП ДЕННА'!BM94*$CR$4,0)*2,2),0)-BT164</f>
        <v>0</v>
      </c>
      <c r="BU163" s="547">
        <f>'НП ДЕННА'!BN94*30-SUM(BR163:BT164)-BU164</f>
        <v>0</v>
      </c>
      <c r="BV163" s="518">
        <f>'НП ДЕННА'!BN94-BV164</f>
        <v>0</v>
      </c>
      <c r="BW163" s="545">
        <f>IF('НП ДЕННА'!BO94&gt;0,IF(ROUND('НП ДЕННА'!BO94*$CR$4,0)&gt;0,ROUND('НП ДЕННА'!BO94*$CR$4,0)*2,2),0)-BW164</f>
        <v>0</v>
      </c>
      <c r="BX163" s="545">
        <f>IF('НП ДЕННА'!BP94&gt;0,IF(ROUND('НП ДЕННА'!BP94*$CR$4,0)&gt;0,ROUND('НП ДЕННА'!BP94*$CR$4,0)*2,2),0)-BX164</f>
        <v>0</v>
      </c>
      <c r="BY163" s="546">
        <f>IF('НП ДЕННА'!BQ94&gt;0,IF(ROUND('НП ДЕННА'!BQ94*$CR$4,0)&gt;0,ROUND('НП ДЕННА'!BQ94*$CR$4,0)*2,2),0)-BY164</f>
        <v>0</v>
      </c>
      <c r="BZ163" s="547">
        <f>'НП ДЕННА'!BR94*30-SUM(BW163:BY164)-BZ164</f>
        <v>0</v>
      </c>
      <c r="CA163" s="518">
        <f>'НП ДЕННА'!BR94-CA164</f>
        <v>0</v>
      </c>
      <c r="CB163" s="545">
        <f>IF('НП ДЕННА'!BS94&gt;0,IF(ROUND('НП ДЕННА'!BS94*$CR$4,0)&gt;0,ROUND('НП ДЕННА'!BS94*$CR$4,0)*2,2),0)-CB164</f>
        <v>0</v>
      </c>
      <c r="CC163" s="545">
        <f>IF('НП ДЕННА'!BT94&gt;0,IF(ROUND('НП ДЕННА'!BT94*$CR$4,0)&gt;0,ROUND('НП ДЕННА'!BT94*$CR$4,0)*2,2),0)-CC164</f>
        <v>0</v>
      </c>
      <c r="CD163" s="546">
        <f>IF('НП ДЕННА'!BU94&gt;0,IF(ROUND('НП ДЕННА'!BU94*$CR$4,0)&gt;0,ROUND('НП ДЕННА'!BU94*$CR$4,0)*2,2),0)-CD164</f>
        <v>0</v>
      </c>
      <c r="CE163" s="547">
        <f>'НП ДЕННА'!BV94*30-SUM(CB163:CD164)-CE164</f>
        <v>0</v>
      </c>
      <c r="CF163" s="518">
        <f>'НП ДЕННА'!BV94-CF164</f>
        <v>0</v>
      </c>
      <c r="CG163" s="545">
        <f>IF('НП ДЕННА'!BW94&gt;0,IF(ROUND('НП ДЕННА'!BW94*$CR$4,0)&gt;0,ROUND('НП ДЕННА'!BW94*$CR$4,0)*2,2),0)-CG164</f>
        <v>0</v>
      </c>
      <c r="CH163" s="545">
        <f>IF('НП ДЕННА'!BX94&gt;0,IF(ROUND('НП ДЕННА'!BX94*$CR$4,0)&gt;0,ROUND('НП ДЕННА'!BX94*$CR$4,0)*2,2),0)-CH164</f>
        <v>0</v>
      </c>
      <c r="CI163" s="546">
        <f>IF('НП ДЕННА'!BY94&gt;0,IF(ROUND('НП ДЕННА'!BY94*$CR$4,0)&gt;0,ROUND('НП ДЕННА'!BY94*$CR$4,0)*2,2),0)-CI164</f>
        <v>0</v>
      </c>
      <c r="CJ163" s="547">
        <f>'НП ДЕННА'!BZ94*30-SUM(CG163:CI164)-CJ164</f>
        <v>0</v>
      </c>
      <c r="CK163" s="518">
        <f>'НП ДЕННА'!BZ94-CK164</f>
        <v>0</v>
      </c>
      <c r="CL163" s="545">
        <f>IF('НП ДЕННА'!CA94&gt;0,IF(ROUND('НП ДЕННА'!CA94*$CR$4,0)&gt;0,ROUND('НП ДЕННА'!CA94*$CR$4,0)*2,2),0)-CL164</f>
        <v>0</v>
      </c>
      <c r="CM163" s="545">
        <f>IF('НП ДЕННА'!CB94&gt;0,IF(ROUND('НП ДЕННА'!CB94*$CR$4,0)&gt;0,ROUND('НП ДЕННА'!CB94*$CR$4,0)*2,2),0)-CM164</f>
        <v>0</v>
      </c>
      <c r="CN163" s="546">
        <f>IF('НП ДЕННА'!CC94&gt;0,IF(ROUND('НП ДЕННА'!CC94*$CR$4,0)&gt;0,ROUND('НП ДЕННА'!CC94*$CR$4,0)*2,2),0)-CN164</f>
        <v>0</v>
      </c>
      <c r="CO163" s="547">
        <f>'НП ДЕННА'!CD94*30-SUM(CL163:CN164)-CO164</f>
        <v>0</v>
      </c>
      <c r="CP163" s="518">
        <f>'НП ДЕННА'!CD94-CP164</f>
        <v>0</v>
      </c>
      <c r="CQ163" s="62"/>
      <c r="CS163" s="543">
        <f t="shared" si="935"/>
        <v>-1</v>
      </c>
    </row>
    <row r="164" spans="1:97" s="19" customFormat="1" ht="10.199999999999999" x14ac:dyDescent="0.2">
      <c r="A164" s="510"/>
      <c r="B164" s="511"/>
      <c r="C164" s="512" t="s">
        <v>275</v>
      </c>
      <c r="D164" s="513"/>
      <c r="E164" s="514"/>
      <c r="F164" s="514"/>
      <c r="G164" s="515"/>
      <c r="H164" s="513"/>
      <c r="I164" s="514"/>
      <c r="J164" s="514"/>
      <c r="K164" s="514"/>
      <c r="L164" s="514"/>
      <c r="M164" s="514"/>
      <c r="N164" s="514"/>
      <c r="O164" s="514"/>
      <c r="P164" s="514"/>
      <c r="Q164" s="514"/>
      <c r="R164" s="514"/>
      <c r="S164" s="514"/>
      <c r="T164" s="516"/>
      <c r="U164" s="516"/>
      <c r="V164" s="513"/>
      <c r="W164" s="514"/>
      <c r="X164" s="514"/>
      <c r="Y164" s="514"/>
      <c r="Z164" s="514"/>
      <c r="AA164" s="514"/>
      <c r="AB164" s="514"/>
      <c r="AC164" s="516">
        <f t="shared" si="948"/>
        <v>0</v>
      </c>
      <c r="AD164" s="621">
        <f>AM164+AR164+AW164+BB164+BG164+BL164+BQ164+BV164+CA164+CF164+CK164+CP164</f>
        <v>0</v>
      </c>
      <c r="AE164" s="517">
        <f t="shared" si="931"/>
        <v>0</v>
      </c>
      <c r="AF164" s="517">
        <f t="shared" si="932"/>
        <v>0</v>
      </c>
      <c r="AG164" s="517">
        <f t="shared" si="933"/>
        <v>0</v>
      </c>
      <c r="AH164" s="517">
        <f t="shared" si="934"/>
        <v>0</v>
      </c>
      <c r="AI164" s="508"/>
      <c r="AJ164" s="508"/>
      <c r="AK164" s="548"/>
      <c r="AL164" s="549"/>
      <c r="AM164" s="520">
        <f t="shared" ref="AM164" si="1022">SUM(AI164:AL164)/30</f>
        <v>0</v>
      </c>
      <c r="AN164" s="508"/>
      <c r="AO164" s="508"/>
      <c r="AP164" s="548"/>
      <c r="AQ164" s="549"/>
      <c r="AR164" s="520">
        <f t="shared" ref="AR164" si="1023">SUM(AN164:AQ164)/30</f>
        <v>0</v>
      </c>
      <c r="AS164" s="508"/>
      <c r="AT164" s="508"/>
      <c r="AU164" s="548"/>
      <c r="AV164" s="549"/>
      <c r="AW164" s="520">
        <f t="shared" ref="AW164" si="1024">SUM(AS164:AV164)/30</f>
        <v>0</v>
      </c>
      <c r="AX164" s="508"/>
      <c r="AY164" s="508"/>
      <c r="AZ164" s="548"/>
      <c r="BA164" s="549"/>
      <c r="BB164" s="520">
        <f t="shared" ref="BB164" si="1025">SUM(AX164:BA164)/30</f>
        <v>0</v>
      </c>
      <c r="BC164" s="508"/>
      <c r="BD164" s="508"/>
      <c r="BE164" s="548"/>
      <c r="BF164" s="549"/>
      <c r="BG164" s="520">
        <f t="shared" ref="BG164" si="1026">SUM(BC164:BF164)/30</f>
        <v>0</v>
      </c>
      <c r="BH164" s="508"/>
      <c r="BI164" s="508"/>
      <c r="BJ164" s="548"/>
      <c r="BK164" s="549"/>
      <c r="BL164" s="520">
        <f t="shared" ref="BL164" si="1027">SUM(BH164:BK164)/30</f>
        <v>0</v>
      </c>
      <c r="BM164" s="508"/>
      <c r="BN164" s="508"/>
      <c r="BO164" s="548"/>
      <c r="BP164" s="549"/>
      <c r="BQ164" s="520">
        <f t="shared" ref="BQ164" si="1028">SUM(BM164:BP164)/30</f>
        <v>0</v>
      </c>
      <c r="BR164" s="508"/>
      <c r="BS164" s="508"/>
      <c r="BT164" s="548"/>
      <c r="BU164" s="549"/>
      <c r="BV164" s="520">
        <f t="shared" ref="BV164" si="1029">SUM(BR164:BU164)/30</f>
        <v>0</v>
      </c>
      <c r="BW164" s="508"/>
      <c r="BX164" s="508"/>
      <c r="BY164" s="548"/>
      <c r="BZ164" s="549"/>
      <c r="CA164" s="520">
        <f t="shared" ref="CA164" si="1030">SUM(BW164:BZ164)/30</f>
        <v>0</v>
      </c>
      <c r="CB164" s="508"/>
      <c r="CC164" s="508"/>
      <c r="CD164" s="548"/>
      <c r="CE164" s="549"/>
      <c r="CF164" s="520">
        <f t="shared" ref="CF164" si="1031">SUM(CB164:CE164)/30</f>
        <v>0</v>
      </c>
      <c r="CG164" s="508"/>
      <c r="CH164" s="508"/>
      <c r="CI164" s="548"/>
      <c r="CJ164" s="549"/>
      <c r="CK164" s="520">
        <f t="shared" ref="CK164" si="1032">SUM(CG164:CJ164)/30</f>
        <v>0</v>
      </c>
      <c r="CL164" s="508"/>
      <c r="CM164" s="508"/>
      <c r="CN164" s="548"/>
      <c r="CO164" s="549"/>
      <c r="CP164" s="520">
        <f t="shared" ref="CP164" si="1033">SUM(CL164:CO164)/30</f>
        <v>0</v>
      </c>
      <c r="CQ164" s="62"/>
      <c r="CS164" s="543">
        <f t="shared" si="935"/>
        <v>-1</v>
      </c>
    </row>
    <row r="165" spans="1:97" s="19" customFormat="1" ht="10.199999999999999" x14ac:dyDescent="0.2">
      <c r="A165" s="574" t="s">
        <v>23</v>
      </c>
      <c r="B165" s="575" t="s">
        <v>284</v>
      </c>
      <c r="C165" s="576"/>
      <c r="D165" s="577"/>
      <c r="E165" s="577"/>
      <c r="F165" s="577"/>
      <c r="G165" s="577"/>
      <c r="H165" s="577"/>
      <c r="I165" s="577"/>
      <c r="J165" s="577"/>
      <c r="K165" s="577"/>
      <c r="L165" s="577"/>
      <c r="M165" s="577"/>
      <c r="N165" s="577"/>
      <c r="O165" s="577"/>
      <c r="P165" s="577"/>
      <c r="Q165" s="577"/>
      <c r="R165" s="577"/>
      <c r="S165" s="577"/>
      <c r="T165" s="577"/>
      <c r="U165" s="577"/>
      <c r="V165" s="577"/>
      <c r="W165" s="577"/>
      <c r="X165" s="577"/>
      <c r="Y165" s="577"/>
      <c r="Z165" s="577"/>
      <c r="AA165" s="577"/>
      <c r="AB165" s="578"/>
      <c r="AC165" s="567">
        <f t="shared" ref="AC165:BV165" si="1034">SUMIF($CS$149:$CS$164,"&gt;0",AC149:AC164)</f>
        <v>216</v>
      </c>
      <c r="AD165" s="618">
        <f t="shared" si="1034"/>
        <v>7.2</v>
      </c>
      <c r="AE165" s="613">
        <f t="shared" si="1034"/>
        <v>0</v>
      </c>
      <c r="AF165" s="613">
        <f t="shared" si="1034"/>
        <v>0</v>
      </c>
      <c r="AG165" s="613">
        <f t="shared" si="1034"/>
        <v>0</v>
      </c>
      <c r="AH165" s="613">
        <f t="shared" si="1034"/>
        <v>216</v>
      </c>
      <c r="AI165" s="613">
        <f t="shared" si="1034"/>
        <v>0</v>
      </c>
      <c r="AJ165" s="613">
        <f t="shared" si="1034"/>
        <v>0</v>
      </c>
      <c r="AK165" s="613">
        <f t="shared" si="1034"/>
        <v>0</v>
      </c>
      <c r="AL165" s="613">
        <f t="shared" si="1034"/>
        <v>0</v>
      </c>
      <c r="AM165" s="565">
        <f t="shared" si="1034"/>
        <v>0</v>
      </c>
      <c r="AN165" s="613">
        <f t="shared" si="1034"/>
        <v>0</v>
      </c>
      <c r="AO165" s="613">
        <f t="shared" si="1034"/>
        <v>0</v>
      </c>
      <c r="AP165" s="613">
        <f t="shared" si="1034"/>
        <v>0</v>
      </c>
      <c r="AQ165" s="613">
        <f t="shared" si="1034"/>
        <v>0</v>
      </c>
      <c r="AR165" s="565">
        <f t="shared" si="1034"/>
        <v>0</v>
      </c>
      <c r="AS165" s="613">
        <f t="shared" si="1034"/>
        <v>0</v>
      </c>
      <c r="AT165" s="613">
        <f t="shared" si="1034"/>
        <v>0</v>
      </c>
      <c r="AU165" s="613">
        <f t="shared" si="1034"/>
        <v>0</v>
      </c>
      <c r="AV165" s="613">
        <f t="shared" si="1034"/>
        <v>216</v>
      </c>
      <c r="AW165" s="565">
        <f t="shared" si="1034"/>
        <v>7.2</v>
      </c>
      <c r="AX165" s="613">
        <f t="shared" si="1034"/>
        <v>0</v>
      </c>
      <c r="AY165" s="613">
        <f t="shared" si="1034"/>
        <v>0</v>
      </c>
      <c r="AZ165" s="613">
        <f t="shared" si="1034"/>
        <v>0</v>
      </c>
      <c r="BA165" s="613">
        <f t="shared" si="1034"/>
        <v>0</v>
      </c>
      <c r="BB165" s="565">
        <f t="shared" si="1034"/>
        <v>0</v>
      </c>
      <c r="BC165" s="613">
        <f t="shared" si="1034"/>
        <v>0</v>
      </c>
      <c r="BD165" s="613">
        <f t="shared" si="1034"/>
        <v>0</v>
      </c>
      <c r="BE165" s="613">
        <f t="shared" si="1034"/>
        <v>0</v>
      </c>
      <c r="BF165" s="613">
        <f t="shared" si="1034"/>
        <v>0</v>
      </c>
      <c r="BG165" s="565">
        <f t="shared" si="1034"/>
        <v>0</v>
      </c>
      <c r="BH165" s="613">
        <f t="shared" si="1034"/>
        <v>0</v>
      </c>
      <c r="BI165" s="613">
        <f t="shared" si="1034"/>
        <v>0</v>
      </c>
      <c r="BJ165" s="613">
        <f t="shared" si="1034"/>
        <v>0</v>
      </c>
      <c r="BK165" s="613">
        <f t="shared" si="1034"/>
        <v>0</v>
      </c>
      <c r="BL165" s="565">
        <f t="shared" si="1034"/>
        <v>0</v>
      </c>
      <c r="BM165" s="613">
        <f t="shared" si="1034"/>
        <v>0</v>
      </c>
      <c r="BN165" s="613">
        <f t="shared" si="1034"/>
        <v>0</v>
      </c>
      <c r="BO165" s="613">
        <f t="shared" si="1034"/>
        <v>0</v>
      </c>
      <c r="BP165" s="613">
        <f t="shared" si="1034"/>
        <v>0</v>
      </c>
      <c r="BQ165" s="565">
        <f t="shared" si="1034"/>
        <v>0</v>
      </c>
      <c r="BR165" s="613">
        <f t="shared" si="1034"/>
        <v>0</v>
      </c>
      <c r="BS165" s="613">
        <f t="shared" si="1034"/>
        <v>0</v>
      </c>
      <c r="BT165" s="613">
        <f t="shared" si="1034"/>
        <v>0</v>
      </c>
      <c r="BU165" s="613">
        <f t="shared" si="1034"/>
        <v>0</v>
      </c>
      <c r="BV165" s="565">
        <f t="shared" si="1034"/>
        <v>0</v>
      </c>
      <c r="BW165" s="613">
        <f t="shared" ref="BW165" si="1035">SUMIF($CS$149:$CS$164,"&gt;0",BW149:BW164)</f>
        <v>0</v>
      </c>
      <c r="BX165" s="613">
        <f t="shared" ref="BX165" si="1036">SUMIF($CS$149:$CS$164,"&gt;0",BX149:BX164)</f>
        <v>0</v>
      </c>
      <c r="BY165" s="613">
        <f t="shared" ref="BY165" si="1037">SUMIF($CS$149:$CS$164,"&gt;0",BY149:BY164)</f>
        <v>0</v>
      </c>
      <c r="BZ165" s="613">
        <f t="shared" ref="BZ165:CA165" si="1038">SUMIF($CS$149:$CS$164,"&gt;0",BZ149:BZ164)</f>
        <v>0</v>
      </c>
      <c r="CA165" s="565">
        <f t="shared" si="1038"/>
        <v>0</v>
      </c>
      <c r="CB165" s="613">
        <f t="shared" ref="CB165" si="1039">SUMIF($CS$149:$CS$164,"&gt;0",CB149:CB164)</f>
        <v>0</v>
      </c>
      <c r="CC165" s="613">
        <f t="shared" ref="CC165" si="1040">SUMIF($CS$149:$CS$164,"&gt;0",CC149:CC164)</f>
        <v>0</v>
      </c>
      <c r="CD165" s="613">
        <f t="shared" ref="CD165" si="1041">SUMIF($CS$149:$CS$164,"&gt;0",CD149:CD164)</f>
        <v>0</v>
      </c>
      <c r="CE165" s="613">
        <f t="shared" ref="CE165:CF165" si="1042">SUMIF($CS$149:$CS$164,"&gt;0",CE149:CE164)</f>
        <v>0</v>
      </c>
      <c r="CF165" s="565">
        <f t="shared" si="1042"/>
        <v>0</v>
      </c>
      <c r="CG165" s="613">
        <f t="shared" ref="CG165" si="1043">SUMIF($CS$149:$CS$164,"&gt;0",CG149:CG164)</f>
        <v>0</v>
      </c>
      <c r="CH165" s="613">
        <f t="shared" ref="CH165" si="1044">SUMIF($CS$149:$CS$164,"&gt;0",CH149:CH164)</f>
        <v>0</v>
      </c>
      <c r="CI165" s="613">
        <f t="shared" ref="CI165" si="1045">SUMIF($CS$149:$CS$164,"&gt;0",CI149:CI164)</f>
        <v>0</v>
      </c>
      <c r="CJ165" s="613">
        <f t="shared" ref="CJ165:CK165" si="1046">SUMIF($CS$149:$CS$164,"&gt;0",CJ149:CJ164)</f>
        <v>0</v>
      </c>
      <c r="CK165" s="565">
        <f t="shared" si="1046"/>
        <v>0</v>
      </c>
      <c r="CL165" s="613">
        <f t="shared" ref="CL165" si="1047">SUMIF($CS$149:$CS$164,"&gt;0",CL149:CL164)</f>
        <v>0</v>
      </c>
      <c r="CM165" s="613">
        <f t="shared" ref="CM165" si="1048">SUMIF($CS$149:$CS$164,"&gt;0",CM149:CM164)</f>
        <v>0</v>
      </c>
      <c r="CN165" s="613">
        <f t="shared" ref="CN165" si="1049">SUMIF($CS$149:$CS$164,"&gt;0",CN149:CN164)</f>
        <v>0</v>
      </c>
      <c r="CO165" s="613">
        <f t="shared" ref="CO165:CP165" si="1050">SUMIF($CS$149:$CS$164,"&gt;0",CO149:CO164)</f>
        <v>0</v>
      </c>
      <c r="CP165" s="565">
        <f t="shared" si="1050"/>
        <v>0</v>
      </c>
      <c r="CQ165" s="62"/>
      <c r="CS165" s="543"/>
    </row>
    <row r="166" spans="1:97" s="19" customFormat="1" ht="10.199999999999999" x14ac:dyDescent="0.2">
      <c r="A166" s="579"/>
      <c r="B166" s="580" t="s">
        <v>285</v>
      </c>
      <c r="C166" s="581"/>
      <c r="D166" s="582"/>
      <c r="E166" s="582"/>
      <c r="F166" s="582"/>
      <c r="G166" s="582"/>
      <c r="H166" s="582"/>
      <c r="I166" s="582"/>
      <c r="J166" s="582"/>
      <c r="K166" s="582"/>
      <c r="L166" s="582"/>
      <c r="M166" s="582"/>
      <c r="N166" s="582"/>
      <c r="O166" s="582"/>
      <c r="P166" s="582"/>
      <c r="Q166" s="582"/>
      <c r="R166" s="582"/>
      <c r="S166" s="582"/>
      <c r="T166" s="582"/>
      <c r="U166" s="582"/>
      <c r="V166" s="582"/>
      <c r="W166" s="582"/>
      <c r="X166" s="582"/>
      <c r="Y166" s="582"/>
      <c r="Z166" s="582"/>
      <c r="AA166" s="582"/>
      <c r="AB166" s="583"/>
      <c r="AC166" s="568">
        <f t="shared" ref="AC166:BV166" si="1051">SUMIF($CS$149:$CS$164,"&lt;0",AC149:AC164)</f>
        <v>0</v>
      </c>
      <c r="AD166" s="619">
        <f t="shared" si="1051"/>
        <v>0</v>
      </c>
      <c r="AE166" s="568">
        <f t="shared" si="1051"/>
        <v>0</v>
      </c>
      <c r="AF166" s="568">
        <f t="shared" si="1051"/>
        <v>0</v>
      </c>
      <c r="AG166" s="568">
        <f t="shared" si="1051"/>
        <v>0</v>
      </c>
      <c r="AH166" s="568">
        <f t="shared" si="1051"/>
        <v>0</v>
      </c>
      <c r="AI166" s="568">
        <f t="shared" si="1051"/>
        <v>0</v>
      </c>
      <c r="AJ166" s="568">
        <f t="shared" si="1051"/>
        <v>0</v>
      </c>
      <c r="AK166" s="568">
        <f t="shared" si="1051"/>
        <v>0</v>
      </c>
      <c r="AL166" s="568">
        <f t="shared" si="1051"/>
        <v>0</v>
      </c>
      <c r="AM166" s="561">
        <f t="shared" si="1051"/>
        <v>0</v>
      </c>
      <c r="AN166" s="568">
        <f t="shared" si="1051"/>
        <v>0</v>
      </c>
      <c r="AO166" s="568">
        <f t="shared" si="1051"/>
        <v>0</v>
      </c>
      <c r="AP166" s="568">
        <f t="shared" si="1051"/>
        <v>0</v>
      </c>
      <c r="AQ166" s="568">
        <f t="shared" si="1051"/>
        <v>0</v>
      </c>
      <c r="AR166" s="561">
        <f t="shared" si="1051"/>
        <v>0</v>
      </c>
      <c r="AS166" s="568">
        <f t="shared" si="1051"/>
        <v>0</v>
      </c>
      <c r="AT166" s="568">
        <f t="shared" si="1051"/>
        <v>0</v>
      </c>
      <c r="AU166" s="568">
        <f t="shared" si="1051"/>
        <v>0</v>
      </c>
      <c r="AV166" s="568">
        <f t="shared" si="1051"/>
        <v>0</v>
      </c>
      <c r="AW166" s="561">
        <f t="shared" si="1051"/>
        <v>0</v>
      </c>
      <c r="AX166" s="568">
        <f t="shared" si="1051"/>
        <v>0</v>
      </c>
      <c r="AY166" s="568">
        <f t="shared" si="1051"/>
        <v>0</v>
      </c>
      <c r="AZ166" s="568">
        <f t="shared" si="1051"/>
        <v>0</v>
      </c>
      <c r="BA166" s="568">
        <f t="shared" si="1051"/>
        <v>0</v>
      </c>
      <c r="BB166" s="561">
        <f t="shared" si="1051"/>
        <v>0</v>
      </c>
      <c r="BC166" s="568">
        <f t="shared" si="1051"/>
        <v>0</v>
      </c>
      <c r="BD166" s="568">
        <f t="shared" si="1051"/>
        <v>0</v>
      </c>
      <c r="BE166" s="568">
        <f t="shared" si="1051"/>
        <v>0</v>
      </c>
      <c r="BF166" s="568">
        <f t="shared" si="1051"/>
        <v>0</v>
      </c>
      <c r="BG166" s="561">
        <f t="shared" si="1051"/>
        <v>0</v>
      </c>
      <c r="BH166" s="568">
        <f t="shared" si="1051"/>
        <v>0</v>
      </c>
      <c r="BI166" s="568">
        <f t="shared" si="1051"/>
        <v>0</v>
      </c>
      <c r="BJ166" s="568">
        <f t="shared" si="1051"/>
        <v>0</v>
      </c>
      <c r="BK166" s="568">
        <f t="shared" si="1051"/>
        <v>0</v>
      </c>
      <c r="BL166" s="561">
        <f t="shared" si="1051"/>
        <v>0</v>
      </c>
      <c r="BM166" s="568">
        <f t="shared" si="1051"/>
        <v>0</v>
      </c>
      <c r="BN166" s="568">
        <f t="shared" si="1051"/>
        <v>0</v>
      </c>
      <c r="BO166" s="568">
        <f t="shared" si="1051"/>
        <v>0</v>
      </c>
      <c r="BP166" s="568">
        <f t="shared" si="1051"/>
        <v>0</v>
      </c>
      <c r="BQ166" s="561">
        <f t="shared" si="1051"/>
        <v>0</v>
      </c>
      <c r="BR166" s="568">
        <f t="shared" si="1051"/>
        <v>0</v>
      </c>
      <c r="BS166" s="568">
        <f t="shared" si="1051"/>
        <v>0</v>
      </c>
      <c r="BT166" s="568">
        <f t="shared" si="1051"/>
        <v>0</v>
      </c>
      <c r="BU166" s="568">
        <f t="shared" si="1051"/>
        <v>0</v>
      </c>
      <c r="BV166" s="561">
        <f t="shared" si="1051"/>
        <v>0</v>
      </c>
      <c r="BW166" s="568">
        <f t="shared" ref="BW166:CP166" si="1052">SUMIF($CS$149:$CS$164,"&lt;0",BW149:BW164)</f>
        <v>0</v>
      </c>
      <c r="BX166" s="568">
        <f t="shared" si="1052"/>
        <v>0</v>
      </c>
      <c r="BY166" s="568">
        <f t="shared" si="1052"/>
        <v>0</v>
      </c>
      <c r="BZ166" s="568">
        <f t="shared" si="1052"/>
        <v>0</v>
      </c>
      <c r="CA166" s="561">
        <f t="shared" si="1052"/>
        <v>0</v>
      </c>
      <c r="CB166" s="568">
        <f t="shared" si="1052"/>
        <v>0</v>
      </c>
      <c r="CC166" s="568">
        <f t="shared" si="1052"/>
        <v>0</v>
      </c>
      <c r="CD166" s="568">
        <f t="shared" si="1052"/>
        <v>0</v>
      </c>
      <c r="CE166" s="568">
        <f t="shared" si="1052"/>
        <v>0</v>
      </c>
      <c r="CF166" s="561">
        <f t="shared" si="1052"/>
        <v>0</v>
      </c>
      <c r="CG166" s="568">
        <f t="shared" si="1052"/>
        <v>0</v>
      </c>
      <c r="CH166" s="568">
        <f t="shared" si="1052"/>
        <v>0</v>
      </c>
      <c r="CI166" s="568">
        <f t="shared" si="1052"/>
        <v>0</v>
      </c>
      <c r="CJ166" s="568">
        <f t="shared" si="1052"/>
        <v>0</v>
      </c>
      <c r="CK166" s="561">
        <f t="shared" si="1052"/>
        <v>0</v>
      </c>
      <c r="CL166" s="568">
        <f t="shared" si="1052"/>
        <v>0</v>
      </c>
      <c r="CM166" s="568">
        <f t="shared" si="1052"/>
        <v>0</v>
      </c>
      <c r="CN166" s="568">
        <f t="shared" si="1052"/>
        <v>0</v>
      </c>
      <c r="CO166" s="568">
        <f t="shared" si="1052"/>
        <v>0</v>
      </c>
      <c r="CP166" s="561">
        <f t="shared" si="1052"/>
        <v>0</v>
      </c>
      <c r="CQ166" s="62"/>
      <c r="CS166" s="543"/>
    </row>
    <row r="167" spans="1:97" s="19" customFormat="1" ht="10.199999999999999" x14ac:dyDescent="0.2">
      <c r="A167" s="294" t="s">
        <v>23</v>
      </c>
      <c r="B167" s="283" t="str">
        <f>'НП ДЕННА'!B95</f>
        <v xml:space="preserve">Разом практика: </v>
      </c>
      <c r="C167" s="170"/>
      <c r="D167" s="170"/>
      <c r="E167" s="170"/>
      <c r="F167" s="170"/>
      <c r="G167" s="170"/>
      <c r="H167" s="170"/>
      <c r="I167" s="170"/>
      <c r="J167" s="170"/>
      <c r="K167" s="170"/>
      <c r="L167" s="170"/>
      <c r="M167" s="170"/>
      <c r="N167" s="170"/>
      <c r="O167" s="170"/>
      <c r="P167" s="273">
        <f>'НП ДЕННА'!P95</f>
        <v>0</v>
      </c>
      <c r="Q167" s="170"/>
      <c r="R167" s="170"/>
      <c r="S167" s="170"/>
      <c r="T167" s="170"/>
      <c r="U167" s="170"/>
      <c r="V167" s="170"/>
      <c r="W167" s="170"/>
      <c r="X167" s="170"/>
      <c r="Y167" s="170"/>
      <c r="Z167" s="170"/>
      <c r="AA167" s="170"/>
      <c r="AB167" s="171"/>
      <c r="AC167" s="569">
        <f>AC165+AC166</f>
        <v>216</v>
      </c>
      <c r="AD167" s="564">
        <f>AD165+AD166</f>
        <v>7.2</v>
      </c>
      <c r="AE167" s="563">
        <f t="shared" ref="AE167" si="1053">AE165+AE166</f>
        <v>0</v>
      </c>
      <c r="AF167" s="563">
        <f t="shared" ref="AF167" si="1054">AF165+AF166</f>
        <v>0</v>
      </c>
      <c r="AG167" s="563">
        <f t="shared" ref="AG167" si="1055">AG165+AG166</f>
        <v>0</v>
      </c>
      <c r="AH167" s="563">
        <f t="shared" ref="AH167" si="1056">AH165+AH166</f>
        <v>216</v>
      </c>
      <c r="AI167" s="563">
        <f t="shared" ref="AI167" si="1057">AI165+AI166</f>
        <v>0</v>
      </c>
      <c r="AJ167" s="563">
        <f t="shared" ref="AJ167" si="1058">AJ165+AJ166</f>
        <v>0</v>
      </c>
      <c r="AK167" s="563">
        <f t="shared" ref="AK167" si="1059">AK165+AK166</f>
        <v>0</v>
      </c>
      <c r="AL167" s="563">
        <f t="shared" ref="AL167" si="1060">AL165+AL166</f>
        <v>0</v>
      </c>
      <c r="AM167" s="565">
        <f t="shared" ref="AM167" si="1061">AM165+AM166</f>
        <v>0</v>
      </c>
      <c r="AN167" s="563">
        <f t="shared" ref="AN167" si="1062">AN165+AN166</f>
        <v>0</v>
      </c>
      <c r="AO167" s="563">
        <f t="shared" ref="AO167" si="1063">AO165+AO166</f>
        <v>0</v>
      </c>
      <c r="AP167" s="563">
        <f t="shared" ref="AP167" si="1064">AP165+AP166</f>
        <v>0</v>
      </c>
      <c r="AQ167" s="563">
        <f t="shared" ref="AQ167" si="1065">AQ165+AQ166</f>
        <v>0</v>
      </c>
      <c r="AR167" s="565">
        <f t="shared" ref="AR167" si="1066">AR165+AR166</f>
        <v>0</v>
      </c>
      <c r="AS167" s="563">
        <f t="shared" ref="AS167" si="1067">AS165+AS166</f>
        <v>0</v>
      </c>
      <c r="AT167" s="563">
        <f t="shared" ref="AT167" si="1068">AT165+AT166</f>
        <v>0</v>
      </c>
      <c r="AU167" s="563">
        <f t="shared" ref="AU167" si="1069">AU165+AU166</f>
        <v>0</v>
      </c>
      <c r="AV167" s="563">
        <f t="shared" ref="AV167" si="1070">AV165+AV166</f>
        <v>216</v>
      </c>
      <c r="AW167" s="565">
        <f t="shared" ref="AW167" si="1071">AW165+AW166</f>
        <v>7.2</v>
      </c>
      <c r="AX167" s="563">
        <f t="shared" ref="AX167" si="1072">AX165+AX166</f>
        <v>0</v>
      </c>
      <c r="AY167" s="563">
        <f t="shared" ref="AY167" si="1073">AY165+AY166</f>
        <v>0</v>
      </c>
      <c r="AZ167" s="563">
        <f t="shared" ref="AZ167" si="1074">AZ165+AZ166</f>
        <v>0</v>
      </c>
      <c r="BA167" s="563">
        <f t="shared" ref="BA167" si="1075">BA165+BA166</f>
        <v>0</v>
      </c>
      <c r="BB167" s="565">
        <f t="shared" ref="BB167" si="1076">BB165+BB166</f>
        <v>0</v>
      </c>
      <c r="BC167" s="563">
        <f t="shared" ref="BC167" si="1077">BC165+BC166</f>
        <v>0</v>
      </c>
      <c r="BD167" s="563">
        <f t="shared" ref="BD167" si="1078">BD165+BD166</f>
        <v>0</v>
      </c>
      <c r="BE167" s="563">
        <f t="shared" ref="BE167" si="1079">BE165+BE166</f>
        <v>0</v>
      </c>
      <c r="BF167" s="563">
        <f t="shared" ref="BF167" si="1080">BF165+BF166</f>
        <v>0</v>
      </c>
      <c r="BG167" s="565">
        <f t="shared" ref="BG167" si="1081">BG165+BG166</f>
        <v>0</v>
      </c>
      <c r="BH167" s="563">
        <f t="shared" ref="BH167" si="1082">BH165+BH166</f>
        <v>0</v>
      </c>
      <c r="BI167" s="563">
        <f t="shared" ref="BI167" si="1083">BI165+BI166</f>
        <v>0</v>
      </c>
      <c r="BJ167" s="563">
        <f t="shared" ref="BJ167" si="1084">BJ165+BJ166</f>
        <v>0</v>
      </c>
      <c r="BK167" s="563">
        <f t="shared" ref="BK167" si="1085">BK165+BK166</f>
        <v>0</v>
      </c>
      <c r="BL167" s="565">
        <f t="shared" ref="BL167" si="1086">BL165+BL166</f>
        <v>0</v>
      </c>
      <c r="BM167" s="563">
        <f t="shared" ref="BM167" si="1087">BM165+BM166</f>
        <v>0</v>
      </c>
      <c r="BN167" s="563">
        <f t="shared" ref="BN167" si="1088">BN165+BN166</f>
        <v>0</v>
      </c>
      <c r="BO167" s="563">
        <f t="shared" ref="BO167" si="1089">BO165+BO166</f>
        <v>0</v>
      </c>
      <c r="BP167" s="563">
        <f t="shared" ref="BP167" si="1090">BP165+BP166</f>
        <v>0</v>
      </c>
      <c r="BQ167" s="565">
        <f t="shared" ref="BQ167" si="1091">BQ165+BQ166</f>
        <v>0</v>
      </c>
      <c r="BR167" s="563">
        <f t="shared" ref="BR167" si="1092">BR165+BR166</f>
        <v>0</v>
      </c>
      <c r="BS167" s="563">
        <f t="shared" ref="BS167" si="1093">BS165+BS166</f>
        <v>0</v>
      </c>
      <c r="BT167" s="563">
        <f t="shared" ref="BT167" si="1094">BT165+BT166</f>
        <v>0</v>
      </c>
      <c r="BU167" s="563">
        <f t="shared" ref="BU167" si="1095">BU165+BU166</f>
        <v>0</v>
      </c>
      <c r="BV167" s="565">
        <f t="shared" ref="BV167" si="1096">BV165+BV166</f>
        <v>0</v>
      </c>
      <c r="BW167" s="563">
        <f t="shared" ref="BW167" si="1097">BW165+BW166</f>
        <v>0</v>
      </c>
      <c r="BX167" s="563">
        <f t="shared" ref="BX167" si="1098">BX165+BX166</f>
        <v>0</v>
      </c>
      <c r="BY167" s="563">
        <f t="shared" ref="BY167" si="1099">BY165+BY166</f>
        <v>0</v>
      </c>
      <c r="BZ167" s="563">
        <f t="shared" ref="BZ167" si="1100">BZ165+BZ166</f>
        <v>0</v>
      </c>
      <c r="CA167" s="565">
        <f t="shared" ref="CA167" si="1101">CA165+CA166</f>
        <v>0</v>
      </c>
      <c r="CB167" s="563">
        <f t="shared" ref="CB167" si="1102">CB165+CB166</f>
        <v>0</v>
      </c>
      <c r="CC167" s="563">
        <f t="shared" ref="CC167" si="1103">CC165+CC166</f>
        <v>0</v>
      </c>
      <c r="CD167" s="563">
        <f t="shared" ref="CD167" si="1104">CD165+CD166</f>
        <v>0</v>
      </c>
      <c r="CE167" s="563">
        <f t="shared" ref="CE167" si="1105">CE165+CE166</f>
        <v>0</v>
      </c>
      <c r="CF167" s="565">
        <f t="shared" ref="CF167" si="1106">CF165+CF166</f>
        <v>0</v>
      </c>
      <c r="CG167" s="563">
        <f t="shared" ref="CG167" si="1107">CG165+CG166</f>
        <v>0</v>
      </c>
      <c r="CH167" s="563">
        <f t="shared" ref="CH167" si="1108">CH165+CH166</f>
        <v>0</v>
      </c>
      <c r="CI167" s="563">
        <f t="shared" ref="CI167" si="1109">CI165+CI166</f>
        <v>0</v>
      </c>
      <c r="CJ167" s="563">
        <f t="shared" ref="CJ167" si="1110">CJ165+CJ166</f>
        <v>0</v>
      </c>
      <c r="CK167" s="565">
        <f t="shared" ref="CK167" si="1111">CK165+CK166</f>
        <v>0</v>
      </c>
      <c r="CL167" s="563">
        <f t="shared" ref="CL167" si="1112">CL165+CL166</f>
        <v>0</v>
      </c>
      <c r="CM167" s="563">
        <f t="shared" ref="CM167" si="1113">CM165+CM166</f>
        <v>0</v>
      </c>
      <c r="CN167" s="563">
        <f t="shared" ref="CN167" si="1114">CN165+CN166</f>
        <v>0</v>
      </c>
      <c r="CO167" s="563">
        <f t="shared" ref="CO167" si="1115">CO165+CO166</f>
        <v>0</v>
      </c>
      <c r="CP167" s="565">
        <f t="shared" ref="CP167" si="1116">CP165+CP166</f>
        <v>0</v>
      </c>
      <c r="CQ167" s="62"/>
      <c r="CS167" s="543"/>
    </row>
    <row r="168" spans="1:97" s="19" customFormat="1" ht="10.199999999999999" x14ac:dyDescent="0.2">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62"/>
      <c r="CS168" s="543"/>
    </row>
    <row r="169" spans="1:97" s="19" customFormat="1" ht="10.199999999999999" x14ac:dyDescent="0.2">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c r="CK169" s="170"/>
      <c r="CL169" s="170"/>
      <c r="CM169" s="170"/>
      <c r="CN169" s="170"/>
      <c r="CO169" s="170"/>
      <c r="CP169" s="170"/>
      <c r="CQ169" s="62"/>
      <c r="CS169" s="543"/>
    </row>
    <row r="170" spans="1:97" s="19" customFormat="1" ht="10.199999999999999" x14ac:dyDescent="0.2">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c r="CK170" s="170"/>
      <c r="CL170" s="170"/>
      <c r="CM170" s="170"/>
      <c r="CN170" s="170"/>
      <c r="CO170" s="170"/>
      <c r="CP170" s="170"/>
      <c r="CQ170" s="62"/>
      <c r="CS170" s="543"/>
    </row>
    <row r="171" spans="1:97" s="19" customFormat="1" ht="10.199999999999999" x14ac:dyDescent="0.2">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c r="CA171" s="170"/>
      <c r="CB171" s="170"/>
      <c r="CC171" s="170"/>
      <c r="CD171" s="170"/>
      <c r="CE171" s="170"/>
      <c r="CF171" s="170"/>
      <c r="CG171" s="170"/>
      <c r="CH171" s="170"/>
      <c r="CI171" s="170"/>
      <c r="CJ171" s="170"/>
      <c r="CK171" s="170"/>
      <c r="CL171" s="170"/>
      <c r="CM171" s="170"/>
      <c r="CN171" s="170"/>
      <c r="CO171" s="170"/>
      <c r="CP171" s="170"/>
      <c r="CQ171" s="62"/>
      <c r="CS171" s="543"/>
    </row>
    <row r="172" spans="1:97" s="19" customFormat="1" ht="10.8" x14ac:dyDescent="0.2">
      <c r="A172" s="293" t="str">
        <f>'НП ДЕННА'!A102</f>
        <v>1.4</v>
      </c>
      <c r="B172" s="290" t="str">
        <f>'НП ДЕННА'!B102</f>
        <v>Підготовка та проведення атестації</v>
      </c>
      <c r="C172" s="296"/>
      <c r="D172" s="296"/>
      <c r="E172" s="296"/>
      <c r="F172" s="296"/>
      <c r="G172" s="296"/>
      <c r="H172" s="296"/>
      <c r="I172" s="296"/>
      <c r="J172" s="296"/>
      <c r="K172" s="296"/>
      <c r="L172" s="296"/>
      <c r="M172" s="296"/>
      <c r="N172" s="296"/>
      <c r="O172" s="296"/>
      <c r="P172" s="296"/>
      <c r="Q172" s="296"/>
      <c r="R172" s="296"/>
      <c r="S172" s="296"/>
      <c r="T172" s="296"/>
      <c r="U172" s="296"/>
      <c r="V172" s="296"/>
      <c r="W172" s="296"/>
      <c r="X172" s="296"/>
      <c r="Y172" s="296"/>
      <c r="Z172" s="296"/>
      <c r="AA172" s="296"/>
      <c r="AB172" s="296"/>
      <c r="AC172" s="263"/>
      <c r="AD172" s="141"/>
      <c r="AE172" s="141"/>
      <c r="AF172" s="141"/>
      <c r="AG172" s="141"/>
      <c r="AH172" s="141"/>
      <c r="AI172" s="223"/>
      <c r="AJ172" s="223"/>
      <c r="AK172" s="223"/>
      <c r="AL172" s="223"/>
      <c r="AM172" s="139"/>
      <c r="AN172" s="223"/>
      <c r="AO172" s="223"/>
      <c r="AP172" s="223"/>
      <c r="AQ172" s="223"/>
      <c r="AR172" s="139"/>
      <c r="AS172" s="223"/>
      <c r="AT172" s="223"/>
      <c r="AU172" s="223"/>
      <c r="AV172" s="223"/>
      <c r="AW172" s="139"/>
      <c r="AX172" s="223"/>
      <c r="AY172" s="223"/>
      <c r="AZ172" s="223"/>
      <c r="BA172" s="223"/>
      <c r="BB172" s="139"/>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223"/>
      <c r="BX172" s="223"/>
      <c r="BY172" s="223"/>
      <c r="BZ172" s="223"/>
      <c r="CA172" s="139"/>
      <c r="CB172" s="223"/>
      <c r="CC172" s="223"/>
      <c r="CD172" s="223"/>
      <c r="CE172" s="223"/>
      <c r="CF172" s="139"/>
      <c r="CG172" s="223"/>
      <c r="CH172" s="223"/>
      <c r="CI172" s="223"/>
      <c r="CJ172" s="223"/>
      <c r="CK172" s="139"/>
      <c r="CL172" s="223"/>
      <c r="CM172" s="223"/>
      <c r="CN172" s="223"/>
      <c r="CO172" s="223"/>
      <c r="CP172" s="139"/>
      <c r="CQ172" s="62"/>
      <c r="CS172" s="543"/>
    </row>
    <row r="173" spans="1:97" s="19" customFormat="1" ht="20.399999999999999" x14ac:dyDescent="0.2">
      <c r="A173" s="22" t="str">
        <f>'НП ДЕННА'!A103</f>
        <v>1.4.01</v>
      </c>
      <c r="B173" s="363" t="str">
        <f>'НП ДЕННА'!B103</f>
        <v>Виконання та захист кваліфікаційної роботи</v>
      </c>
      <c r="C173" s="364">
        <f>'НП ДЕННА'!C103</f>
        <v>0</v>
      </c>
      <c r="D173" s="273">
        <f>'НП ДЕННА'!D103</f>
        <v>3</v>
      </c>
      <c r="E173" s="273">
        <f>'НП ДЕННА'!E103</f>
        <v>0</v>
      </c>
      <c r="F173" s="273">
        <f>'НП ДЕННА'!F103</f>
        <v>0</v>
      </c>
      <c r="G173" s="274">
        <f>'НП ДЕННА'!G103</f>
        <v>0</v>
      </c>
      <c r="H173" s="272">
        <f>'НП ДЕННА'!H103</f>
        <v>0</v>
      </c>
      <c r="I173" s="273">
        <f>'НП ДЕННА'!I103</f>
        <v>0</v>
      </c>
      <c r="J173" s="273">
        <f>'НП ДЕННА'!J103</f>
        <v>0</v>
      </c>
      <c r="K173" s="273">
        <f>'НП ДЕННА'!K103</f>
        <v>0</v>
      </c>
      <c r="L173" s="273">
        <f>'НП ДЕННА'!L103</f>
        <v>0</v>
      </c>
      <c r="M173" s="273">
        <f>'НП ДЕННА'!M103</f>
        <v>0</v>
      </c>
      <c r="N173" s="273">
        <f>'НП ДЕННА'!N103</f>
        <v>0</v>
      </c>
      <c r="O173" s="273">
        <f>'НП ДЕННА'!O103</f>
        <v>0</v>
      </c>
      <c r="P173" s="273">
        <f>'НП ДЕННА'!P103</f>
        <v>0</v>
      </c>
      <c r="Q173" s="273">
        <f>'НП ДЕННА'!Q103</f>
        <v>0</v>
      </c>
      <c r="R173" s="273">
        <f>'НП ДЕННА'!R103</f>
        <v>0</v>
      </c>
      <c r="S173" s="273">
        <f>'НП ДЕННА'!S103</f>
        <v>0</v>
      </c>
      <c r="T173" s="257">
        <f>'НП ДЕННА'!T103</f>
        <v>0</v>
      </c>
      <c r="U173" s="257">
        <f>'НП ДЕННА'!U103</f>
        <v>0</v>
      </c>
      <c r="V173" s="272">
        <f>'НП ДЕННА'!V103</f>
        <v>0</v>
      </c>
      <c r="W173" s="273">
        <f>'НП ДЕННА'!W103</f>
        <v>0</v>
      </c>
      <c r="X173" s="273">
        <f>'НП ДЕННА'!X103</f>
        <v>0</v>
      </c>
      <c r="Y173" s="273">
        <f>'НП ДЕННА'!Y103</f>
        <v>0</v>
      </c>
      <c r="Z173" s="273">
        <f>'НП ДЕННА'!Z103</f>
        <v>0</v>
      </c>
      <c r="AA173" s="273">
        <f>'НП ДЕННА'!AA103</f>
        <v>0</v>
      </c>
      <c r="AB173" s="273">
        <f>'НП ДЕННА'!AB103</f>
        <v>0</v>
      </c>
      <c r="AC173" s="275">
        <f t="shared" ref="AC173:AC174" si="1117">SUM(AE173:AH173)</f>
        <v>360</v>
      </c>
      <c r="AD173" s="620">
        <f>'НП ДЕННА'!AD103-AD174</f>
        <v>12</v>
      </c>
      <c r="AE173" s="9">
        <f t="shared" ref="AE173:AE182" si="1118">AI173+AN173+AS173+AX173+BC173+BH173+BM173+BR173+BW173+CB173+CG173+CL173</f>
        <v>0</v>
      </c>
      <c r="AF173" s="9">
        <f t="shared" ref="AF173:AF182" si="1119">AJ173+AO173+AT173+AY173+BD173+BI173+BN173+BS173+BX173+CC173+CH173+CM173</f>
        <v>0</v>
      </c>
      <c r="AG173" s="9">
        <f t="shared" ref="AG173:AG182" si="1120">AK173+AP173+AU173+AZ173+BE173+BJ173+BO173+BT173+BY173+CD173+CI173+CN173</f>
        <v>0</v>
      </c>
      <c r="AH173" s="9">
        <f t="shared" ref="AH173:AH182" si="1121">AL173+AQ173+AV173+BA173+BF173+BK173+BP173+BU173+BZ173+CE173+CJ173+CO173</f>
        <v>360</v>
      </c>
      <c r="AI173" s="545">
        <f>IF('НП ДЕННА'!AI103&gt;0,IF(ROUND('НП ДЕННА'!AI103*$CR$4,0)&gt;0,ROUND('НП ДЕННА'!AI103*$CR$4,0)*2,2),0)-AI174</f>
        <v>0</v>
      </c>
      <c r="AJ173" s="545">
        <f>IF('НП ДЕННА'!AJ103&gt;0,IF(ROUND('НП ДЕННА'!AJ103*$CR$4,0)&gt;0,ROUND('НП ДЕННА'!AJ103*$CR$4,0)*2,2),0)-AJ174</f>
        <v>0</v>
      </c>
      <c r="AK173" s="546">
        <f>IF('НП ДЕННА'!AK103&gt;0,IF(ROUND('НП ДЕННА'!AK103*$CR$4,0)&gt;0,ROUND('НП ДЕННА'!AK103*$CR$4,0)*2,2),0)-AK174</f>
        <v>0</v>
      </c>
      <c r="AL173" s="547">
        <f>'НП ДЕННА'!AL103*30-SUM(AI173:AK173)-AL174</f>
        <v>0</v>
      </c>
      <c r="AM173" s="518">
        <f>'НП ДЕННА'!AL103-AM174</f>
        <v>0</v>
      </c>
      <c r="AN173" s="545">
        <f>IF('НП ДЕННА'!AM103&gt;0,IF(ROUND('НП ДЕННА'!AM103*$CR$4,0)&gt;0,ROUND('НП ДЕННА'!AM103*$CR$4,0)*2,2),0)-AN174</f>
        <v>0</v>
      </c>
      <c r="AO173" s="545">
        <f>IF('НП ДЕННА'!AN103&gt;0,IF(ROUND('НП ДЕННА'!AN103*$CR$4,0)&gt;0,ROUND('НП ДЕННА'!AN103*$CR$4,0)*2,2),0)-AO174</f>
        <v>0</v>
      </c>
      <c r="AP173" s="546">
        <f>IF('НП ДЕННА'!AO103&gt;0,IF(ROUND('НП ДЕННА'!AO103*$CR$4,0)&gt;0,ROUND('НП ДЕННА'!AO103*$CR$4,0)*2,2),0)-AP174</f>
        <v>0</v>
      </c>
      <c r="AQ173" s="547">
        <f>'НП ДЕННА'!AP103*30-SUM(AN173:AP173)-AQ174</f>
        <v>0</v>
      </c>
      <c r="AR173" s="518">
        <f>'НП ДЕННА'!AP103-AR174</f>
        <v>0</v>
      </c>
      <c r="AS173" s="545">
        <f>IF('НП ДЕННА'!AQ103&gt;0,IF(ROUND('НП ДЕННА'!AQ103*$CR$4,0)&gt;0,ROUND('НП ДЕННА'!AQ103*$CR$4,0)*2,2),0)-AS174</f>
        <v>0</v>
      </c>
      <c r="AT173" s="545">
        <f>IF('НП ДЕННА'!AR103&gt;0,IF(ROUND('НП ДЕННА'!AR103*$CR$4,0)&gt;0,ROUND('НП ДЕННА'!AR103*$CR$4,0)*2,2),0)-AT174</f>
        <v>0</v>
      </c>
      <c r="AU173" s="546">
        <f>IF('НП ДЕННА'!AS103&gt;0,IF(ROUND('НП ДЕННА'!AS103*$CR$4,0)&gt;0,ROUND('НП ДЕННА'!AS103*$CR$4,0)*2,2),0)-AU174</f>
        <v>0</v>
      </c>
      <c r="AV173" s="547">
        <f>'НП ДЕННА'!AT103*30-SUM(AS173:AU173)-AV174</f>
        <v>360</v>
      </c>
      <c r="AW173" s="518">
        <f>'НП ДЕННА'!AT103-AW174</f>
        <v>12</v>
      </c>
      <c r="AX173" s="545">
        <f>IF('НП ДЕННА'!AU103&gt;0,IF(ROUND('НП ДЕННА'!AU103*$CR$4,0)&gt;0,ROUND('НП ДЕННА'!AU103*$CR$4,0)*2,2),0)-AX174</f>
        <v>0</v>
      </c>
      <c r="AY173" s="545">
        <f>IF('НП ДЕННА'!AV103&gt;0,IF(ROUND('НП ДЕННА'!AV103*$CR$4,0)&gt;0,ROUND('НП ДЕННА'!AV103*$CR$4,0)*2,2),0)-AY174</f>
        <v>0</v>
      </c>
      <c r="AZ173" s="546">
        <f>IF('НП ДЕННА'!AW103&gt;0,IF(ROUND('НП ДЕННА'!AW103*$CR$4,0)&gt;0,ROUND('НП ДЕННА'!AW103*$CR$4,0)*2,2),0)-AZ174</f>
        <v>0</v>
      </c>
      <c r="BA173" s="547">
        <f>'НП ДЕННА'!AX103*30-SUM(AX173:AZ173)-BA174</f>
        <v>0</v>
      </c>
      <c r="BB173" s="518">
        <f>'НП ДЕННА'!AX103-BB174</f>
        <v>0</v>
      </c>
      <c r="BC173" s="545">
        <f>IF('НП ДЕННА'!AY103&gt;0,IF(ROUND('НП ДЕННА'!AY103*$CR$4,0)&gt;0,ROUND('НП ДЕННА'!AY103*$CR$4,0)*2,2),0)-BC174</f>
        <v>0</v>
      </c>
      <c r="BD173" s="545">
        <f>IF('НП ДЕННА'!AZ103&gt;0,IF(ROUND('НП ДЕННА'!AZ103*$CR$4,0)&gt;0,ROUND('НП ДЕННА'!AZ103*$CR$4,0)*2,2),0)-BD174</f>
        <v>0</v>
      </c>
      <c r="BE173" s="546">
        <f>IF('НП ДЕННА'!BA103&gt;0,IF(ROUND('НП ДЕННА'!BA103*$CR$4,0)&gt;0,ROUND('НП ДЕННА'!BA103*$CR$4,0)*2,2),0)-BE174</f>
        <v>0</v>
      </c>
      <c r="BF173" s="547">
        <f>'НП ДЕННА'!BB103*30-SUM(BC173:BE173)-BF174</f>
        <v>0</v>
      </c>
      <c r="BG173" s="518">
        <f>'НП ДЕННА'!BB103-BG174</f>
        <v>0</v>
      </c>
      <c r="BH173" s="545">
        <f>IF('НП ДЕННА'!BC103&gt;0,IF(ROUND('НП ДЕННА'!BC103*$CR$4,0)&gt;0,ROUND('НП ДЕННА'!BC103*$CR$4,0)*2,2),0)-BH174</f>
        <v>0</v>
      </c>
      <c r="BI173" s="545">
        <f>IF('НП ДЕННА'!BD103&gt;0,IF(ROUND('НП ДЕННА'!BD103*$CR$4,0)&gt;0,ROUND('НП ДЕННА'!BD103*$CR$4,0)*2,2),0)-BI174</f>
        <v>0</v>
      </c>
      <c r="BJ173" s="546">
        <f>IF('НП ДЕННА'!BE103&gt;0,IF(ROUND('НП ДЕННА'!BE103*$CR$4,0)&gt;0,ROUND('НП ДЕННА'!BE103*$CR$4,0)*2,2),0)-BJ174</f>
        <v>0</v>
      </c>
      <c r="BK173" s="547">
        <f>'НП ДЕННА'!BF103*30-SUM(BH173:BJ173)-BK174</f>
        <v>0</v>
      </c>
      <c r="BL173" s="518">
        <f>'НП ДЕННА'!BF103-BL174</f>
        <v>0</v>
      </c>
      <c r="BM173" s="545">
        <f>IF('НП ДЕННА'!BG103&gt;0,IF(ROUND('НП ДЕННА'!BG103*$CR$4,0)&gt;0,ROUND('НП ДЕННА'!BG103*$CR$4,0)*2,2),0)-BM174</f>
        <v>0</v>
      </c>
      <c r="BN173" s="545">
        <f>IF('НП ДЕННА'!BH103&gt;0,IF(ROUND('НП ДЕННА'!BH103*$CR$4,0)&gt;0,ROUND('НП ДЕННА'!BH103*$CR$4,0)*2,2),0)-BN174</f>
        <v>0</v>
      </c>
      <c r="BO173" s="546">
        <f>IF('НП ДЕННА'!BI103&gt;0,IF(ROUND('НП ДЕННА'!BI103*$CR$4,0)&gt;0,ROUND('НП ДЕННА'!BI103*$CR$4,0)*2,2),0)-BO174</f>
        <v>0</v>
      </c>
      <c r="BP173" s="547">
        <f>'НП ДЕННА'!BJ103*30-SUM(BM173:BO173)-BP174</f>
        <v>0</v>
      </c>
      <c r="BQ173" s="518">
        <f>'НП ДЕННА'!BJ103-BQ174</f>
        <v>0</v>
      </c>
      <c r="BR173" s="545">
        <f>IF('НП ДЕННА'!BK103&gt;0,IF(ROUND('НП ДЕННА'!BK103*$CR$4,0)&gt;0,ROUND('НП ДЕННА'!BK103*$CR$4,0)*2,2),0)-BR174</f>
        <v>0</v>
      </c>
      <c r="BS173" s="545">
        <f>IF('НП ДЕННА'!BL103&gt;0,IF(ROUND('НП ДЕННА'!BL103*$CR$4,0)&gt;0,ROUND('НП ДЕННА'!BL103*$CR$4,0)*2,2),0)-BS174</f>
        <v>0</v>
      </c>
      <c r="BT173" s="546">
        <f>IF('НП ДЕННА'!BM103&gt;0,IF(ROUND('НП ДЕННА'!BM103*$CR$4,0)&gt;0,ROUND('НП ДЕННА'!BM103*$CR$4,0)*2,2),0)-BT174</f>
        <v>0</v>
      </c>
      <c r="BU173" s="547">
        <f>'НП ДЕННА'!BN103*30-SUM(BR173:BT173)-BU174</f>
        <v>0</v>
      </c>
      <c r="BV173" s="518">
        <f>'НП ДЕННА'!BN103-BV174</f>
        <v>0</v>
      </c>
      <c r="BW173" s="545">
        <f>IF('НП ДЕННА'!BO103&gt;0,IF(ROUND('НП ДЕННА'!BO103*$CR$4,0)&gt;0,ROUND('НП ДЕННА'!BO103*$CR$4,0)*2,2),0)-BW174</f>
        <v>0</v>
      </c>
      <c r="BX173" s="545">
        <f>IF('НП ДЕННА'!BP103&gt;0,IF(ROUND('НП ДЕННА'!BP103*$CR$4,0)&gt;0,ROUND('НП ДЕННА'!BP103*$CR$4,0)*2,2),0)-BX174</f>
        <v>0</v>
      </c>
      <c r="BY173" s="546">
        <f>IF('НП ДЕННА'!BQ103&gt;0,IF(ROUND('НП ДЕННА'!BQ103*$CR$4,0)&gt;0,ROUND('НП ДЕННА'!BQ103*$CR$4,0)*2,2),0)-BY174</f>
        <v>0</v>
      </c>
      <c r="BZ173" s="547">
        <f>'НП ДЕННА'!BR103*30-SUM(BW173:BY173)-BZ174</f>
        <v>0</v>
      </c>
      <c r="CA173" s="518">
        <f>'НП ДЕННА'!BR103-CA174</f>
        <v>0</v>
      </c>
      <c r="CB173" s="545">
        <f>IF('НП ДЕННА'!BS103&gt;0,IF(ROUND('НП ДЕННА'!BS103*$CR$4,0)&gt;0,ROUND('НП ДЕННА'!BS103*$CR$4,0)*2,2),0)-CB174</f>
        <v>0</v>
      </c>
      <c r="CC173" s="545">
        <f>IF('НП ДЕННА'!BT103&gt;0,IF(ROUND('НП ДЕННА'!BT103*$CR$4,0)&gt;0,ROUND('НП ДЕННА'!BT103*$CR$4,0)*2,2),0)-CC174</f>
        <v>0</v>
      </c>
      <c r="CD173" s="546">
        <f>IF('НП ДЕННА'!BU103&gt;0,IF(ROUND('НП ДЕННА'!BU103*$CR$4,0)&gt;0,ROUND('НП ДЕННА'!BU103*$CR$4,0)*2,2),0)-CD174</f>
        <v>0</v>
      </c>
      <c r="CE173" s="547">
        <f>'НП ДЕННА'!BV103*30-SUM(CB173:CD173)-CE174</f>
        <v>0</v>
      </c>
      <c r="CF173" s="518">
        <f>'НП ДЕННА'!BV103-CF174</f>
        <v>0</v>
      </c>
      <c r="CG173" s="545">
        <f>IF('НП ДЕННА'!BW103&gt;0,IF(ROUND('НП ДЕННА'!BW103*$CR$4,0)&gt;0,ROUND('НП ДЕННА'!BW103*$CR$4,0)*2,2),0)-CG174</f>
        <v>0</v>
      </c>
      <c r="CH173" s="545">
        <f>IF('НП ДЕННА'!BX103&gt;0,IF(ROUND('НП ДЕННА'!BX103*$CR$4,0)&gt;0,ROUND('НП ДЕННА'!BX103*$CR$4,0)*2,2),0)-CH174</f>
        <v>0</v>
      </c>
      <c r="CI173" s="546">
        <f>IF('НП ДЕННА'!BY103&gt;0,IF(ROUND('НП ДЕННА'!BY103*$CR$4,0)&gt;0,ROUND('НП ДЕННА'!BY103*$CR$4,0)*2,2),0)-CI174</f>
        <v>0</v>
      </c>
      <c r="CJ173" s="547">
        <f>'НП ДЕННА'!BZ103*30-SUM(CG173:CI173)-CJ174</f>
        <v>0</v>
      </c>
      <c r="CK173" s="518">
        <f>'НП ДЕННА'!BZ103-CK174</f>
        <v>0</v>
      </c>
      <c r="CL173" s="545">
        <f>IF('НП ДЕННА'!CA103&gt;0,IF(ROUND('НП ДЕННА'!CA103*$CR$4,0)&gt;0,ROUND('НП ДЕННА'!CA103*$CR$4,0)*2,2),0)-CL174</f>
        <v>0</v>
      </c>
      <c r="CM173" s="545">
        <f>IF('НП ДЕННА'!CB103&gt;0,IF(ROUND('НП ДЕННА'!CB103*$CR$4,0)&gt;0,ROUND('НП ДЕННА'!CB103*$CR$4,0)*2,2),0)-CM174</f>
        <v>0</v>
      </c>
      <c r="CN173" s="546">
        <f>IF('НП ДЕННА'!CC103&gt;0,IF(ROUND('НП ДЕННА'!CC103*$CR$4,0)&gt;0,ROUND('НП ДЕННА'!CC103*$CR$4,0)*2,2),0)-CN174</f>
        <v>0</v>
      </c>
      <c r="CO173" s="547">
        <f>'НП ДЕННА'!CD103*30-SUM(CL173:CN173)-CO174</f>
        <v>0</v>
      </c>
      <c r="CP173" s="518">
        <f>'НП ДЕННА'!CD103-CP174</f>
        <v>0</v>
      </c>
      <c r="CQ173" s="62"/>
      <c r="CS173" s="543">
        <f t="shared" ref="CS173:CS182" si="1122">IF(B173&gt;0,1,-1)</f>
        <v>1</v>
      </c>
    </row>
    <row r="174" spans="1:97" s="19" customFormat="1" ht="10.199999999999999" x14ac:dyDescent="0.2">
      <c r="A174" s="623"/>
      <c r="B174" s="511"/>
      <c r="C174" s="512" t="s">
        <v>275</v>
      </c>
      <c r="D174" s="513"/>
      <c r="E174" s="514"/>
      <c r="F174" s="514"/>
      <c r="G174" s="515"/>
      <c r="H174" s="513"/>
      <c r="I174" s="514"/>
      <c r="J174" s="514"/>
      <c r="K174" s="514"/>
      <c r="L174" s="514"/>
      <c r="M174" s="514"/>
      <c r="N174" s="514"/>
      <c r="O174" s="514"/>
      <c r="P174" s="514"/>
      <c r="Q174" s="514"/>
      <c r="R174" s="514"/>
      <c r="S174" s="514"/>
      <c r="T174" s="516"/>
      <c r="U174" s="516"/>
      <c r="V174" s="513"/>
      <c r="W174" s="514"/>
      <c r="X174" s="514"/>
      <c r="Y174" s="514"/>
      <c r="Z174" s="514"/>
      <c r="AA174" s="514"/>
      <c r="AB174" s="514"/>
      <c r="AC174" s="516">
        <f t="shared" si="1117"/>
        <v>0</v>
      </c>
      <c r="AD174" s="621">
        <f>AM174+AR174+AW174+BB174+BG174+BL174+BQ174+BV174+CA174+CF174+CK174+CP174</f>
        <v>0</v>
      </c>
      <c r="AE174" s="517">
        <f t="shared" si="1118"/>
        <v>0</v>
      </c>
      <c r="AF174" s="517">
        <f t="shared" si="1119"/>
        <v>0</v>
      </c>
      <c r="AG174" s="517">
        <f t="shared" si="1120"/>
        <v>0</v>
      </c>
      <c r="AH174" s="517">
        <f t="shared" si="1121"/>
        <v>0</v>
      </c>
      <c r="AI174" s="684"/>
      <c r="AJ174" s="684"/>
      <c r="AK174" s="685"/>
      <c r="AL174" s="549"/>
      <c r="AM174" s="520">
        <f t="shared" ref="AM174" si="1123">SUM(AI174:AL174)/30</f>
        <v>0</v>
      </c>
      <c r="AN174" s="684"/>
      <c r="AO174" s="684"/>
      <c r="AP174" s="685"/>
      <c r="AQ174" s="549"/>
      <c r="AR174" s="520">
        <f t="shared" ref="AR174" si="1124">SUM(AN174:AQ174)/30</f>
        <v>0</v>
      </c>
      <c r="AS174" s="684"/>
      <c r="AT174" s="684"/>
      <c r="AU174" s="685"/>
      <c r="AV174" s="549"/>
      <c r="AW174" s="520">
        <f t="shared" ref="AW174" si="1125">SUM(AS174:AV174)/30</f>
        <v>0</v>
      </c>
      <c r="AX174" s="684"/>
      <c r="AY174" s="684"/>
      <c r="AZ174" s="685"/>
      <c r="BA174" s="549"/>
      <c r="BB174" s="520">
        <f t="shared" ref="BB174" si="1126">SUM(AX174:BA174)/30</f>
        <v>0</v>
      </c>
      <c r="BC174" s="684"/>
      <c r="BD174" s="684"/>
      <c r="BE174" s="685"/>
      <c r="BF174" s="549"/>
      <c r="BG174" s="520">
        <f t="shared" ref="BG174" si="1127">SUM(BC174:BF174)/30</f>
        <v>0</v>
      </c>
      <c r="BH174" s="684"/>
      <c r="BI174" s="684"/>
      <c r="BJ174" s="685"/>
      <c r="BK174" s="549"/>
      <c r="BL174" s="520">
        <f t="shared" ref="BL174" si="1128">SUM(BH174:BK174)/30</f>
        <v>0</v>
      </c>
      <c r="BM174" s="684"/>
      <c r="BN174" s="684"/>
      <c r="BO174" s="685"/>
      <c r="BP174" s="549"/>
      <c r="BQ174" s="520">
        <f t="shared" ref="BQ174" si="1129">SUM(BM174:BP174)/30</f>
        <v>0</v>
      </c>
      <c r="BR174" s="684"/>
      <c r="BS174" s="684"/>
      <c r="BT174" s="685"/>
      <c r="BU174" s="549"/>
      <c r="BV174" s="520">
        <f t="shared" ref="BV174" si="1130">SUM(BR174:BU174)/30</f>
        <v>0</v>
      </c>
      <c r="BW174" s="684"/>
      <c r="BX174" s="684"/>
      <c r="BY174" s="685"/>
      <c r="BZ174" s="549"/>
      <c r="CA174" s="520">
        <f t="shared" ref="CA174" si="1131">SUM(BW174:BZ174)/30</f>
        <v>0</v>
      </c>
      <c r="CB174" s="684"/>
      <c r="CC174" s="684"/>
      <c r="CD174" s="685"/>
      <c r="CE174" s="549"/>
      <c r="CF174" s="520">
        <f t="shared" ref="CF174" si="1132">SUM(CB174:CE174)/30</f>
        <v>0</v>
      </c>
      <c r="CG174" s="684"/>
      <c r="CH174" s="684"/>
      <c r="CI174" s="685"/>
      <c r="CJ174" s="549"/>
      <c r="CK174" s="520">
        <f t="shared" ref="CK174" si="1133">SUM(CG174:CJ174)/30</f>
        <v>0</v>
      </c>
      <c r="CL174" s="684"/>
      <c r="CM174" s="684"/>
      <c r="CN174" s="685"/>
      <c r="CO174" s="549"/>
      <c r="CP174" s="520">
        <f t="shared" ref="CP174" si="1134">SUM(CL174:CO174)/30</f>
        <v>0</v>
      </c>
      <c r="CQ174" s="62"/>
      <c r="CS174" s="543">
        <f t="shared" si="1122"/>
        <v>-1</v>
      </c>
    </row>
    <row r="175" spans="1:97" s="19" customFormat="1" ht="10.199999999999999" x14ac:dyDescent="0.2">
      <c r="A175" s="22" t="str">
        <f>'НП ДЕННА'!A104</f>
        <v>1.4.02</v>
      </c>
      <c r="B175" s="363">
        <f>'НП ДЕННА'!B104</f>
        <v>0</v>
      </c>
      <c r="C175" s="364">
        <f>'НП ДЕННА'!C104</f>
        <v>0</v>
      </c>
      <c r="D175" s="273">
        <f>'НП ДЕННА'!D104</f>
        <v>0</v>
      </c>
      <c r="E175" s="273">
        <f>'НП ДЕННА'!E104</f>
        <v>0</v>
      </c>
      <c r="F175" s="273">
        <f>'НП ДЕННА'!F104</f>
        <v>0</v>
      </c>
      <c r="G175" s="274">
        <f>'НП ДЕННА'!G104</f>
        <v>0</v>
      </c>
      <c r="H175" s="272">
        <f>'НП ДЕННА'!H104</f>
        <v>0</v>
      </c>
      <c r="I175" s="273">
        <f>'НП ДЕННА'!I104</f>
        <v>0</v>
      </c>
      <c r="J175" s="273">
        <f>'НП ДЕННА'!J104</f>
        <v>0</v>
      </c>
      <c r="K175" s="273">
        <f>'НП ДЕННА'!K104</f>
        <v>0</v>
      </c>
      <c r="L175" s="273">
        <f>'НП ДЕННА'!L104</f>
        <v>0</v>
      </c>
      <c r="M175" s="273">
        <f>'НП ДЕННА'!M104</f>
        <v>0</v>
      </c>
      <c r="N175" s="273">
        <f>'НП ДЕННА'!N104</f>
        <v>0</v>
      </c>
      <c r="O175" s="273">
        <f>'НП ДЕННА'!O104</f>
        <v>0</v>
      </c>
      <c r="P175" s="273">
        <f>'НП ДЕННА'!P104</f>
        <v>0</v>
      </c>
      <c r="Q175" s="273">
        <f>'НП ДЕННА'!Q104</f>
        <v>0</v>
      </c>
      <c r="R175" s="273">
        <f>'НП ДЕННА'!R104</f>
        <v>0</v>
      </c>
      <c r="S175" s="273">
        <f>'НП ДЕННА'!S104</f>
        <v>0</v>
      </c>
      <c r="T175" s="257">
        <f>'НП ДЕННА'!T104</f>
        <v>0</v>
      </c>
      <c r="U175" s="257">
        <f>'НП ДЕННА'!U104</f>
        <v>0</v>
      </c>
      <c r="V175" s="272">
        <f>'НП ДЕННА'!V104</f>
        <v>0</v>
      </c>
      <c r="W175" s="273">
        <f>'НП ДЕННА'!W104</f>
        <v>0</v>
      </c>
      <c r="X175" s="273">
        <f>'НП ДЕННА'!X104</f>
        <v>0</v>
      </c>
      <c r="Y175" s="273">
        <f>'НП ДЕННА'!Y104</f>
        <v>0</v>
      </c>
      <c r="Z175" s="273">
        <f>'НП ДЕННА'!Z104</f>
        <v>0</v>
      </c>
      <c r="AA175" s="273">
        <f>'НП ДЕННА'!AA104</f>
        <v>0</v>
      </c>
      <c r="AB175" s="273">
        <f>'НП ДЕННА'!AB104</f>
        <v>0</v>
      </c>
      <c r="AC175" s="275">
        <f t="shared" ref="AC175:AC182" si="1135">SUM(AE175:AH175)</f>
        <v>0</v>
      </c>
      <c r="AD175" s="620">
        <f>'НП ДЕННА'!AD104-AD176</f>
        <v>0</v>
      </c>
      <c r="AE175" s="9">
        <f t="shared" si="1118"/>
        <v>0</v>
      </c>
      <c r="AF175" s="9">
        <f t="shared" si="1119"/>
        <v>0</v>
      </c>
      <c r="AG175" s="9">
        <f t="shared" si="1120"/>
        <v>0</v>
      </c>
      <c r="AH175" s="9">
        <f t="shared" si="1121"/>
        <v>0</v>
      </c>
      <c r="AI175" s="545">
        <f>IF('НП ДЕННА'!AI104&gt;0,IF(ROUND('НП ДЕННА'!AI104*$CR$4,0)&gt;0,ROUND('НП ДЕННА'!AI104*$CR$4,0)*2,2),0)-AI176</f>
        <v>0</v>
      </c>
      <c r="AJ175" s="545">
        <f>IF('НП ДЕННА'!AJ104&gt;0,IF(ROUND('НП ДЕННА'!AJ104*$CR$4,0)&gt;0,ROUND('НП ДЕННА'!AJ104*$CR$4,0)*2,2),0)-AJ176</f>
        <v>0</v>
      </c>
      <c r="AK175" s="546">
        <f>IF('НП ДЕННА'!AK104&gt;0,IF(ROUND('НП ДЕННА'!AK104*$CR$4,0)&gt;0,ROUND('НП ДЕННА'!AK104*$CR$4,0)*2,2),0)-AK176</f>
        <v>0</v>
      </c>
      <c r="AL175" s="547">
        <f>'НП ДЕННА'!AL104*30-SUM(AI175:AK175)-AL176</f>
        <v>0</v>
      </c>
      <c r="AM175" s="518">
        <f>'НП ДЕННА'!AL104-AM176</f>
        <v>0</v>
      </c>
      <c r="AN175" s="545">
        <f>IF('НП ДЕННА'!AM104&gt;0,IF(ROUND('НП ДЕННА'!AM104*$CR$4,0)&gt;0,ROUND('НП ДЕННА'!AM104*$CR$4,0)*2,2),0)-AN176</f>
        <v>0</v>
      </c>
      <c r="AO175" s="545">
        <f>IF('НП ДЕННА'!AN104&gt;0,IF(ROUND('НП ДЕННА'!AN104*$CR$4,0)&gt;0,ROUND('НП ДЕННА'!AN104*$CR$4,0)*2,2),0)-AO176</f>
        <v>0</v>
      </c>
      <c r="AP175" s="546">
        <f>IF('НП ДЕННА'!AO104&gt;0,IF(ROUND('НП ДЕННА'!AO104*$CR$4,0)&gt;0,ROUND('НП ДЕННА'!AO104*$CR$4,0)*2,2),0)-AP176</f>
        <v>0</v>
      </c>
      <c r="AQ175" s="547">
        <f>'НП ДЕННА'!AP104*30-SUM(AN175:AP175)-AQ176</f>
        <v>0</v>
      </c>
      <c r="AR175" s="518">
        <f>'НП ДЕННА'!AP104-AR176</f>
        <v>0</v>
      </c>
      <c r="AS175" s="545">
        <f>IF('НП ДЕННА'!AQ104&gt;0,IF(ROUND('НП ДЕННА'!AQ104*$CR$4,0)&gt;0,ROUND('НП ДЕННА'!AQ104*$CR$4,0)*2,2),0)-AS176</f>
        <v>0</v>
      </c>
      <c r="AT175" s="545">
        <f>IF('НП ДЕННА'!AR104&gt;0,IF(ROUND('НП ДЕННА'!AR104*$CR$4,0)&gt;0,ROUND('НП ДЕННА'!AR104*$CR$4,0)*2,2),0)-AT176</f>
        <v>0</v>
      </c>
      <c r="AU175" s="546">
        <f>IF('НП ДЕННА'!AS104&gt;0,IF(ROUND('НП ДЕННА'!AS104*$CR$4,0)&gt;0,ROUND('НП ДЕННА'!AS104*$CR$4,0)*2,2),0)-AU176</f>
        <v>0</v>
      </c>
      <c r="AV175" s="547">
        <f>'НП ДЕННА'!AT104*30-SUM(AS175:AU175)-AV176</f>
        <v>0</v>
      </c>
      <c r="AW175" s="518">
        <f>'НП ДЕННА'!AT104-AW176</f>
        <v>0</v>
      </c>
      <c r="AX175" s="545">
        <f>IF('НП ДЕННА'!AU104&gt;0,IF(ROUND('НП ДЕННА'!AU104*$CR$4,0)&gt;0,ROUND('НП ДЕННА'!AU104*$CR$4,0)*2,2),0)-AX176</f>
        <v>0</v>
      </c>
      <c r="AY175" s="545">
        <f>IF('НП ДЕННА'!AV104&gt;0,IF(ROUND('НП ДЕННА'!AV104*$CR$4,0)&gt;0,ROUND('НП ДЕННА'!AV104*$CR$4,0)*2,2),0)-AY176</f>
        <v>0</v>
      </c>
      <c r="AZ175" s="546">
        <f>IF('НП ДЕННА'!AW104&gt;0,IF(ROUND('НП ДЕННА'!AW104*$CR$4,0)&gt;0,ROUND('НП ДЕННА'!AW104*$CR$4,0)*2,2),0)-AZ176</f>
        <v>0</v>
      </c>
      <c r="BA175" s="547">
        <f>'НП ДЕННА'!AX104*30-SUM(AX175:AZ175)-BA176</f>
        <v>0</v>
      </c>
      <c r="BB175" s="518">
        <f>'НП ДЕННА'!AX104-BB176</f>
        <v>0</v>
      </c>
      <c r="BC175" s="545">
        <f>IF('НП ДЕННА'!AY104&gt;0,IF(ROUND('НП ДЕННА'!AY104*$CR$4,0)&gt;0,ROUND('НП ДЕННА'!AY104*$CR$4,0)*2,2),0)-BC176</f>
        <v>0</v>
      </c>
      <c r="BD175" s="545">
        <f>IF('НП ДЕННА'!AZ104&gt;0,IF(ROUND('НП ДЕННА'!AZ104*$CR$4,0)&gt;0,ROUND('НП ДЕННА'!AZ104*$CR$4,0)*2,2),0)-BD176</f>
        <v>0</v>
      </c>
      <c r="BE175" s="546">
        <f>IF('НП ДЕННА'!BA104&gt;0,IF(ROUND('НП ДЕННА'!BA104*$CR$4,0)&gt;0,ROUND('НП ДЕННА'!BA104*$CR$4,0)*2,2),0)-BE176</f>
        <v>0</v>
      </c>
      <c r="BF175" s="547">
        <f>'НП ДЕННА'!BB104*30-SUM(BC175:BE175)-BF176</f>
        <v>0</v>
      </c>
      <c r="BG175" s="518">
        <f>'НП ДЕННА'!BB104-BG176</f>
        <v>0</v>
      </c>
      <c r="BH175" s="545">
        <f>IF('НП ДЕННА'!BC104&gt;0,IF(ROUND('НП ДЕННА'!BC104*$CR$4,0)&gt;0,ROUND('НП ДЕННА'!BC104*$CR$4,0)*2,2),0)-BH176</f>
        <v>0</v>
      </c>
      <c r="BI175" s="545">
        <f>IF('НП ДЕННА'!BD104&gt;0,IF(ROUND('НП ДЕННА'!BD104*$CR$4,0)&gt;0,ROUND('НП ДЕННА'!BD104*$CR$4,0)*2,2),0)-BI176</f>
        <v>0</v>
      </c>
      <c r="BJ175" s="546">
        <f>IF('НП ДЕННА'!BE104&gt;0,IF(ROUND('НП ДЕННА'!BE104*$CR$4,0)&gt;0,ROUND('НП ДЕННА'!BE104*$CR$4,0)*2,2),0)-BJ176</f>
        <v>0</v>
      </c>
      <c r="BK175" s="547">
        <f>'НП ДЕННА'!BF104*30-SUM(BH175:BJ175)-BK176</f>
        <v>0</v>
      </c>
      <c r="BL175" s="518">
        <f>'НП ДЕННА'!BF104-BL176</f>
        <v>0</v>
      </c>
      <c r="BM175" s="545">
        <f>IF('НП ДЕННА'!BG104&gt;0,IF(ROUND('НП ДЕННА'!BG104*$CR$4,0)&gt;0,ROUND('НП ДЕННА'!BG104*$CR$4,0)*2,2),0)-BM176</f>
        <v>0</v>
      </c>
      <c r="BN175" s="545">
        <f>IF('НП ДЕННА'!BH104&gt;0,IF(ROUND('НП ДЕННА'!BH104*$CR$4,0)&gt;0,ROUND('НП ДЕННА'!BH104*$CR$4,0)*2,2),0)-BN176</f>
        <v>0</v>
      </c>
      <c r="BO175" s="546">
        <f>IF('НП ДЕННА'!BI104&gt;0,IF(ROUND('НП ДЕННА'!BI104*$CR$4,0)&gt;0,ROUND('НП ДЕННА'!BI104*$CR$4,0)*2,2),0)-BO176</f>
        <v>0</v>
      </c>
      <c r="BP175" s="547">
        <f>'НП ДЕННА'!BJ104*30-SUM(BM175:BO175)-BP176</f>
        <v>0</v>
      </c>
      <c r="BQ175" s="518">
        <f>'НП ДЕННА'!BJ104-BQ176</f>
        <v>0</v>
      </c>
      <c r="BR175" s="545">
        <f>IF('НП ДЕННА'!BK104&gt;0,IF(ROUND('НП ДЕННА'!BK104*$CR$4,0)&gt;0,ROUND('НП ДЕННА'!BK104*$CR$4,0)*2,2),0)-BR176</f>
        <v>0</v>
      </c>
      <c r="BS175" s="545">
        <f>IF('НП ДЕННА'!BL104&gt;0,IF(ROUND('НП ДЕННА'!BL104*$CR$4,0)&gt;0,ROUND('НП ДЕННА'!BL104*$CR$4,0)*2,2),0)-BS176</f>
        <v>0</v>
      </c>
      <c r="BT175" s="546">
        <f>IF('НП ДЕННА'!BM104&gt;0,IF(ROUND('НП ДЕННА'!BM104*$CR$4,0)&gt;0,ROUND('НП ДЕННА'!BM104*$CR$4,0)*2,2),0)-BT176</f>
        <v>0</v>
      </c>
      <c r="BU175" s="547">
        <f>'НП ДЕННА'!BN104*30-SUM(BR175:BT175)-BU176</f>
        <v>0</v>
      </c>
      <c r="BV175" s="518">
        <f>'НП ДЕННА'!BN104-BV176</f>
        <v>0</v>
      </c>
      <c r="BW175" s="545">
        <f>IF('НП ДЕННА'!BO104&gt;0,IF(ROUND('НП ДЕННА'!BO104*$CR$4,0)&gt;0,ROUND('НП ДЕННА'!BO104*$CR$4,0)*2,2),0)-BW176</f>
        <v>0</v>
      </c>
      <c r="BX175" s="545">
        <f>IF('НП ДЕННА'!BP104&gt;0,IF(ROUND('НП ДЕННА'!BP104*$CR$4,0)&gt;0,ROUND('НП ДЕННА'!BP104*$CR$4,0)*2,2),0)-BX176</f>
        <v>0</v>
      </c>
      <c r="BY175" s="546">
        <f>IF('НП ДЕННА'!BQ104&gt;0,IF(ROUND('НП ДЕННА'!BQ104*$CR$4,0)&gt;0,ROUND('НП ДЕННА'!BQ104*$CR$4,0)*2,2),0)-BY176</f>
        <v>0</v>
      </c>
      <c r="BZ175" s="547">
        <f>'НП ДЕННА'!BR104*30-SUM(BW175:BY175)-BZ176</f>
        <v>0</v>
      </c>
      <c r="CA175" s="518">
        <f>'НП ДЕННА'!BR104-CA176</f>
        <v>0</v>
      </c>
      <c r="CB175" s="545">
        <f>IF('НП ДЕННА'!BS104&gt;0,IF(ROUND('НП ДЕННА'!BS104*$CR$4,0)&gt;0,ROUND('НП ДЕННА'!BS104*$CR$4,0)*2,2),0)-CB176</f>
        <v>0</v>
      </c>
      <c r="CC175" s="545">
        <f>IF('НП ДЕННА'!BT104&gt;0,IF(ROUND('НП ДЕННА'!BT104*$CR$4,0)&gt;0,ROUND('НП ДЕННА'!BT104*$CR$4,0)*2,2),0)-CC176</f>
        <v>0</v>
      </c>
      <c r="CD175" s="546">
        <f>IF('НП ДЕННА'!BU104&gt;0,IF(ROUND('НП ДЕННА'!BU104*$CR$4,0)&gt;0,ROUND('НП ДЕННА'!BU104*$CR$4,0)*2,2),0)-CD176</f>
        <v>0</v>
      </c>
      <c r="CE175" s="547">
        <f>'НП ДЕННА'!BV104*30-SUM(CB175:CD175)-CE176</f>
        <v>0</v>
      </c>
      <c r="CF175" s="518">
        <f>'НП ДЕННА'!BV104-CF176</f>
        <v>0</v>
      </c>
      <c r="CG175" s="545">
        <f>IF('НП ДЕННА'!BW104&gt;0,IF(ROUND('НП ДЕННА'!BW104*$CR$4,0)&gt;0,ROUND('НП ДЕННА'!BW104*$CR$4,0)*2,2),0)-CG176</f>
        <v>0</v>
      </c>
      <c r="CH175" s="545">
        <f>IF('НП ДЕННА'!BX104&gt;0,IF(ROUND('НП ДЕННА'!BX104*$CR$4,0)&gt;0,ROUND('НП ДЕННА'!BX104*$CR$4,0)*2,2),0)-CH176</f>
        <v>0</v>
      </c>
      <c r="CI175" s="546">
        <f>IF('НП ДЕННА'!BY104&gt;0,IF(ROUND('НП ДЕННА'!BY104*$CR$4,0)&gt;0,ROUND('НП ДЕННА'!BY104*$CR$4,0)*2,2),0)-CI176</f>
        <v>0</v>
      </c>
      <c r="CJ175" s="547">
        <f>'НП ДЕННА'!BZ104*30-SUM(CG175:CI175)-CJ176</f>
        <v>0</v>
      </c>
      <c r="CK175" s="518">
        <f>'НП ДЕННА'!BZ104-CK176</f>
        <v>0</v>
      </c>
      <c r="CL175" s="545">
        <f>IF('НП ДЕННА'!CA104&gt;0,IF(ROUND('НП ДЕННА'!CA104*$CR$4,0)&gt;0,ROUND('НП ДЕННА'!CA104*$CR$4,0)*2,2),0)-CL176</f>
        <v>0</v>
      </c>
      <c r="CM175" s="545">
        <f>IF('НП ДЕННА'!CB104&gt;0,IF(ROUND('НП ДЕННА'!CB104*$CR$4,0)&gt;0,ROUND('НП ДЕННА'!CB104*$CR$4,0)*2,2),0)-CM176</f>
        <v>0</v>
      </c>
      <c r="CN175" s="546">
        <f>IF('НП ДЕННА'!CC104&gt;0,IF(ROUND('НП ДЕННА'!CC104*$CR$4,0)&gt;0,ROUND('НП ДЕННА'!CC104*$CR$4,0)*2,2),0)-CN176</f>
        <v>0</v>
      </c>
      <c r="CO175" s="547">
        <f>'НП ДЕННА'!CD104*30-SUM(CL175:CN175)-CO176</f>
        <v>0</v>
      </c>
      <c r="CP175" s="518">
        <f>'НП ДЕННА'!CD104-CP176</f>
        <v>0</v>
      </c>
      <c r="CQ175" s="62"/>
      <c r="CS175" s="543">
        <f t="shared" si="1122"/>
        <v>-1</v>
      </c>
    </row>
    <row r="176" spans="1:97" s="19" customFormat="1" ht="10.199999999999999" x14ac:dyDescent="0.2">
      <c r="A176" s="623"/>
      <c r="B176" s="511"/>
      <c r="C176" s="512" t="s">
        <v>275</v>
      </c>
      <c r="D176" s="513"/>
      <c r="E176" s="514"/>
      <c r="F176" s="514"/>
      <c r="G176" s="515"/>
      <c r="H176" s="513"/>
      <c r="I176" s="514"/>
      <c r="J176" s="514"/>
      <c r="K176" s="514"/>
      <c r="L176" s="514"/>
      <c r="M176" s="514"/>
      <c r="N176" s="514"/>
      <c r="O176" s="514"/>
      <c r="P176" s="514"/>
      <c r="Q176" s="514"/>
      <c r="R176" s="514"/>
      <c r="S176" s="514"/>
      <c r="T176" s="516"/>
      <c r="U176" s="516"/>
      <c r="V176" s="513"/>
      <c r="W176" s="514"/>
      <c r="X176" s="514"/>
      <c r="Y176" s="514"/>
      <c r="Z176" s="514"/>
      <c r="AA176" s="514"/>
      <c r="AB176" s="514"/>
      <c r="AC176" s="516">
        <f t="shared" si="1135"/>
        <v>0</v>
      </c>
      <c r="AD176" s="621">
        <f>AM176+AR176+AW176+BB176+BG176+BL176+BQ176+BV176+CA176+CF176+CK176+CP176</f>
        <v>0</v>
      </c>
      <c r="AE176" s="517">
        <f t="shared" si="1118"/>
        <v>0</v>
      </c>
      <c r="AF176" s="517">
        <f t="shared" si="1119"/>
        <v>0</v>
      </c>
      <c r="AG176" s="517">
        <f t="shared" si="1120"/>
        <v>0</v>
      </c>
      <c r="AH176" s="517">
        <f t="shared" si="1121"/>
        <v>0</v>
      </c>
      <c r="AI176" s="508"/>
      <c r="AJ176" s="508"/>
      <c r="AK176" s="548"/>
      <c r="AL176" s="549"/>
      <c r="AM176" s="520">
        <f t="shared" ref="AM176" si="1136">SUM(AI176:AL176)/30</f>
        <v>0</v>
      </c>
      <c r="AN176" s="508"/>
      <c r="AO176" s="508"/>
      <c r="AP176" s="548"/>
      <c r="AQ176" s="549"/>
      <c r="AR176" s="520">
        <f t="shared" ref="AR176" si="1137">SUM(AN176:AQ176)/30</f>
        <v>0</v>
      </c>
      <c r="AS176" s="508"/>
      <c r="AT176" s="508"/>
      <c r="AU176" s="548"/>
      <c r="AV176" s="549"/>
      <c r="AW176" s="520">
        <f t="shared" ref="AW176" si="1138">SUM(AS176:AV176)/30</f>
        <v>0</v>
      </c>
      <c r="AX176" s="508"/>
      <c r="AY176" s="508"/>
      <c r="AZ176" s="548"/>
      <c r="BA176" s="549"/>
      <c r="BB176" s="520">
        <f t="shared" ref="BB176" si="1139">SUM(AX176:BA176)/30</f>
        <v>0</v>
      </c>
      <c r="BC176" s="508"/>
      <c r="BD176" s="508"/>
      <c r="BE176" s="548"/>
      <c r="BF176" s="549"/>
      <c r="BG176" s="520">
        <f t="shared" ref="BG176" si="1140">SUM(BC176:BF176)/30</f>
        <v>0</v>
      </c>
      <c r="BH176" s="508"/>
      <c r="BI176" s="508"/>
      <c r="BJ176" s="548"/>
      <c r="BK176" s="549"/>
      <c r="BL176" s="520">
        <f t="shared" ref="BL176" si="1141">SUM(BH176:BK176)/30</f>
        <v>0</v>
      </c>
      <c r="BM176" s="508"/>
      <c r="BN176" s="508"/>
      <c r="BO176" s="548"/>
      <c r="BP176" s="549"/>
      <c r="BQ176" s="520">
        <f t="shared" ref="BQ176" si="1142">SUM(BM176:BP176)/30</f>
        <v>0</v>
      </c>
      <c r="BR176" s="508"/>
      <c r="BS176" s="508"/>
      <c r="BT176" s="548"/>
      <c r="BU176" s="549"/>
      <c r="BV176" s="520">
        <f t="shared" ref="BV176" si="1143">SUM(BR176:BU176)/30</f>
        <v>0</v>
      </c>
      <c r="BW176" s="508"/>
      <c r="BX176" s="508"/>
      <c r="BY176" s="548"/>
      <c r="BZ176" s="549"/>
      <c r="CA176" s="520">
        <f t="shared" ref="CA176" si="1144">SUM(BW176:BZ176)/30</f>
        <v>0</v>
      </c>
      <c r="CB176" s="508"/>
      <c r="CC176" s="508"/>
      <c r="CD176" s="548"/>
      <c r="CE176" s="549"/>
      <c r="CF176" s="520">
        <f t="shared" ref="CF176" si="1145">SUM(CB176:CE176)/30</f>
        <v>0</v>
      </c>
      <c r="CG176" s="508"/>
      <c r="CH176" s="508"/>
      <c r="CI176" s="548"/>
      <c r="CJ176" s="549"/>
      <c r="CK176" s="520">
        <f t="shared" ref="CK176" si="1146">SUM(CG176:CJ176)/30</f>
        <v>0</v>
      </c>
      <c r="CL176" s="508"/>
      <c r="CM176" s="508"/>
      <c r="CN176" s="548"/>
      <c r="CO176" s="549"/>
      <c r="CP176" s="520">
        <f t="shared" ref="CP176" si="1147">SUM(CL176:CO176)/30</f>
        <v>0</v>
      </c>
      <c r="CQ176" s="62"/>
      <c r="CS176" s="543">
        <f t="shared" si="1122"/>
        <v>-1</v>
      </c>
    </row>
    <row r="177" spans="1:97" s="19" customFormat="1" ht="10.199999999999999" x14ac:dyDescent="0.2">
      <c r="A177" s="22" t="str">
        <f>'НП ДЕННА'!A105</f>
        <v>1.4.03</v>
      </c>
      <c r="B177" s="363">
        <f>'НП ДЕННА'!B105</f>
        <v>0</v>
      </c>
      <c r="C177" s="364">
        <f>'НП ДЕННА'!C105</f>
        <v>0</v>
      </c>
      <c r="D177" s="273">
        <f>'НП ДЕННА'!D105</f>
        <v>0</v>
      </c>
      <c r="E177" s="273">
        <f>'НП ДЕННА'!E105</f>
        <v>0</v>
      </c>
      <c r="F177" s="273">
        <f>'НП ДЕННА'!F105</f>
        <v>0</v>
      </c>
      <c r="G177" s="274">
        <f>'НП ДЕННА'!G105</f>
        <v>0</v>
      </c>
      <c r="H177" s="272">
        <f>'НП ДЕННА'!H105</f>
        <v>0</v>
      </c>
      <c r="I177" s="273">
        <f>'НП ДЕННА'!I105</f>
        <v>0</v>
      </c>
      <c r="J177" s="273">
        <f>'НП ДЕННА'!J105</f>
        <v>0</v>
      </c>
      <c r="K177" s="273">
        <f>'НП ДЕННА'!K105</f>
        <v>0</v>
      </c>
      <c r="L177" s="273">
        <f>'НП ДЕННА'!L105</f>
        <v>0</v>
      </c>
      <c r="M177" s="273">
        <f>'НП ДЕННА'!M105</f>
        <v>0</v>
      </c>
      <c r="N177" s="273">
        <f>'НП ДЕННА'!N105</f>
        <v>0</v>
      </c>
      <c r="O177" s="273">
        <f>'НП ДЕННА'!O105</f>
        <v>0</v>
      </c>
      <c r="P177" s="273">
        <f>'НП ДЕННА'!P105</f>
        <v>0</v>
      </c>
      <c r="Q177" s="273">
        <f>'НП ДЕННА'!Q105</f>
        <v>0</v>
      </c>
      <c r="R177" s="273">
        <f>'НП ДЕННА'!R105</f>
        <v>0</v>
      </c>
      <c r="S177" s="273">
        <f>'НП ДЕННА'!S105</f>
        <v>0</v>
      </c>
      <c r="T177" s="257">
        <f>'НП ДЕННА'!T105</f>
        <v>0</v>
      </c>
      <c r="U177" s="257">
        <f>'НП ДЕННА'!U105</f>
        <v>0</v>
      </c>
      <c r="V177" s="272">
        <f>'НП ДЕННА'!V105</f>
        <v>0</v>
      </c>
      <c r="W177" s="273">
        <f>'НП ДЕННА'!W105</f>
        <v>0</v>
      </c>
      <c r="X177" s="273">
        <f>'НП ДЕННА'!X105</f>
        <v>0</v>
      </c>
      <c r="Y177" s="273">
        <f>'НП ДЕННА'!Y105</f>
        <v>0</v>
      </c>
      <c r="Z177" s="273">
        <f>'НП ДЕННА'!Z105</f>
        <v>0</v>
      </c>
      <c r="AA177" s="273">
        <f>'НП ДЕННА'!AA105</f>
        <v>0</v>
      </c>
      <c r="AB177" s="273">
        <f>'НП ДЕННА'!AB105</f>
        <v>0</v>
      </c>
      <c r="AC177" s="275">
        <f t="shared" si="1135"/>
        <v>0</v>
      </c>
      <c r="AD177" s="620">
        <f>'НП ДЕННА'!AD105-AD178</f>
        <v>0</v>
      </c>
      <c r="AE177" s="9">
        <f t="shared" si="1118"/>
        <v>0</v>
      </c>
      <c r="AF177" s="9">
        <f t="shared" si="1119"/>
        <v>0</v>
      </c>
      <c r="AG177" s="9">
        <f t="shared" si="1120"/>
        <v>0</v>
      </c>
      <c r="AH177" s="9">
        <f t="shared" si="1121"/>
        <v>0</v>
      </c>
      <c r="AI177" s="545">
        <f>IF('НП ДЕННА'!AI105&gt;0,IF(ROUND('НП ДЕННА'!AI105*$CR$4,0)&gt;0,ROUND('НП ДЕННА'!AI105*$CR$4,0)*2,2),0)-AI178</f>
        <v>0</v>
      </c>
      <c r="AJ177" s="545">
        <f>IF('НП ДЕННА'!AJ105&gt;0,IF(ROUND('НП ДЕННА'!AJ105*$CR$4,0)&gt;0,ROUND('НП ДЕННА'!AJ105*$CR$4,0)*2,2),0)-AJ178</f>
        <v>0</v>
      </c>
      <c r="AK177" s="546">
        <f>IF('НП ДЕННА'!AK105&gt;0,IF(ROUND('НП ДЕННА'!AK105*$CR$4,0)&gt;0,ROUND('НП ДЕННА'!AK105*$CR$4,0)*2,2),0)-AK178</f>
        <v>0</v>
      </c>
      <c r="AL177" s="547">
        <f>'НП ДЕННА'!AL105*30-SUM(AI177:AK177)-AL178</f>
        <v>0</v>
      </c>
      <c r="AM177" s="518">
        <f>'НП ДЕННА'!AL105-AM178</f>
        <v>0</v>
      </c>
      <c r="AN177" s="545">
        <f>IF('НП ДЕННА'!AM105&gt;0,IF(ROUND('НП ДЕННА'!AM105*$CR$4,0)&gt;0,ROUND('НП ДЕННА'!AM105*$CR$4,0)*2,2),0)-AN178</f>
        <v>0</v>
      </c>
      <c r="AO177" s="545">
        <f>IF('НП ДЕННА'!AN105&gt;0,IF(ROUND('НП ДЕННА'!AN105*$CR$4,0)&gt;0,ROUND('НП ДЕННА'!AN105*$CR$4,0)*2,2),0)-AO178</f>
        <v>0</v>
      </c>
      <c r="AP177" s="546">
        <f>IF('НП ДЕННА'!AO105&gt;0,IF(ROUND('НП ДЕННА'!AO105*$CR$4,0)&gt;0,ROUND('НП ДЕННА'!AO105*$CR$4,0)*2,2),0)-AP178</f>
        <v>0</v>
      </c>
      <c r="AQ177" s="547">
        <f>'НП ДЕННА'!AP105*30-SUM(AN177:AP177)-AQ178</f>
        <v>0</v>
      </c>
      <c r="AR177" s="518">
        <f>'НП ДЕННА'!AP105-AR178</f>
        <v>0</v>
      </c>
      <c r="AS177" s="545">
        <f>IF('НП ДЕННА'!AQ105&gt;0,IF(ROUND('НП ДЕННА'!AQ105*$CR$4,0)&gt;0,ROUND('НП ДЕННА'!AQ105*$CR$4,0)*2,2),0)-AS178</f>
        <v>0</v>
      </c>
      <c r="AT177" s="545">
        <f>IF('НП ДЕННА'!AR105&gt;0,IF(ROUND('НП ДЕННА'!AR105*$CR$4,0)&gt;0,ROUND('НП ДЕННА'!AR105*$CR$4,0)*2,2),0)-AT178</f>
        <v>0</v>
      </c>
      <c r="AU177" s="546">
        <f>IF('НП ДЕННА'!AS105&gt;0,IF(ROUND('НП ДЕННА'!AS105*$CR$4,0)&gt;0,ROUND('НП ДЕННА'!AS105*$CR$4,0)*2,2),0)-AU178</f>
        <v>0</v>
      </c>
      <c r="AV177" s="547">
        <f>'НП ДЕННА'!AT105*30-SUM(AS177:AU177)-AV178</f>
        <v>0</v>
      </c>
      <c r="AW177" s="518">
        <f>'НП ДЕННА'!AT105-AW178</f>
        <v>0</v>
      </c>
      <c r="AX177" s="545">
        <f>IF('НП ДЕННА'!AU105&gt;0,IF(ROUND('НП ДЕННА'!AU105*$CR$4,0)&gt;0,ROUND('НП ДЕННА'!AU105*$CR$4,0)*2,2),0)-AX178</f>
        <v>0</v>
      </c>
      <c r="AY177" s="545">
        <f>IF('НП ДЕННА'!AV105&gt;0,IF(ROUND('НП ДЕННА'!AV105*$CR$4,0)&gt;0,ROUND('НП ДЕННА'!AV105*$CR$4,0)*2,2),0)-AY178</f>
        <v>0</v>
      </c>
      <c r="AZ177" s="546">
        <f>IF('НП ДЕННА'!AW105&gt;0,IF(ROUND('НП ДЕННА'!AW105*$CR$4,0)&gt;0,ROUND('НП ДЕННА'!AW105*$CR$4,0)*2,2),0)-AZ178</f>
        <v>0</v>
      </c>
      <c r="BA177" s="547">
        <f>'НП ДЕННА'!AX105*30-SUM(AX177:AZ177)-BA178</f>
        <v>0</v>
      </c>
      <c r="BB177" s="518">
        <f>'НП ДЕННА'!AX105-BB178</f>
        <v>0</v>
      </c>
      <c r="BC177" s="545">
        <f>IF('НП ДЕННА'!AY105&gt;0,IF(ROUND('НП ДЕННА'!AY105*$CR$4,0)&gt;0,ROUND('НП ДЕННА'!AY105*$CR$4,0)*2,2),0)-BC178</f>
        <v>0</v>
      </c>
      <c r="BD177" s="545">
        <f>IF('НП ДЕННА'!AZ105&gt;0,IF(ROUND('НП ДЕННА'!AZ105*$CR$4,0)&gt;0,ROUND('НП ДЕННА'!AZ105*$CR$4,0)*2,2),0)-BD178</f>
        <v>0</v>
      </c>
      <c r="BE177" s="546">
        <f>IF('НП ДЕННА'!BA105&gt;0,IF(ROUND('НП ДЕННА'!BA105*$CR$4,0)&gt;0,ROUND('НП ДЕННА'!BA105*$CR$4,0)*2,2),0)-BE178</f>
        <v>0</v>
      </c>
      <c r="BF177" s="547">
        <f>'НП ДЕННА'!BB105*30-SUM(BC177:BE177)-BF178</f>
        <v>0</v>
      </c>
      <c r="BG177" s="518">
        <f>'НП ДЕННА'!BB105-BG178</f>
        <v>0</v>
      </c>
      <c r="BH177" s="545">
        <f>IF('НП ДЕННА'!BC105&gt;0,IF(ROUND('НП ДЕННА'!BC105*$CR$4,0)&gt;0,ROUND('НП ДЕННА'!BC105*$CR$4,0)*2,2),0)-BH178</f>
        <v>0</v>
      </c>
      <c r="BI177" s="545">
        <f>IF('НП ДЕННА'!BD105&gt;0,IF(ROUND('НП ДЕННА'!BD105*$CR$4,0)&gt;0,ROUND('НП ДЕННА'!BD105*$CR$4,0)*2,2),0)-BI178</f>
        <v>0</v>
      </c>
      <c r="BJ177" s="546">
        <f>IF('НП ДЕННА'!BE105&gt;0,IF(ROUND('НП ДЕННА'!BE105*$CR$4,0)&gt;0,ROUND('НП ДЕННА'!BE105*$CR$4,0)*2,2),0)-BJ178</f>
        <v>0</v>
      </c>
      <c r="BK177" s="547">
        <f>'НП ДЕННА'!BF105*30-SUM(BH177:BJ177)-BK178</f>
        <v>0</v>
      </c>
      <c r="BL177" s="518">
        <f>'НП ДЕННА'!BF105-BL178</f>
        <v>0</v>
      </c>
      <c r="BM177" s="545">
        <f>IF('НП ДЕННА'!BG105&gt;0,IF(ROUND('НП ДЕННА'!BG105*$CR$4,0)&gt;0,ROUND('НП ДЕННА'!BG105*$CR$4,0)*2,2),0)-BM178</f>
        <v>0</v>
      </c>
      <c r="BN177" s="545">
        <f>IF('НП ДЕННА'!BH105&gt;0,IF(ROUND('НП ДЕННА'!BH105*$CR$4,0)&gt;0,ROUND('НП ДЕННА'!BH105*$CR$4,0)*2,2),0)-BN178</f>
        <v>0</v>
      </c>
      <c r="BO177" s="546">
        <f>IF('НП ДЕННА'!BI105&gt;0,IF(ROUND('НП ДЕННА'!BI105*$CR$4,0)&gt;0,ROUND('НП ДЕННА'!BI105*$CR$4,0)*2,2),0)-BO178</f>
        <v>0</v>
      </c>
      <c r="BP177" s="547">
        <f>'НП ДЕННА'!BJ105*30-SUM(BM177:BO177)-BP178</f>
        <v>0</v>
      </c>
      <c r="BQ177" s="518">
        <f>'НП ДЕННА'!BJ105-BQ178</f>
        <v>0</v>
      </c>
      <c r="BR177" s="545">
        <f>IF('НП ДЕННА'!BK105&gt;0,IF(ROUND('НП ДЕННА'!BK105*$CR$4,0)&gt;0,ROUND('НП ДЕННА'!BK105*$CR$4,0)*2,2),0)-BR178</f>
        <v>0</v>
      </c>
      <c r="BS177" s="545">
        <f>IF('НП ДЕННА'!BL105&gt;0,IF(ROUND('НП ДЕННА'!BL105*$CR$4,0)&gt;0,ROUND('НП ДЕННА'!BL105*$CR$4,0)*2,2),0)-BS178</f>
        <v>0</v>
      </c>
      <c r="BT177" s="546">
        <f>IF('НП ДЕННА'!BM105&gt;0,IF(ROUND('НП ДЕННА'!BM105*$CR$4,0)&gt;0,ROUND('НП ДЕННА'!BM105*$CR$4,0)*2,2),0)-BT178</f>
        <v>0</v>
      </c>
      <c r="BU177" s="547">
        <f>'НП ДЕННА'!BN105*30-SUM(BR177:BT177)-BU178</f>
        <v>0</v>
      </c>
      <c r="BV177" s="518">
        <f>'НП ДЕННА'!BN105-BV178</f>
        <v>0</v>
      </c>
      <c r="BW177" s="545">
        <f>IF('НП ДЕННА'!BO105&gt;0,IF(ROUND('НП ДЕННА'!BO105*$CR$4,0)&gt;0,ROUND('НП ДЕННА'!BO105*$CR$4,0)*2,2),0)-BW178</f>
        <v>0</v>
      </c>
      <c r="BX177" s="545">
        <f>IF('НП ДЕННА'!BP105&gt;0,IF(ROUND('НП ДЕННА'!BP105*$CR$4,0)&gt;0,ROUND('НП ДЕННА'!BP105*$CR$4,0)*2,2),0)-BX178</f>
        <v>0</v>
      </c>
      <c r="BY177" s="546">
        <f>IF('НП ДЕННА'!BQ105&gt;0,IF(ROUND('НП ДЕННА'!BQ105*$CR$4,0)&gt;0,ROUND('НП ДЕННА'!BQ105*$CR$4,0)*2,2),0)-BY178</f>
        <v>0</v>
      </c>
      <c r="BZ177" s="547">
        <f>'НП ДЕННА'!BR105*30-SUM(BW177:BY177)-BZ178</f>
        <v>0</v>
      </c>
      <c r="CA177" s="518">
        <f>'НП ДЕННА'!BR105-CA178</f>
        <v>0</v>
      </c>
      <c r="CB177" s="545">
        <f>IF('НП ДЕННА'!BS105&gt;0,IF(ROUND('НП ДЕННА'!BS105*$CR$4,0)&gt;0,ROUND('НП ДЕННА'!BS105*$CR$4,0)*2,2),0)-CB178</f>
        <v>0</v>
      </c>
      <c r="CC177" s="545">
        <f>IF('НП ДЕННА'!BT105&gt;0,IF(ROUND('НП ДЕННА'!BT105*$CR$4,0)&gt;0,ROUND('НП ДЕННА'!BT105*$CR$4,0)*2,2),0)-CC178</f>
        <v>0</v>
      </c>
      <c r="CD177" s="546">
        <f>IF('НП ДЕННА'!BU105&gt;0,IF(ROUND('НП ДЕННА'!BU105*$CR$4,0)&gt;0,ROUND('НП ДЕННА'!BU105*$CR$4,0)*2,2),0)-CD178</f>
        <v>0</v>
      </c>
      <c r="CE177" s="547">
        <f>'НП ДЕННА'!BV105*30-SUM(CB177:CD177)-CE178</f>
        <v>0</v>
      </c>
      <c r="CF177" s="518">
        <f>'НП ДЕННА'!BV105-CF178</f>
        <v>0</v>
      </c>
      <c r="CG177" s="545">
        <f>IF('НП ДЕННА'!BW105&gt;0,IF(ROUND('НП ДЕННА'!BW105*$CR$4,0)&gt;0,ROUND('НП ДЕННА'!BW105*$CR$4,0)*2,2),0)-CG178</f>
        <v>0</v>
      </c>
      <c r="CH177" s="545">
        <f>IF('НП ДЕННА'!BX105&gt;0,IF(ROUND('НП ДЕННА'!BX105*$CR$4,0)&gt;0,ROUND('НП ДЕННА'!BX105*$CR$4,0)*2,2),0)-CH178</f>
        <v>0</v>
      </c>
      <c r="CI177" s="546">
        <f>IF('НП ДЕННА'!BY105&gt;0,IF(ROUND('НП ДЕННА'!BY105*$CR$4,0)&gt;0,ROUND('НП ДЕННА'!BY105*$CR$4,0)*2,2),0)-CI178</f>
        <v>0</v>
      </c>
      <c r="CJ177" s="547">
        <f>'НП ДЕННА'!BZ105*30-SUM(CG177:CI177)-CJ178</f>
        <v>0</v>
      </c>
      <c r="CK177" s="518">
        <f>'НП ДЕННА'!BZ105-CK178</f>
        <v>0</v>
      </c>
      <c r="CL177" s="545">
        <f>IF('НП ДЕННА'!CA105&gt;0,IF(ROUND('НП ДЕННА'!CA105*$CR$4,0)&gt;0,ROUND('НП ДЕННА'!CA105*$CR$4,0)*2,2),0)-CL178</f>
        <v>0</v>
      </c>
      <c r="CM177" s="545">
        <f>IF('НП ДЕННА'!CB105&gt;0,IF(ROUND('НП ДЕННА'!CB105*$CR$4,0)&gt;0,ROUND('НП ДЕННА'!CB105*$CR$4,0)*2,2),0)-CM178</f>
        <v>0</v>
      </c>
      <c r="CN177" s="546">
        <f>IF('НП ДЕННА'!CC105&gt;0,IF(ROUND('НП ДЕННА'!CC105*$CR$4,0)&gt;0,ROUND('НП ДЕННА'!CC105*$CR$4,0)*2,2),0)-CN178</f>
        <v>0</v>
      </c>
      <c r="CO177" s="547">
        <f>'НП ДЕННА'!CD105*30-SUM(CL177:CN177)-CO178</f>
        <v>0</v>
      </c>
      <c r="CP177" s="518">
        <f>'НП ДЕННА'!CD105-CP178</f>
        <v>0</v>
      </c>
      <c r="CQ177" s="62"/>
      <c r="CS177" s="543">
        <f t="shared" si="1122"/>
        <v>-1</v>
      </c>
    </row>
    <row r="178" spans="1:97" s="19" customFormat="1" ht="10.199999999999999" x14ac:dyDescent="0.2">
      <c r="A178" s="623"/>
      <c r="B178" s="511"/>
      <c r="C178" s="512" t="s">
        <v>275</v>
      </c>
      <c r="D178" s="513"/>
      <c r="E178" s="514"/>
      <c r="F178" s="514"/>
      <c r="G178" s="515"/>
      <c r="H178" s="513"/>
      <c r="I178" s="514"/>
      <c r="J178" s="514"/>
      <c r="K178" s="514"/>
      <c r="L178" s="514"/>
      <c r="M178" s="514"/>
      <c r="N178" s="514"/>
      <c r="O178" s="514"/>
      <c r="P178" s="514"/>
      <c r="Q178" s="514"/>
      <c r="R178" s="514"/>
      <c r="S178" s="514"/>
      <c r="T178" s="516"/>
      <c r="U178" s="516"/>
      <c r="V178" s="513"/>
      <c r="W178" s="514"/>
      <c r="X178" s="514"/>
      <c r="Y178" s="514"/>
      <c r="Z178" s="514"/>
      <c r="AA178" s="514"/>
      <c r="AB178" s="514"/>
      <c r="AC178" s="516">
        <f t="shared" si="1135"/>
        <v>0</v>
      </c>
      <c r="AD178" s="621">
        <f>AM178+AR178+AW178+BB178+BG178+BL178+BQ178+BV178+CA178+CF178+CK178+CP178</f>
        <v>0</v>
      </c>
      <c r="AE178" s="517">
        <f t="shared" si="1118"/>
        <v>0</v>
      </c>
      <c r="AF178" s="517">
        <f t="shared" si="1119"/>
        <v>0</v>
      </c>
      <c r="AG178" s="517">
        <f t="shared" si="1120"/>
        <v>0</v>
      </c>
      <c r="AH178" s="517">
        <f t="shared" si="1121"/>
        <v>0</v>
      </c>
      <c r="AI178" s="508"/>
      <c r="AJ178" s="508"/>
      <c r="AK178" s="548"/>
      <c r="AL178" s="549"/>
      <c r="AM178" s="520">
        <f t="shared" ref="AM178" si="1148">SUM(AI178:AL178)/30</f>
        <v>0</v>
      </c>
      <c r="AN178" s="508"/>
      <c r="AO178" s="508"/>
      <c r="AP178" s="548"/>
      <c r="AQ178" s="549"/>
      <c r="AR178" s="520">
        <f t="shared" ref="AR178" si="1149">SUM(AN178:AQ178)/30</f>
        <v>0</v>
      </c>
      <c r="AS178" s="508"/>
      <c r="AT178" s="508"/>
      <c r="AU178" s="548"/>
      <c r="AV178" s="549"/>
      <c r="AW178" s="520">
        <f t="shared" ref="AW178" si="1150">SUM(AS178:AV178)/30</f>
        <v>0</v>
      </c>
      <c r="AX178" s="508"/>
      <c r="AY178" s="508"/>
      <c r="AZ178" s="548"/>
      <c r="BA178" s="549"/>
      <c r="BB178" s="520">
        <f t="shared" ref="BB178" si="1151">SUM(AX178:BA178)/30</f>
        <v>0</v>
      </c>
      <c r="BC178" s="508"/>
      <c r="BD178" s="508"/>
      <c r="BE178" s="548"/>
      <c r="BF178" s="549"/>
      <c r="BG178" s="520">
        <f t="shared" ref="BG178" si="1152">SUM(BC178:BF178)/30</f>
        <v>0</v>
      </c>
      <c r="BH178" s="508"/>
      <c r="BI178" s="508"/>
      <c r="BJ178" s="548"/>
      <c r="BK178" s="549"/>
      <c r="BL178" s="520">
        <f t="shared" ref="BL178" si="1153">SUM(BH178:BK178)/30</f>
        <v>0</v>
      </c>
      <c r="BM178" s="508"/>
      <c r="BN178" s="508"/>
      <c r="BO178" s="548"/>
      <c r="BP178" s="549"/>
      <c r="BQ178" s="520">
        <f t="shared" ref="BQ178" si="1154">SUM(BM178:BP178)/30</f>
        <v>0</v>
      </c>
      <c r="BR178" s="508"/>
      <c r="BS178" s="508"/>
      <c r="BT178" s="548"/>
      <c r="BU178" s="549"/>
      <c r="BV178" s="520">
        <f t="shared" ref="BV178" si="1155">SUM(BR178:BU178)/30</f>
        <v>0</v>
      </c>
      <c r="BW178" s="508"/>
      <c r="BX178" s="508"/>
      <c r="BY178" s="548"/>
      <c r="BZ178" s="549"/>
      <c r="CA178" s="520">
        <f t="shared" ref="CA178" si="1156">SUM(BW178:BZ178)/30</f>
        <v>0</v>
      </c>
      <c r="CB178" s="508"/>
      <c r="CC178" s="508"/>
      <c r="CD178" s="548"/>
      <c r="CE178" s="549"/>
      <c r="CF178" s="520">
        <f t="shared" ref="CF178" si="1157">SUM(CB178:CE178)/30</f>
        <v>0</v>
      </c>
      <c r="CG178" s="508"/>
      <c r="CH178" s="508"/>
      <c r="CI178" s="548"/>
      <c r="CJ178" s="549"/>
      <c r="CK178" s="520">
        <f t="shared" ref="CK178" si="1158">SUM(CG178:CJ178)/30</f>
        <v>0</v>
      </c>
      <c r="CL178" s="508"/>
      <c r="CM178" s="508"/>
      <c r="CN178" s="548"/>
      <c r="CO178" s="549"/>
      <c r="CP178" s="520">
        <f t="shared" ref="CP178" si="1159">SUM(CL178:CO178)/30</f>
        <v>0</v>
      </c>
      <c r="CQ178" s="62"/>
      <c r="CS178" s="543">
        <f t="shared" si="1122"/>
        <v>-1</v>
      </c>
    </row>
    <row r="179" spans="1:97" s="19" customFormat="1" ht="10.199999999999999" x14ac:dyDescent="0.2">
      <c r="A179" s="22" t="str">
        <f>'НП ДЕННА'!A106</f>
        <v>1.4.04</v>
      </c>
      <c r="B179" s="363">
        <f>'НП ДЕННА'!B106</f>
        <v>0</v>
      </c>
      <c r="C179" s="364">
        <f>'НП ДЕННА'!C106</f>
        <v>0</v>
      </c>
      <c r="D179" s="273">
        <f>'НП ДЕННА'!D106</f>
        <v>0</v>
      </c>
      <c r="E179" s="273">
        <f>'НП ДЕННА'!E106</f>
        <v>0</v>
      </c>
      <c r="F179" s="273">
        <f>'НП ДЕННА'!F106</f>
        <v>0</v>
      </c>
      <c r="G179" s="274">
        <f>'НП ДЕННА'!G106</f>
        <v>0</v>
      </c>
      <c r="H179" s="272">
        <f>'НП ДЕННА'!H106</f>
        <v>0</v>
      </c>
      <c r="I179" s="273">
        <f>'НП ДЕННА'!I106</f>
        <v>0</v>
      </c>
      <c r="J179" s="273">
        <f>'НП ДЕННА'!J106</f>
        <v>0</v>
      </c>
      <c r="K179" s="273">
        <f>'НП ДЕННА'!K106</f>
        <v>0</v>
      </c>
      <c r="L179" s="273">
        <f>'НП ДЕННА'!L106</f>
        <v>0</v>
      </c>
      <c r="M179" s="273">
        <f>'НП ДЕННА'!M106</f>
        <v>0</v>
      </c>
      <c r="N179" s="273">
        <f>'НП ДЕННА'!N106</f>
        <v>0</v>
      </c>
      <c r="O179" s="273">
        <f>'НП ДЕННА'!O106</f>
        <v>0</v>
      </c>
      <c r="P179" s="273">
        <f>'НП ДЕННА'!P106</f>
        <v>0</v>
      </c>
      <c r="Q179" s="273">
        <f>'НП ДЕННА'!Q106</f>
        <v>0</v>
      </c>
      <c r="R179" s="273">
        <f>'НП ДЕННА'!R106</f>
        <v>0</v>
      </c>
      <c r="S179" s="273">
        <f>'НП ДЕННА'!S106</f>
        <v>0</v>
      </c>
      <c r="T179" s="257">
        <f>'НП ДЕННА'!T106</f>
        <v>0</v>
      </c>
      <c r="U179" s="257">
        <f>'НП ДЕННА'!U106</f>
        <v>0</v>
      </c>
      <c r="V179" s="272">
        <f>'НП ДЕННА'!V106</f>
        <v>0</v>
      </c>
      <c r="W179" s="273">
        <f>'НП ДЕННА'!W106</f>
        <v>0</v>
      </c>
      <c r="X179" s="273">
        <f>'НП ДЕННА'!X106</f>
        <v>0</v>
      </c>
      <c r="Y179" s="273">
        <f>'НП ДЕННА'!Y106</f>
        <v>0</v>
      </c>
      <c r="Z179" s="273">
        <f>'НП ДЕННА'!Z106</f>
        <v>0</v>
      </c>
      <c r="AA179" s="273">
        <f>'НП ДЕННА'!AA106</f>
        <v>0</v>
      </c>
      <c r="AB179" s="273">
        <f>'НП ДЕННА'!AB106</f>
        <v>0</v>
      </c>
      <c r="AC179" s="275">
        <f t="shared" si="1135"/>
        <v>0</v>
      </c>
      <c r="AD179" s="620">
        <f>'НП ДЕННА'!AD106-AD180</f>
        <v>0</v>
      </c>
      <c r="AE179" s="9">
        <f t="shared" si="1118"/>
        <v>0</v>
      </c>
      <c r="AF179" s="9">
        <f t="shared" si="1119"/>
        <v>0</v>
      </c>
      <c r="AG179" s="9">
        <f t="shared" si="1120"/>
        <v>0</v>
      </c>
      <c r="AH179" s="9">
        <f t="shared" si="1121"/>
        <v>0</v>
      </c>
      <c r="AI179" s="545">
        <f>IF('НП ДЕННА'!AI106&gt;0,IF(ROUND('НП ДЕННА'!AI106*$CR$4,0)&gt;0,ROUND('НП ДЕННА'!AI106*$CR$4,0)*2,2),0)-AI180</f>
        <v>0</v>
      </c>
      <c r="AJ179" s="545">
        <f>IF('НП ДЕННА'!AJ106&gt;0,IF(ROUND('НП ДЕННА'!AJ106*$CR$4,0)&gt;0,ROUND('НП ДЕННА'!AJ106*$CR$4,0)*2,2),0)-AJ180</f>
        <v>0</v>
      </c>
      <c r="AK179" s="546">
        <f>IF('НП ДЕННА'!AK106&gt;0,IF(ROUND('НП ДЕННА'!AK106*$CR$4,0)&gt;0,ROUND('НП ДЕННА'!AK106*$CR$4,0)*2,2),0)-AK180</f>
        <v>0</v>
      </c>
      <c r="AL179" s="547">
        <f>'НП ДЕННА'!AL106*30-SUM(AI179:AK179)-AL180</f>
        <v>0</v>
      </c>
      <c r="AM179" s="518">
        <f>'НП ДЕННА'!AL106-AM180</f>
        <v>0</v>
      </c>
      <c r="AN179" s="545">
        <f>IF('НП ДЕННА'!AM106&gt;0,IF(ROUND('НП ДЕННА'!AM106*$CR$4,0)&gt;0,ROUND('НП ДЕННА'!AM106*$CR$4,0)*2,2),0)-AN180</f>
        <v>0</v>
      </c>
      <c r="AO179" s="545">
        <f>IF('НП ДЕННА'!AN106&gt;0,IF(ROUND('НП ДЕННА'!AN106*$CR$4,0)&gt;0,ROUND('НП ДЕННА'!AN106*$CR$4,0)*2,2),0)-AO180</f>
        <v>0</v>
      </c>
      <c r="AP179" s="546">
        <f>IF('НП ДЕННА'!AO106&gt;0,IF(ROUND('НП ДЕННА'!AO106*$CR$4,0)&gt;0,ROUND('НП ДЕННА'!AO106*$CR$4,0)*2,2),0)-AP180</f>
        <v>0</v>
      </c>
      <c r="AQ179" s="547">
        <f>'НП ДЕННА'!AP106*30-SUM(AN179:AP179)-AQ180</f>
        <v>0</v>
      </c>
      <c r="AR179" s="518">
        <f>'НП ДЕННА'!AP106-AR180</f>
        <v>0</v>
      </c>
      <c r="AS179" s="545">
        <f>IF('НП ДЕННА'!AQ106&gt;0,IF(ROUND('НП ДЕННА'!AQ106*$CR$4,0)&gt;0,ROUND('НП ДЕННА'!AQ106*$CR$4,0)*2,2),0)-AS180</f>
        <v>0</v>
      </c>
      <c r="AT179" s="545">
        <f>IF('НП ДЕННА'!AR106&gt;0,IF(ROUND('НП ДЕННА'!AR106*$CR$4,0)&gt;0,ROUND('НП ДЕННА'!AR106*$CR$4,0)*2,2),0)-AT180</f>
        <v>0</v>
      </c>
      <c r="AU179" s="546">
        <f>IF('НП ДЕННА'!AS106&gt;0,IF(ROUND('НП ДЕННА'!AS106*$CR$4,0)&gt;0,ROUND('НП ДЕННА'!AS106*$CR$4,0)*2,2),0)-AU180</f>
        <v>0</v>
      </c>
      <c r="AV179" s="547">
        <f>'НП ДЕННА'!AT106*30-SUM(AS179:AU179)-AV180</f>
        <v>0</v>
      </c>
      <c r="AW179" s="518">
        <f>'НП ДЕННА'!AT106-AW180</f>
        <v>0</v>
      </c>
      <c r="AX179" s="545">
        <f>IF('НП ДЕННА'!AU106&gt;0,IF(ROUND('НП ДЕННА'!AU106*$CR$4,0)&gt;0,ROUND('НП ДЕННА'!AU106*$CR$4,0)*2,2),0)-AX180</f>
        <v>0</v>
      </c>
      <c r="AY179" s="545">
        <f>IF('НП ДЕННА'!AV106&gt;0,IF(ROUND('НП ДЕННА'!AV106*$CR$4,0)&gt;0,ROUND('НП ДЕННА'!AV106*$CR$4,0)*2,2),0)-AY180</f>
        <v>0</v>
      </c>
      <c r="AZ179" s="546">
        <f>IF('НП ДЕННА'!AW106&gt;0,IF(ROUND('НП ДЕННА'!AW106*$CR$4,0)&gt;0,ROUND('НП ДЕННА'!AW106*$CR$4,0)*2,2),0)-AZ180</f>
        <v>0</v>
      </c>
      <c r="BA179" s="547">
        <f>'НП ДЕННА'!AX106*30-SUM(AX179:AZ179)-BA180</f>
        <v>0</v>
      </c>
      <c r="BB179" s="518">
        <f>'НП ДЕННА'!AX106-BB180</f>
        <v>0</v>
      </c>
      <c r="BC179" s="545">
        <f>IF('НП ДЕННА'!AY106&gt;0,IF(ROUND('НП ДЕННА'!AY106*$CR$4,0)&gt;0,ROUND('НП ДЕННА'!AY106*$CR$4,0)*2,2),0)-BC180</f>
        <v>0</v>
      </c>
      <c r="BD179" s="545">
        <f>IF('НП ДЕННА'!AZ106&gt;0,IF(ROUND('НП ДЕННА'!AZ106*$CR$4,0)&gt;0,ROUND('НП ДЕННА'!AZ106*$CR$4,0)*2,2),0)-BD180</f>
        <v>0</v>
      </c>
      <c r="BE179" s="546">
        <f>IF('НП ДЕННА'!BA106&gt;0,IF(ROUND('НП ДЕННА'!BA106*$CR$4,0)&gt;0,ROUND('НП ДЕННА'!BA106*$CR$4,0)*2,2),0)-BE180</f>
        <v>0</v>
      </c>
      <c r="BF179" s="547">
        <f>'НП ДЕННА'!BB106*30-SUM(BC179:BE179)-BF180</f>
        <v>0</v>
      </c>
      <c r="BG179" s="518">
        <f>'НП ДЕННА'!BB106-BG180</f>
        <v>0</v>
      </c>
      <c r="BH179" s="545">
        <f>IF('НП ДЕННА'!BC106&gt;0,IF(ROUND('НП ДЕННА'!BC106*$CR$4,0)&gt;0,ROUND('НП ДЕННА'!BC106*$CR$4,0)*2,2),0)-BH180</f>
        <v>0</v>
      </c>
      <c r="BI179" s="545">
        <f>IF('НП ДЕННА'!BD106&gt;0,IF(ROUND('НП ДЕННА'!BD106*$CR$4,0)&gt;0,ROUND('НП ДЕННА'!BD106*$CR$4,0)*2,2),0)-BI180</f>
        <v>0</v>
      </c>
      <c r="BJ179" s="546">
        <f>IF('НП ДЕННА'!BE106&gt;0,IF(ROUND('НП ДЕННА'!BE106*$CR$4,0)&gt;0,ROUND('НП ДЕННА'!BE106*$CR$4,0)*2,2),0)-BJ180</f>
        <v>0</v>
      </c>
      <c r="BK179" s="547">
        <f>'НП ДЕННА'!BF106*30-SUM(BH179:BJ179)-BK180</f>
        <v>0</v>
      </c>
      <c r="BL179" s="518">
        <f>'НП ДЕННА'!BF106-BL180</f>
        <v>0</v>
      </c>
      <c r="BM179" s="545">
        <f>IF('НП ДЕННА'!BG106&gt;0,IF(ROUND('НП ДЕННА'!BG106*$CR$4,0)&gt;0,ROUND('НП ДЕННА'!BG106*$CR$4,0)*2,2),0)-BM180</f>
        <v>0</v>
      </c>
      <c r="BN179" s="545">
        <f>IF('НП ДЕННА'!BH106&gt;0,IF(ROUND('НП ДЕННА'!BH106*$CR$4,0)&gt;0,ROUND('НП ДЕННА'!BH106*$CR$4,0)*2,2),0)-BN180</f>
        <v>0</v>
      </c>
      <c r="BO179" s="546">
        <f>IF('НП ДЕННА'!BI106&gt;0,IF(ROUND('НП ДЕННА'!BI106*$CR$4,0)&gt;0,ROUND('НП ДЕННА'!BI106*$CR$4,0)*2,2),0)-BO180</f>
        <v>0</v>
      </c>
      <c r="BP179" s="547">
        <f>'НП ДЕННА'!BJ106*30-SUM(BM179:BO179)-BP180</f>
        <v>0</v>
      </c>
      <c r="BQ179" s="518">
        <f>'НП ДЕННА'!BJ106-BQ180</f>
        <v>0</v>
      </c>
      <c r="BR179" s="545">
        <f>IF('НП ДЕННА'!BK106&gt;0,IF(ROUND('НП ДЕННА'!BK106*$CR$4,0)&gt;0,ROUND('НП ДЕННА'!BK106*$CR$4,0)*2,2),0)-BR180</f>
        <v>0</v>
      </c>
      <c r="BS179" s="545">
        <f>IF('НП ДЕННА'!BL106&gt;0,IF(ROUND('НП ДЕННА'!BL106*$CR$4,0)&gt;0,ROUND('НП ДЕННА'!BL106*$CR$4,0)*2,2),0)-BS180</f>
        <v>0</v>
      </c>
      <c r="BT179" s="546">
        <f>IF('НП ДЕННА'!BM106&gt;0,IF(ROUND('НП ДЕННА'!BM106*$CR$4,0)&gt;0,ROUND('НП ДЕННА'!BM106*$CR$4,0)*2,2),0)-BT180</f>
        <v>0</v>
      </c>
      <c r="BU179" s="547">
        <f>'НП ДЕННА'!BN106*30-SUM(BR179:BT179)-BU180</f>
        <v>0</v>
      </c>
      <c r="BV179" s="518">
        <f>'НП ДЕННА'!BN106-BV180</f>
        <v>0</v>
      </c>
      <c r="BW179" s="545">
        <f>IF('НП ДЕННА'!BO106&gt;0,IF(ROUND('НП ДЕННА'!BO106*$CR$4,0)&gt;0,ROUND('НП ДЕННА'!BO106*$CR$4,0)*2,2),0)-BW180</f>
        <v>0</v>
      </c>
      <c r="BX179" s="545">
        <f>IF('НП ДЕННА'!BP106&gt;0,IF(ROUND('НП ДЕННА'!BP106*$CR$4,0)&gt;0,ROUND('НП ДЕННА'!BP106*$CR$4,0)*2,2),0)-BX180</f>
        <v>0</v>
      </c>
      <c r="BY179" s="546">
        <f>IF('НП ДЕННА'!BQ106&gt;0,IF(ROUND('НП ДЕННА'!BQ106*$CR$4,0)&gt;0,ROUND('НП ДЕННА'!BQ106*$CR$4,0)*2,2),0)-BY180</f>
        <v>0</v>
      </c>
      <c r="BZ179" s="547">
        <f>'НП ДЕННА'!BR106*30-SUM(BW179:BY179)-BZ180</f>
        <v>0</v>
      </c>
      <c r="CA179" s="518">
        <f>'НП ДЕННА'!BR106-CA180</f>
        <v>0</v>
      </c>
      <c r="CB179" s="545">
        <f>IF('НП ДЕННА'!BS106&gt;0,IF(ROUND('НП ДЕННА'!BS106*$CR$4,0)&gt;0,ROUND('НП ДЕННА'!BS106*$CR$4,0)*2,2),0)-CB180</f>
        <v>0</v>
      </c>
      <c r="CC179" s="545">
        <f>IF('НП ДЕННА'!BT106&gt;0,IF(ROUND('НП ДЕННА'!BT106*$CR$4,0)&gt;0,ROUND('НП ДЕННА'!BT106*$CR$4,0)*2,2),0)-CC180</f>
        <v>0</v>
      </c>
      <c r="CD179" s="546">
        <f>IF('НП ДЕННА'!BU106&gt;0,IF(ROUND('НП ДЕННА'!BU106*$CR$4,0)&gt;0,ROUND('НП ДЕННА'!BU106*$CR$4,0)*2,2),0)-CD180</f>
        <v>0</v>
      </c>
      <c r="CE179" s="547">
        <f>'НП ДЕННА'!BV106*30-SUM(CB179:CD179)-CE180</f>
        <v>0</v>
      </c>
      <c r="CF179" s="518">
        <f>'НП ДЕННА'!BV106-CF180</f>
        <v>0</v>
      </c>
      <c r="CG179" s="545">
        <f>IF('НП ДЕННА'!BW106&gt;0,IF(ROUND('НП ДЕННА'!BW106*$CR$4,0)&gt;0,ROUND('НП ДЕННА'!BW106*$CR$4,0)*2,2),0)-CG180</f>
        <v>0</v>
      </c>
      <c r="CH179" s="545">
        <f>IF('НП ДЕННА'!BX106&gt;0,IF(ROUND('НП ДЕННА'!BX106*$CR$4,0)&gt;0,ROUND('НП ДЕННА'!BX106*$CR$4,0)*2,2),0)-CH180</f>
        <v>0</v>
      </c>
      <c r="CI179" s="546">
        <f>IF('НП ДЕННА'!BY106&gt;0,IF(ROUND('НП ДЕННА'!BY106*$CR$4,0)&gt;0,ROUND('НП ДЕННА'!BY106*$CR$4,0)*2,2),0)-CI180</f>
        <v>0</v>
      </c>
      <c r="CJ179" s="547">
        <f>'НП ДЕННА'!BZ106*30-SUM(CG179:CI179)-CJ180</f>
        <v>0</v>
      </c>
      <c r="CK179" s="518">
        <f>'НП ДЕННА'!BZ106-CK180</f>
        <v>0</v>
      </c>
      <c r="CL179" s="545">
        <f>IF('НП ДЕННА'!CA106&gt;0,IF(ROUND('НП ДЕННА'!CA106*$CR$4,0)&gt;0,ROUND('НП ДЕННА'!CA106*$CR$4,0)*2,2),0)-CL180</f>
        <v>0</v>
      </c>
      <c r="CM179" s="545">
        <f>IF('НП ДЕННА'!CB106&gt;0,IF(ROUND('НП ДЕННА'!CB106*$CR$4,0)&gt;0,ROUND('НП ДЕННА'!CB106*$CR$4,0)*2,2),0)-CM180</f>
        <v>0</v>
      </c>
      <c r="CN179" s="546">
        <f>IF('НП ДЕННА'!CC106&gt;0,IF(ROUND('НП ДЕННА'!CC106*$CR$4,0)&gt;0,ROUND('НП ДЕННА'!CC106*$CR$4,0)*2,2),0)-CN180</f>
        <v>0</v>
      </c>
      <c r="CO179" s="547">
        <f>'НП ДЕННА'!CD106*30-SUM(CL179:CN179)-CO180</f>
        <v>0</v>
      </c>
      <c r="CP179" s="518">
        <f>'НП ДЕННА'!CD106-CP180</f>
        <v>0</v>
      </c>
      <c r="CQ179" s="62"/>
      <c r="CS179" s="543">
        <f t="shared" si="1122"/>
        <v>-1</v>
      </c>
    </row>
    <row r="180" spans="1:97" s="19" customFormat="1" ht="10.199999999999999" x14ac:dyDescent="0.2">
      <c r="A180" s="623"/>
      <c r="B180" s="511"/>
      <c r="C180" s="512" t="s">
        <v>275</v>
      </c>
      <c r="D180" s="513"/>
      <c r="E180" s="514"/>
      <c r="F180" s="514"/>
      <c r="G180" s="515"/>
      <c r="H180" s="513"/>
      <c r="I180" s="514"/>
      <c r="J180" s="514"/>
      <c r="K180" s="514"/>
      <c r="L180" s="514"/>
      <c r="M180" s="514"/>
      <c r="N180" s="514"/>
      <c r="O180" s="514"/>
      <c r="P180" s="514"/>
      <c r="Q180" s="514"/>
      <c r="R180" s="514"/>
      <c r="S180" s="514"/>
      <c r="T180" s="516"/>
      <c r="U180" s="516"/>
      <c r="V180" s="513"/>
      <c r="W180" s="514"/>
      <c r="X180" s="514"/>
      <c r="Y180" s="514"/>
      <c r="Z180" s="514"/>
      <c r="AA180" s="514"/>
      <c r="AB180" s="514"/>
      <c r="AC180" s="516">
        <f t="shared" si="1135"/>
        <v>0</v>
      </c>
      <c r="AD180" s="621">
        <f>AM180+AR180+AW180+BB180+BG180+BL180+BQ180+BV180+CA180+CF180+CK180+CP180</f>
        <v>0</v>
      </c>
      <c r="AE180" s="517">
        <f t="shared" si="1118"/>
        <v>0</v>
      </c>
      <c r="AF180" s="517">
        <f t="shared" si="1119"/>
        <v>0</v>
      </c>
      <c r="AG180" s="517">
        <f t="shared" si="1120"/>
        <v>0</v>
      </c>
      <c r="AH180" s="517">
        <f t="shared" si="1121"/>
        <v>0</v>
      </c>
      <c r="AI180" s="508"/>
      <c r="AJ180" s="508"/>
      <c r="AK180" s="548"/>
      <c r="AL180" s="549"/>
      <c r="AM180" s="520">
        <f t="shared" ref="AM180" si="1160">SUM(AI180:AL180)/30</f>
        <v>0</v>
      </c>
      <c r="AN180" s="508"/>
      <c r="AO180" s="508"/>
      <c r="AP180" s="548"/>
      <c r="AQ180" s="549"/>
      <c r="AR180" s="520">
        <f t="shared" ref="AR180" si="1161">SUM(AN180:AQ180)/30</f>
        <v>0</v>
      </c>
      <c r="AS180" s="508"/>
      <c r="AT180" s="508"/>
      <c r="AU180" s="548"/>
      <c r="AV180" s="549"/>
      <c r="AW180" s="520">
        <f t="shared" ref="AW180" si="1162">SUM(AS180:AV180)/30</f>
        <v>0</v>
      </c>
      <c r="AX180" s="508"/>
      <c r="AY180" s="508"/>
      <c r="AZ180" s="548"/>
      <c r="BA180" s="549"/>
      <c r="BB180" s="520">
        <f t="shared" ref="BB180" si="1163">SUM(AX180:BA180)/30</f>
        <v>0</v>
      </c>
      <c r="BC180" s="508"/>
      <c r="BD180" s="508"/>
      <c r="BE180" s="548"/>
      <c r="BF180" s="549"/>
      <c r="BG180" s="520">
        <f t="shared" ref="BG180" si="1164">SUM(BC180:BF180)/30</f>
        <v>0</v>
      </c>
      <c r="BH180" s="508"/>
      <c r="BI180" s="508"/>
      <c r="BJ180" s="548"/>
      <c r="BK180" s="549"/>
      <c r="BL180" s="520">
        <f t="shared" ref="BL180" si="1165">SUM(BH180:BK180)/30</f>
        <v>0</v>
      </c>
      <c r="BM180" s="508"/>
      <c r="BN180" s="508"/>
      <c r="BO180" s="548"/>
      <c r="BP180" s="549"/>
      <c r="BQ180" s="520">
        <f t="shared" ref="BQ180" si="1166">SUM(BM180:BP180)/30</f>
        <v>0</v>
      </c>
      <c r="BR180" s="508"/>
      <c r="BS180" s="508"/>
      <c r="BT180" s="548"/>
      <c r="BU180" s="549"/>
      <c r="BV180" s="520">
        <f t="shared" ref="BV180" si="1167">SUM(BR180:BU180)/30</f>
        <v>0</v>
      </c>
      <c r="BW180" s="508"/>
      <c r="BX180" s="508"/>
      <c r="BY180" s="548"/>
      <c r="BZ180" s="549"/>
      <c r="CA180" s="520">
        <f t="shared" ref="CA180" si="1168">SUM(BW180:BZ180)/30</f>
        <v>0</v>
      </c>
      <c r="CB180" s="508"/>
      <c r="CC180" s="508"/>
      <c r="CD180" s="548"/>
      <c r="CE180" s="549"/>
      <c r="CF180" s="520">
        <f t="shared" ref="CF180" si="1169">SUM(CB180:CE180)/30</f>
        <v>0</v>
      </c>
      <c r="CG180" s="508"/>
      <c r="CH180" s="508"/>
      <c r="CI180" s="548"/>
      <c r="CJ180" s="549"/>
      <c r="CK180" s="520">
        <f t="shared" ref="CK180" si="1170">SUM(CG180:CJ180)/30</f>
        <v>0</v>
      </c>
      <c r="CL180" s="508"/>
      <c r="CM180" s="508"/>
      <c r="CN180" s="548"/>
      <c r="CO180" s="549"/>
      <c r="CP180" s="520">
        <f t="shared" ref="CP180" si="1171">SUM(CL180:CO180)/30</f>
        <v>0</v>
      </c>
      <c r="CQ180" s="62"/>
      <c r="CS180" s="543">
        <f t="shared" si="1122"/>
        <v>-1</v>
      </c>
    </row>
    <row r="181" spans="1:97" s="19" customFormat="1" ht="10.199999999999999" x14ac:dyDescent="0.2">
      <c r="A181" s="22" t="str">
        <f>'НП ДЕННА'!A107</f>
        <v>1.4.05</v>
      </c>
      <c r="B181" s="363">
        <f>'НП ДЕННА'!B107</f>
        <v>0</v>
      </c>
      <c r="C181" s="364">
        <f>'НП ДЕННА'!C107</f>
        <v>0</v>
      </c>
      <c r="D181" s="273">
        <f>'НП ДЕННА'!D107</f>
        <v>0</v>
      </c>
      <c r="E181" s="273">
        <f>'НП ДЕННА'!E107</f>
        <v>0</v>
      </c>
      <c r="F181" s="273">
        <f>'НП ДЕННА'!F107</f>
        <v>0</v>
      </c>
      <c r="G181" s="274">
        <f>'НП ДЕННА'!G107</f>
        <v>0</v>
      </c>
      <c r="H181" s="272">
        <f>'НП ДЕННА'!H107</f>
        <v>0</v>
      </c>
      <c r="I181" s="273">
        <f>'НП ДЕННА'!I107</f>
        <v>0</v>
      </c>
      <c r="J181" s="273">
        <f>'НП ДЕННА'!J107</f>
        <v>0</v>
      </c>
      <c r="K181" s="273">
        <f>'НП ДЕННА'!K107</f>
        <v>0</v>
      </c>
      <c r="L181" s="273">
        <f>'НП ДЕННА'!L107</f>
        <v>0</v>
      </c>
      <c r="M181" s="273">
        <f>'НП ДЕННА'!M107</f>
        <v>0</v>
      </c>
      <c r="N181" s="273">
        <f>'НП ДЕННА'!N107</f>
        <v>0</v>
      </c>
      <c r="O181" s="273">
        <f>'НП ДЕННА'!O107</f>
        <v>0</v>
      </c>
      <c r="P181" s="273">
        <f>'НП ДЕННА'!P107</f>
        <v>0</v>
      </c>
      <c r="Q181" s="273">
        <f>'НП ДЕННА'!Q107</f>
        <v>0</v>
      </c>
      <c r="R181" s="273">
        <f>'НП ДЕННА'!R107</f>
        <v>0</v>
      </c>
      <c r="S181" s="273">
        <f>'НП ДЕННА'!S107</f>
        <v>0</v>
      </c>
      <c r="T181" s="257">
        <f>'НП ДЕННА'!T107</f>
        <v>0</v>
      </c>
      <c r="U181" s="257">
        <f>'НП ДЕННА'!U107</f>
        <v>0</v>
      </c>
      <c r="V181" s="272">
        <f>'НП ДЕННА'!V107</f>
        <v>0</v>
      </c>
      <c r="W181" s="273">
        <f>'НП ДЕННА'!W107</f>
        <v>0</v>
      </c>
      <c r="X181" s="273">
        <f>'НП ДЕННА'!X107</f>
        <v>0</v>
      </c>
      <c r="Y181" s="273">
        <f>'НП ДЕННА'!Y107</f>
        <v>0</v>
      </c>
      <c r="Z181" s="273">
        <f>'НП ДЕННА'!Z107</f>
        <v>0</v>
      </c>
      <c r="AA181" s="273">
        <f>'НП ДЕННА'!AA107</f>
        <v>0</v>
      </c>
      <c r="AB181" s="273">
        <f>'НП ДЕННА'!AB107</f>
        <v>0</v>
      </c>
      <c r="AC181" s="275">
        <f t="shared" si="1135"/>
        <v>0</v>
      </c>
      <c r="AD181" s="620">
        <f>'НП ДЕННА'!AD107-AD182</f>
        <v>0</v>
      </c>
      <c r="AE181" s="9">
        <f t="shared" si="1118"/>
        <v>0</v>
      </c>
      <c r="AF181" s="9">
        <f t="shared" si="1119"/>
        <v>0</v>
      </c>
      <c r="AG181" s="9">
        <f t="shared" si="1120"/>
        <v>0</v>
      </c>
      <c r="AH181" s="9">
        <f t="shared" si="1121"/>
        <v>0</v>
      </c>
      <c r="AI181" s="545">
        <f>IF('НП ДЕННА'!AI107&gt;0,IF(ROUND('НП ДЕННА'!AI107*$CR$4,0)&gt;0,ROUND('НП ДЕННА'!AI107*$CR$4,0)*2,2),0)-AI182</f>
        <v>0</v>
      </c>
      <c r="AJ181" s="545">
        <f>IF('НП ДЕННА'!AJ107&gt;0,IF(ROUND('НП ДЕННА'!AJ107*$CR$4,0)&gt;0,ROUND('НП ДЕННА'!AJ107*$CR$4,0)*2,2),0)-AJ182</f>
        <v>0</v>
      </c>
      <c r="AK181" s="546">
        <f>IF('НП ДЕННА'!AK107&gt;0,IF(ROUND('НП ДЕННА'!AK107*$CR$4,0)&gt;0,ROUND('НП ДЕННА'!AK107*$CR$4,0)*2,2),0)-AK182</f>
        <v>0</v>
      </c>
      <c r="AL181" s="547">
        <f>'НП ДЕННА'!AL107*30-SUM(AI181:AK181)-AL182</f>
        <v>0</v>
      </c>
      <c r="AM181" s="518">
        <f>'НП ДЕННА'!AL107-AM182</f>
        <v>0</v>
      </c>
      <c r="AN181" s="545">
        <f>IF('НП ДЕННА'!AM107&gt;0,IF(ROUND('НП ДЕННА'!AM107*$CR$4,0)&gt;0,ROUND('НП ДЕННА'!AM107*$CR$4,0)*2,2),0)-AN182</f>
        <v>0</v>
      </c>
      <c r="AO181" s="545">
        <f>IF('НП ДЕННА'!AN107&gt;0,IF(ROUND('НП ДЕННА'!AN107*$CR$4,0)&gt;0,ROUND('НП ДЕННА'!AN107*$CR$4,0)*2,2),0)-AO182</f>
        <v>0</v>
      </c>
      <c r="AP181" s="546">
        <f>IF('НП ДЕННА'!AO107&gt;0,IF(ROUND('НП ДЕННА'!AO107*$CR$4,0)&gt;0,ROUND('НП ДЕННА'!AO107*$CR$4,0)*2,2),0)-AP182</f>
        <v>0</v>
      </c>
      <c r="AQ181" s="547">
        <f>'НП ДЕННА'!AP107*30-SUM(AN181:AP181)-AQ182</f>
        <v>0</v>
      </c>
      <c r="AR181" s="518">
        <f>'НП ДЕННА'!AP107-AR182</f>
        <v>0</v>
      </c>
      <c r="AS181" s="545">
        <f>IF('НП ДЕННА'!AQ107&gt;0,IF(ROUND('НП ДЕННА'!AQ107*$CR$4,0)&gt;0,ROUND('НП ДЕННА'!AQ107*$CR$4,0)*2,2),0)-AS182</f>
        <v>0</v>
      </c>
      <c r="AT181" s="545">
        <f>IF('НП ДЕННА'!AR107&gt;0,IF(ROUND('НП ДЕННА'!AR107*$CR$4,0)&gt;0,ROUND('НП ДЕННА'!AR107*$CR$4,0)*2,2),0)-AT182</f>
        <v>0</v>
      </c>
      <c r="AU181" s="546">
        <f>IF('НП ДЕННА'!AS107&gt;0,IF(ROUND('НП ДЕННА'!AS107*$CR$4,0)&gt;0,ROUND('НП ДЕННА'!AS107*$CR$4,0)*2,2),0)-AU182</f>
        <v>0</v>
      </c>
      <c r="AV181" s="547">
        <f>'НП ДЕННА'!AT107*30-SUM(AS181:AU181)-AV182</f>
        <v>0</v>
      </c>
      <c r="AW181" s="518">
        <f>'НП ДЕННА'!AT107-AW182</f>
        <v>0</v>
      </c>
      <c r="AX181" s="545">
        <f>IF('НП ДЕННА'!AU107&gt;0,IF(ROUND('НП ДЕННА'!AU107*$CR$4,0)&gt;0,ROUND('НП ДЕННА'!AU107*$CR$4,0)*2,2),0)-AX182</f>
        <v>0</v>
      </c>
      <c r="AY181" s="545">
        <f>IF('НП ДЕННА'!AV107&gt;0,IF(ROUND('НП ДЕННА'!AV107*$CR$4,0)&gt;0,ROUND('НП ДЕННА'!AV107*$CR$4,0)*2,2),0)-AY182</f>
        <v>0</v>
      </c>
      <c r="AZ181" s="546">
        <f>IF('НП ДЕННА'!AW107&gt;0,IF(ROUND('НП ДЕННА'!AW107*$CR$4,0)&gt;0,ROUND('НП ДЕННА'!AW107*$CR$4,0)*2,2),0)-AZ182</f>
        <v>0</v>
      </c>
      <c r="BA181" s="547">
        <f>'НП ДЕННА'!AX107*30-SUM(AX181:AZ181)-BA182</f>
        <v>0</v>
      </c>
      <c r="BB181" s="518">
        <f>'НП ДЕННА'!AX107-BB182</f>
        <v>0</v>
      </c>
      <c r="BC181" s="545">
        <f>IF('НП ДЕННА'!AY107&gt;0,IF(ROUND('НП ДЕННА'!AY107*$CR$4,0)&gt;0,ROUND('НП ДЕННА'!AY107*$CR$4,0)*2,2),0)-BC182</f>
        <v>0</v>
      </c>
      <c r="BD181" s="545">
        <f>IF('НП ДЕННА'!AZ107&gt;0,IF(ROUND('НП ДЕННА'!AZ107*$CR$4,0)&gt;0,ROUND('НП ДЕННА'!AZ107*$CR$4,0)*2,2),0)-BD182</f>
        <v>0</v>
      </c>
      <c r="BE181" s="546">
        <f>IF('НП ДЕННА'!BA107&gt;0,IF(ROUND('НП ДЕННА'!BA107*$CR$4,0)&gt;0,ROUND('НП ДЕННА'!BA107*$CR$4,0)*2,2),0)-BE182</f>
        <v>0</v>
      </c>
      <c r="BF181" s="547">
        <f>'НП ДЕННА'!BB107*30-SUM(BC181:BE181)-BF182</f>
        <v>0</v>
      </c>
      <c r="BG181" s="518">
        <f>'НП ДЕННА'!BB107-BG182</f>
        <v>0</v>
      </c>
      <c r="BH181" s="545">
        <f>IF('НП ДЕННА'!BC107&gt;0,IF(ROUND('НП ДЕННА'!BC107*$CR$4,0)&gt;0,ROUND('НП ДЕННА'!BC107*$CR$4,0)*2,2),0)-BH182</f>
        <v>0</v>
      </c>
      <c r="BI181" s="545">
        <f>IF('НП ДЕННА'!BD107&gt;0,IF(ROUND('НП ДЕННА'!BD107*$CR$4,0)&gt;0,ROUND('НП ДЕННА'!BD107*$CR$4,0)*2,2),0)-BI182</f>
        <v>0</v>
      </c>
      <c r="BJ181" s="546">
        <f>IF('НП ДЕННА'!BE107&gt;0,IF(ROUND('НП ДЕННА'!BE107*$CR$4,0)&gt;0,ROUND('НП ДЕННА'!BE107*$CR$4,0)*2,2),0)-BJ182</f>
        <v>0</v>
      </c>
      <c r="BK181" s="547">
        <f>'НП ДЕННА'!BF107*30-SUM(BH181:BJ181)-BK182</f>
        <v>0</v>
      </c>
      <c r="BL181" s="518">
        <f>'НП ДЕННА'!BF107-BL182</f>
        <v>0</v>
      </c>
      <c r="BM181" s="545">
        <f>IF('НП ДЕННА'!BG107&gt;0,IF(ROUND('НП ДЕННА'!BG107*$CR$4,0)&gt;0,ROUND('НП ДЕННА'!BG107*$CR$4,0)*2,2),0)-BM182</f>
        <v>0</v>
      </c>
      <c r="BN181" s="545">
        <f>IF('НП ДЕННА'!BH107&gt;0,IF(ROUND('НП ДЕННА'!BH107*$CR$4,0)&gt;0,ROUND('НП ДЕННА'!BH107*$CR$4,0)*2,2),0)-BN182</f>
        <v>0</v>
      </c>
      <c r="BO181" s="546">
        <f>IF('НП ДЕННА'!BI107&gt;0,IF(ROUND('НП ДЕННА'!BI107*$CR$4,0)&gt;0,ROUND('НП ДЕННА'!BI107*$CR$4,0)*2,2),0)-BO182</f>
        <v>0</v>
      </c>
      <c r="BP181" s="547">
        <f>'НП ДЕННА'!BJ107*30-SUM(BM181:BO181)-BP182</f>
        <v>0</v>
      </c>
      <c r="BQ181" s="518">
        <f>'НП ДЕННА'!BJ107-BQ182</f>
        <v>0</v>
      </c>
      <c r="BR181" s="545">
        <f>IF('НП ДЕННА'!BK107&gt;0,IF(ROUND('НП ДЕННА'!BK107*$CR$4,0)&gt;0,ROUND('НП ДЕННА'!BK107*$CR$4,0)*2,2),0)-BR182</f>
        <v>0</v>
      </c>
      <c r="BS181" s="545">
        <f>IF('НП ДЕННА'!BL107&gt;0,IF(ROUND('НП ДЕННА'!BL107*$CR$4,0)&gt;0,ROUND('НП ДЕННА'!BL107*$CR$4,0)*2,2),0)-BS182</f>
        <v>0</v>
      </c>
      <c r="BT181" s="546">
        <f>IF('НП ДЕННА'!BM107&gt;0,IF(ROUND('НП ДЕННА'!BM107*$CR$4,0)&gt;0,ROUND('НП ДЕННА'!BM107*$CR$4,0)*2,2),0)-BT182</f>
        <v>0</v>
      </c>
      <c r="BU181" s="547">
        <f>'НП ДЕННА'!BN107*30-SUM(BR181:BT181)-BU182</f>
        <v>0</v>
      </c>
      <c r="BV181" s="518">
        <f>'НП ДЕННА'!BN107-BV182</f>
        <v>0</v>
      </c>
      <c r="BW181" s="545">
        <f>IF('НП ДЕННА'!BO107&gt;0,IF(ROUND('НП ДЕННА'!BO107*$CR$4,0)&gt;0,ROUND('НП ДЕННА'!BO107*$CR$4,0)*2,2),0)-BW182</f>
        <v>0</v>
      </c>
      <c r="BX181" s="545">
        <f>IF('НП ДЕННА'!BP107&gt;0,IF(ROUND('НП ДЕННА'!BP107*$CR$4,0)&gt;0,ROUND('НП ДЕННА'!BP107*$CR$4,0)*2,2),0)-BX182</f>
        <v>0</v>
      </c>
      <c r="BY181" s="546">
        <f>IF('НП ДЕННА'!BQ107&gt;0,IF(ROUND('НП ДЕННА'!BQ107*$CR$4,0)&gt;0,ROUND('НП ДЕННА'!BQ107*$CR$4,0)*2,2),0)-BY182</f>
        <v>0</v>
      </c>
      <c r="BZ181" s="547">
        <f>'НП ДЕННА'!BR107*30-SUM(BW181:BY181)-BZ182</f>
        <v>0</v>
      </c>
      <c r="CA181" s="518">
        <f>'НП ДЕННА'!BR107-CA182</f>
        <v>0</v>
      </c>
      <c r="CB181" s="545">
        <f>IF('НП ДЕННА'!BS107&gt;0,IF(ROUND('НП ДЕННА'!BS107*$CR$4,0)&gt;0,ROUND('НП ДЕННА'!BS107*$CR$4,0)*2,2),0)-CB182</f>
        <v>0</v>
      </c>
      <c r="CC181" s="545">
        <f>IF('НП ДЕННА'!BT107&gt;0,IF(ROUND('НП ДЕННА'!BT107*$CR$4,0)&gt;0,ROUND('НП ДЕННА'!BT107*$CR$4,0)*2,2),0)-CC182</f>
        <v>0</v>
      </c>
      <c r="CD181" s="546">
        <f>IF('НП ДЕННА'!BU107&gt;0,IF(ROUND('НП ДЕННА'!BU107*$CR$4,0)&gt;0,ROUND('НП ДЕННА'!BU107*$CR$4,0)*2,2),0)-CD182</f>
        <v>0</v>
      </c>
      <c r="CE181" s="547">
        <f>'НП ДЕННА'!BV107*30-SUM(CB181:CD181)-CE182</f>
        <v>0</v>
      </c>
      <c r="CF181" s="518">
        <f>'НП ДЕННА'!BV107-CF182</f>
        <v>0</v>
      </c>
      <c r="CG181" s="545">
        <f>IF('НП ДЕННА'!BW107&gt;0,IF(ROUND('НП ДЕННА'!BW107*$CR$4,0)&gt;0,ROUND('НП ДЕННА'!BW107*$CR$4,0)*2,2),0)-CG182</f>
        <v>0</v>
      </c>
      <c r="CH181" s="545">
        <f>IF('НП ДЕННА'!BX107&gt;0,IF(ROUND('НП ДЕННА'!BX107*$CR$4,0)&gt;0,ROUND('НП ДЕННА'!BX107*$CR$4,0)*2,2),0)-CH182</f>
        <v>0</v>
      </c>
      <c r="CI181" s="546">
        <f>IF('НП ДЕННА'!BY107&gt;0,IF(ROUND('НП ДЕННА'!BY107*$CR$4,0)&gt;0,ROUND('НП ДЕННА'!BY107*$CR$4,0)*2,2),0)-CI182</f>
        <v>0</v>
      </c>
      <c r="CJ181" s="547">
        <f>'НП ДЕННА'!BZ107*30-SUM(CG181:CI181)-CJ182</f>
        <v>0</v>
      </c>
      <c r="CK181" s="518">
        <f>'НП ДЕННА'!BZ107-CK182</f>
        <v>0</v>
      </c>
      <c r="CL181" s="545">
        <f>IF('НП ДЕННА'!CA107&gt;0,IF(ROUND('НП ДЕННА'!CA107*$CR$4,0)&gt;0,ROUND('НП ДЕННА'!CA107*$CR$4,0)*2,2),0)-CL182</f>
        <v>0</v>
      </c>
      <c r="CM181" s="545">
        <f>IF('НП ДЕННА'!CB107&gt;0,IF(ROUND('НП ДЕННА'!CB107*$CR$4,0)&gt;0,ROUND('НП ДЕННА'!CB107*$CR$4,0)*2,2),0)-CM182</f>
        <v>0</v>
      </c>
      <c r="CN181" s="546">
        <f>IF('НП ДЕННА'!CC107&gt;0,IF(ROUND('НП ДЕННА'!CC107*$CR$4,0)&gt;0,ROUND('НП ДЕННА'!CC107*$CR$4,0)*2,2),0)-CN182</f>
        <v>0</v>
      </c>
      <c r="CO181" s="547">
        <f>'НП ДЕННА'!CD107*30-SUM(CL181:CN181)-CO182</f>
        <v>0</v>
      </c>
      <c r="CP181" s="518">
        <f>'НП ДЕННА'!CD107-CP182</f>
        <v>0</v>
      </c>
      <c r="CQ181" s="62"/>
      <c r="CS181" s="543">
        <f t="shared" si="1122"/>
        <v>-1</v>
      </c>
    </row>
    <row r="182" spans="1:97" s="19" customFormat="1" ht="10.199999999999999" x14ac:dyDescent="0.2">
      <c r="A182" s="623"/>
      <c r="B182" s="511"/>
      <c r="C182" s="512" t="s">
        <v>275</v>
      </c>
      <c r="D182" s="513"/>
      <c r="E182" s="514"/>
      <c r="F182" s="514"/>
      <c r="G182" s="515"/>
      <c r="H182" s="513"/>
      <c r="I182" s="514"/>
      <c r="J182" s="514"/>
      <c r="K182" s="514"/>
      <c r="L182" s="514"/>
      <c r="M182" s="514"/>
      <c r="N182" s="514"/>
      <c r="O182" s="514"/>
      <c r="P182" s="514"/>
      <c r="Q182" s="514"/>
      <c r="R182" s="514"/>
      <c r="S182" s="514"/>
      <c r="T182" s="516"/>
      <c r="U182" s="516"/>
      <c r="V182" s="513"/>
      <c r="W182" s="514"/>
      <c r="X182" s="514"/>
      <c r="Y182" s="514"/>
      <c r="Z182" s="514"/>
      <c r="AA182" s="514"/>
      <c r="AB182" s="514"/>
      <c r="AC182" s="516">
        <f t="shared" si="1135"/>
        <v>0</v>
      </c>
      <c r="AD182" s="621">
        <f>AM182+AR182+AW182+BB182+BG182+BL182+BQ182+BV182+CA182+CF182+CK182+CP182</f>
        <v>0</v>
      </c>
      <c r="AE182" s="517">
        <f t="shared" si="1118"/>
        <v>0</v>
      </c>
      <c r="AF182" s="517">
        <f t="shared" si="1119"/>
        <v>0</v>
      </c>
      <c r="AG182" s="517">
        <f t="shared" si="1120"/>
        <v>0</v>
      </c>
      <c r="AH182" s="517">
        <f t="shared" si="1121"/>
        <v>0</v>
      </c>
      <c r="AI182" s="508"/>
      <c r="AJ182" s="508"/>
      <c r="AK182" s="548"/>
      <c r="AL182" s="549"/>
      <c r="AM182" s="520">
        <f t="shared" ref="AM182" si="1172">SUM(AI182:AL182)/30</f>
        <v>0</v>
      </c>
      <c r="AN182" s="508"/>
      <c r="AO182" s="508"/>
      <c r="AP182" s="548"/>
      <c r="AQ182" s="549"/>
      <c r="AR182" s="520">
        <f t="shared" ref="AR182" si="1173">SUM(AN182:AQ182)/30</f>
        <v>0</v>
      </c>
      <c r="AS182" s="508"/>
      <c r="AT182" s="508"/>
      <c r="AU182" s="548"/>
      <c r="AV182" s="549"/>
      <c r="AW182" s="520">
        <f t="shared" ref="AW182" si="1174">SUM(AS182:AV182)/30</f>
        <v>0</v>
      </c>
      <c r="AX182" s="508"/>
      <c r="AY182" s="508"/>
      <c r="AZ182" s="548"/>
      <c r="BA182" s="549"/>
      <c r="BB182" s="520">
        <f t="shared" ref="BB182" si="1175">SUM(AX182:BA182)/30</f>
        <v>0</v>
      </c>
      <c r="BC182" s="508"/>
      <c r="BD182" s="508"/>
      <c r="BE182" s="548"/>
      <c r="BF182" s="549"/>
      <c r="BG182" s="520">
        <f t="shared" ref="BG182" si="1176">SUM(BC182:BF182)/30</f>
        <v>0</v>
      </c>
      <c r="BH182" s="508"/>
      <c r="BI182" s="508"/>
      <c r="BJ182" s="548"/>
      <c r="BK182" s="549"/>
      <c r="BL182" s="520">
        <f t="shared" ref="BL182" si="1177">SUM(BH182:BK182)/30</f>
        <v>0</v>
      </c>
      <c r="BM182" s="508"/>
      <c r="BN182" s="508"/>
      <c r="BO182" s="548"/>
      <c r="BP182" s="549"/>
      <c r="BQ182" s="520">
        <f t="shared" ref="BQ182" si="1178">SUM(BM182:BP182)/30</f>
        <v>0</v>
      </c>
      <c r="BR182" s="508"/>
      <c r="BS182" s="508"/>
      <c r="BT182" s="548"/>
      <c r="BU182" s="549"/>
      <c r="BV182" s="520">
        <f t="shared" ref="BV182" si="1179">SUM(BR182:BU182)/30</f>
        <v>0</v>
      </c>
      <c r="BW182" s="508"/>
      <c r="BX182" s="508"/>
      <c r="BY182" s="548"/>
      <c r="BZ182" s="549"/>
      <c r="CA182" s="520">
        <f t="shared" ref="CA182" si="1180">SUM(BW182:BZ182)/30</f>
        <v>0</v>
      </c>
      <c r="CB182" s="508"/>
      <c r="CC182" s="508"/>
      <c r="CD182" s="548"/>
      <c r="CE182" s="549"/>
      <c r="CF182" s="520">
        <f t="shared" ref="CF182" si="1181">SUM(CB182:CE182)/30</f>
        <v>0</v>
      </c>
      <c r="CG182" s="508"/>
      <c r="CH182" s="508"/>
      <c r="CI182" s="548"/>
      <c r="CJ182" s="549"/>
      <c r="CK182" s="520">
        <f t="shared" ref="CK182" si="1182">SUM(CG182:CJ182)/30</f>
        <v>0</v>
      </c>
      <c r="CL182" s="508"/>
      <c r="CM182" s="508"/>
      <c r="CN182" s="548"/>
      <c r="CO182" s="549"/>
      <c r="CP182" s="520">
        <f t="shared" ref="CP182" si="1183">SUM(CL182:CO182)/30</f>
        <v>0</v>
      </c>
      <c r="CQ182" s="62"/>
      <c r="CS182" s="543">
        <f t="shared" si="1122"/>
        <v>-1</v>
      </c>
    </row>
    <row r="183" spans="1:97" s="19" customFormat="1" ht="10.199999999999999" x14ac:dyDescent="0.2">
      <c r="A183" s="574" t="s">
        <v>23</v>
      </c>
      <c r="B183" s="575" t="s">
        <v>284</v>
      </c>
      <c r="C183" s="576"/>
      <c r="D183" s="577"/>
      <c r="E183" s="577"/>
      <c r="F183" s="577"/>
      <c r="G183" s="577"/>
      <c r="H183" s="577"/>
      <c r="I183" s="577"/>
      <c r="J183" s="577"/>
      <c r="K183" s="577"/>
      <c r="L183" s="577"/>
      <c r="M183" s="577"/>
      <c r="N183" s="577"/>
      <c r="O183" s="577"/>
      <c r="P183" s="577"/>
      <c r="Q183" s="577"/>
      <c r="R183" s="577"/>
      <c r="S183" s="577"/>
      <c r="T183" s="577"/>
      <c r="U183" s="577"/>
      <c r="V183" s="577"/>
      <c r="W183" s="577"/>
      <c r="X183" s="577"/>
      <c r="Y183" s="577"/>
      <c r="Z183" s="577"/>
      <c r="AA183" s="577"/>
      <c r="AB183" s="578"/>
      <c r="AC183" s="613">
        <f t="shared" ref="AC183:BV183" si="1184">SUMIF($CS$173:$CS$182,"&gt;0",AC173:AC182)</f>
        <v>360</v>
      </c>
      <c r="AD183" s="618">
        <f t="shared" si="1184"/>
        <v>12</v>
      </c>
      <c r="AE183" s="618">
        <f t="shared" si="1184"/>
        <v>0</v>
      </c>
      <c r="AF183" s="618">
        <f t="shared" si="1184"/>
        <v>0</v>
      </c>
      <c r="AG183" s="618">
        <f t="shared" si="1184"/>
        <v>0</v>
      </c>
      <c r="AH183" s="613">
        <f t="shared" si="1184"/>
        <v>360</v>
      </c>
      <c r="AI183" s="613">
        <f t="shared" si="1184"/>
        <v>0</v>
      </c>
      <c r="AJ183" s="613">
        <f t="shared" si="1184"/>
        <v>0</v>
      </c>
      <c r="AK183" s="613">
        <f t="shared" si="1184"/>
        <v>0</v>
      </c>
      <c r="AL183" s="613">
        <f t="shared" si="1184"/>
        <v>0</v>
      </c>
      <c r="AM183" s="565">
        <f t="shared" si="1184"/>
        <v>0</v>
      </c>
      <c r="AN183" s="613">
        <f t="shared" si="1184"/>
        <v>0</v>
      </c>
      <c r="AO183" s="613">
        <f t="shared" si="1184"/>
        <v>0</v>
      </c>
      <c r="AP183" s="613">
        <f t="shared" si="1184"/>
        <v>0</v>
      </c>
      <c r="AQ183" s="613">
        <f t="shared" si="1184"/>
        <v>0</v>
      </c>
      <c r="AR183" s="565">
        <f t="shared" si="1184"/>
        <v>0</v>
      </c>
      <c r="AS183" s="613">
        <f t="shared" si="1184"/>
        <v>0</v>
      </c>
      <c r="AT183" s="613">
        <f t="shared" si="1184"/>
        <v>0</v>
      </c>
      <c r="AU183" s="613">
        <f t="shared" si="1184"/>
        <v>0</v>
      </c>
      <c r="AV183" s="613">
        <f t="shared" si="1184"/>
        <v>360</v>
      </c>
      <c r="AW183" s="565">
        <f t="shared" si="1184"/>
        <v>12</v>
      </c>
      <c r="AX183" s="613">
        <f t="shared" si="1184"/>
        <v>0</v>
      </c>
      <c r="AY183" s="613">
        <f t="shared" si="1184"/>
        <v>0</v>
      </c>
      <c r="AZ183" s="613">
        <f t="shared" si="1184"/>
        <v>0</v>
      </c>
      <c r="BA183" s="613">
        <f t="shared" si="1184"/>
        <v>0</v>
      </c>
      <c r="BB183" s="565">
        <f t="shared" si="1184"/>
        <v>0</v>
      </c>
      <c r="BC183" s="613">
        <f t="shared" si="1184"/>
        <v>0</v>
      </c>
      <c r="BD183" s="613">
        <f t="shared" si="1184"/>
        <v>0</v>
      </c>
      <c r="BE183" s="613">
        <f t="shared" si="1184"/>
        <v>0</v>
      </c>
      <c r="BF183" s="613">
        <f t="shared" si="1184"/>
        <v>0</v>
      </c>
      <c r="BG183" s="565">
        <f t="shared" si="1184"/>
        <v>0</v>
      </c>
      <c r="BH183" s="613">
        <f t="shared" si="1184"/>
        <v>0</v>
      </c>
      <c r="BI183" s="613">
        <f t="shared" si="1184"/>
        <v>0</v>
      </c>
      <c r="BJ183" s="613">
        <f t="shared" si="1184"/>
        <v>0</v>
      </c>
      <c r="BK183" s="613">
        <f t="shared" si="1184"/>
        <v>0</v>
      </c>
      <c r="BL183" s="565">
        <f t="shared" si="1184"/>
        <v>0</v>
      </c>
      <c r="BM183" s="613">
        <f t="shared" si="1184"/>
        <v>0</v>
      </c>
      <c r="BN183" s="613">
        <f t="shared" si="1184"/>
        <v>0</v>
      </c>
      <c r="BO183" s="613">
        <f t="shared" si="1184"/>
        <v>0</v>
      </c>
      <c r="BP183" s="613">
        <f t="shared" si="1184"/>
        <v>0</v>
      </c>
      <c r="BQ183" s="565">
        <f t="shared" si="1184"/>
        <v>0</v>
      </c>
      <c r="BR183" s="613">
        <f t="shared" si="1184"/>
        <v>0</v>
      </c>
      <c r="BS183" s="613">
        <f t="shared" si="1184"/>
        <v>0</v>
      </c>
      <c r="BT183" s="613">
        <f t="shared" si="1184"/>
        <v>0</v>
      </c>
      <c r="BU183" s="613">
        <f t="shared" si="1184"/>
        <v>0</v>
      </c>
      <c r="BV183" s="565">
        <f t="shared" si="1184"/>
        <v>0</v>
      </c>
      <c r="BW183" s="613">
        <f t="shared" ref="BW183" si="1185">SUMIF($CS$173:$CS$182,"&gt;0",BW173:BW182)</f>
        <v>0</v>
      </c>
      <c r="BX183" s="613">
        <f t="shared" ref="BX183" si="1186">SUMIF($CS$173:$CS$182,"&gt;0",BX173:BX182)</f>
        <v>0</v>
      </c>
      <c r="BY183" s="613">
        <f t="shared" ref="BY183" si="1187">SUMIF($CS$173:$CS$182,"&gt;0",BY173:BY182)</f>
        <v>0</v>
      </c>
      <c r="BZ183" s="613">
        <f t="shared" ref="BZ183:CB183" si="1188">SUMIF($CS$173:$CS$182,"&gt;0",BZ173:BZ182)</f>
        <v>0</v>
      </c>
      <c r="CA183" s="565">
        <f t="shared" si="1188"/>
        <v>0</v>
      </c>
      <c r="CB183" s="613">
        <f t="shared" si="1188"/>
        <v>0</v>
      </c>
      <c r="CC183" s="613">
        <f t="shared" ref="CC183" si="1189">SUMIF($CS$173:$CS$182,"&gt;0",CC173:CC182)</f>
        <v>0</v>
      </c>
      <c r="CD183" s="613">
        <f t="shared" ref="CD183" si="1190">SUMIF($CS$173:$CS$182,"&gt;0",CD173:CD182)</f>
        <v>0</v>
      </c>
      <c r="CE183" s="613">
        <f t="shared" ref="CE183:CG183" si="1191">SUMIF($CS$173:$CS$182,"&gt;0",CE173:CE182)</f>
        <v>0</v>
      </c>
      <c r="CF183" s="565">
        <f t="shared" si="1191"/>
        <v>0</v>
      </c>
      <c r="CG183" s="613">
        <f t="shared" si="1191"/>
        <v>0</v>
      </c>
      <c r="CH183" s="613">
        <f t="shared" ref="CH183" si="1192">SUMIF($CS$173:$CS$182,"&gt;0",CH173:CH182)</f>
        <v>0</v>
      </c>
      <c r="CI183" s="613">
        <f t="shared" ref="CI183" si="1193">SUMIF($CS$173:$CS$182,"&gt;0",CI173:CI182)</f>
        <v>0</v>
      </c>
      <c r="CJ183" s="613">
        <f t="shared" ref="CJ183:CL183" si="1194">SUMIF($CS$173:$CS$182,"&gt;0",CJ173:CJ182)</f>
        <v>0</v>
      </c>
      <c r="CK183" s="565">
        <f t="shared" si="1194"/>
        <v>0</v>
      </c>
      <c r="CL183" s="613">
        <f t="shared" si="1194"/>
        <v>0</v>
      </c>
      <c r="CM183" s="613">
        <f t="shared" ref="CM183" si="1195">SUMIF($CS$173:$CS$182,"&gt;0",CM173:CM182)</f>
        <v>0</v>
      </c>
      <c r="CN183" s="613">
        <f t="shared" ref="CN183" si="1196">SUMIF($CS$173:$CS$182,"&gt;0",CN173:CN182)</f>
        <v>0</v>
      </c>
      <c r="CO183" s="613">
        <f t="shared" ref="CO183:CP183" si="1197">SUMIF($CS$173:$CS$182,"&gt;0",CO173:CO182)</f>
        <v>0</v>
      </c>
      <c r="CP183" s="565">
        <f t="shared" si="1197"/>
        <v>0</v>
      </c>
      <c r="CQ183" s="62"/>
      <c r="CS183" s="543"/>
    </row>
    <row r="184" spans="1:97" s="19" customFormat="1" ht="10.199999999999999" x14ac:dyDescent="0.2">
      <c r="A184" s="579"/>
      <c r="B184" s="580" t="s">
        <v>285</v>
      </c>
      <c r="C184" s="581"/>
      <c r="D184" s="582"/>
      <c r="E184" s="582"/>
      <c r="F184" s="582"/>
      <c r="G184" s="582"/>
      <c r="H184" s="582"/>
      <c r="I184" s="582"/>
      <c r="J184" s="582"/>
      <c r="K184" s="582"/>
      <c r="L184" s="582"/>
      <c r="M184" s="582"/>
      <c r="N184" s="582"/>
      <c r="O184" s="582"/>
      <c r="P184" s="582"/>
      <c r="Q184" s="582"/>
      <c r="R184" s="582"/>
      <c r="S184" s="582"/>
      <c r="T184" s="582"/>
      <c r="U184" s="582"/>
      <c r="V184" s="582"/>
      <c r="W184" s="582"/>
      <c r="X184" s="582"/>
      <c r="Y184" s="582"/>
      <c r="Z184" s="582"/>
      <c r="AA184" s="582"/>
      <c r="AB184" s="583"/>
      <c r="AC184" s="568">
        <f t="shared" ref="AC184:BV184" si="1198">SUMIF($CS$173:$CS$182,"&lt;0",AC173:AC182)</f>
        <v>0</v>
      </c>
      <c r="AD184" s="619">
        <f t="shared" si="1198"/>
        <v>0</v>
      </c>
      <c r="AE184" s="619">
        <f t="shared" si="1198"/>
        <v>0</v>
      </c>
      <c r="AF184" s="619">
        <f t="shared" si="1198"/>
        <v>0</v>
      </c>
      <c r="AG184" s="619">
        <f t="shared" si="1198"/>
        <v>0</v>
      </c>
      <c r="AH184" s="568">
        <f t="shared" si="1198"/>
        <v>0</v>
      </c>
      <c r="AI184" s="568">
        <f t="shared" si="1198"/>
        <v>0</v>
      </c>
      <c r="AJ184" s="568">
        <f t="shared" si="1198"/>
        <v>0</v>
      </c>
      <c r="AK184" s="568">
        <f t="shared" si="1198"/>
        <v>0</v>
      </c>
      <c r="AL184" s="568">
        <f t="shared" si="1198"/>
        <v>0</v>
      </c>
      <c r="AM184" s="561">
        <f t="shared" si="1198"/>
        <v>0</v>
      </c>
      <c r="AN184" s="568">
        <f t="shared" si="1198"/>
        <v>0</v>
      </c>
      <c r="AO184" s="568">
        <f t="shared" si="1198"/>
        <v>0</v>
      </c>
      <c r="AP184" s="568">
        <f t="shared" si="1198"/>
        <v>0</v>
      </c>
      <c r="AQ184" s="568">
        <f t="shared" si="1198"/>
        <v>0</v>
      </c>
      <c r="AR184" s="561">
        <f t="shared" si="1198"/>
        <v>0</v>
      </c>
      <c r="AS184" s="568">
        <f t="shared" si="1198"/>
        <v>0</v>
      </c>
      <c r="AT184" s="568">
        <f t="shared" si="1198"/>
        <v>0</v>
      </c>
      <c r="AU184" s="568">
        <f t="shared" si="1198"/>
        <v>0</v>
      </c>
      <c r="AV184" s="568">
        <f t="shared" si="1198"/>
        <v>0</v>
      </c>
      <c r="AW184" s="561">
        <f t="shared" si="1198"/>
        <v>0</v>
      </c>
      <c r="AX184" s="568">
        <f t="shared" si="1198"/>
        <v>0</v>
      </c>
      <c r="AY184" s="568">
        <f t="shared" si="1198"/>
        <v>0</v>
      </c>
      <c r="AZ184" s="568">
        <f t="shared" si="1198"/>
        <v>0</v>
      </c>
      <c r="BA184" s="568">
        <f t="shared" si="1198"/>
        <v>0</v>
      </c>
      <c r="BB184" s="561">
        <f t="shared" si="1198"/>
        <v>0</v>
      </c>
      <c r="BC184" s="568">
        <f t="shared" si="1198"/>
        <v>0</v>
      </c>
      <c r="BD184" s="568">
        <f t="shared" si="1198"/>
        <v>0</v>
      </c>
      <c r="BE184" s="568">
        <f t="shared" si="1198"/>
        <v>0</v>
      </c>
      <c r="BF184" s="568">
        <f t="shared" si="1198"/>
        <v>0</v>
      </c>
      <c r="BG184" s="561">
        <f t="shared" si="1198"/>
        <v>0</v>
      </c>
      <c r="BH184" s="568">
        <f t="shared" si="1198"/>
        <v>0</v>
      </c>
      <c r="BI184" s="568">
        <f t="shared" si="1198"/>
        <v>0</v>
      </c>
      <c r="BJ184" s="568">
        <f t="shared" si="1198"/>
        <v>0</v>
      </c>
      <c r="BK184" s="568">
        <f t="shared" si="1198"/>
        <v>0</v>
      </c>
      <c r="BL184" s="561">
        <f t="shared" si="1198"/>
        <v>0</v>
      </c>
      <c r="BM184" s="568">
        <f t="shared" si="1198"/>
        <v>0</v>
      </c>
      <c r="BN184" s="568">
        <f t="shared" si="1198"/>
        <v>0</v>
      </c>
      <c r="BO184" s="568">
        <f t="shared" si="1198"/>
        <v>0</v>
      </c>
      <c r="BP184" s="568">
        <f t="shared" si="1198"/>
        <v>0</v>
      </c>
      <c r="BQ184" s="561">
        <f t="shared" si="1198"/>
        <v>0</v>
      </c>
      <c r="BR184" s="568">
        <f t="shared" si="1198"/>
        <v>0</v>
      </c>
      <c r="BS184" s="568">
        <f t="shared" si="1198"/>
        <v>0</v>
      </c>
      <c r="BT184" s="568">
        <f t="shared" si="1198"/>
        <v>0</v>
      </c>
      <c r="BU184" s="568">
        <f t="shared" si="1198"/>
        <v>0</v>
      </c>
      <c r="BV184" s="561">
        <f t="shared" si="1198"/>
        <v>0</v>
      </c>
      <c r="BW184" s="568">
        <f t="shared" ref="BW184:CP184" si="1199">SUMIF($CS$173:$CS$182,"&lt;0",BW173:BW182)</f>
        <v>0</v>
      </c>
      <c r="BX184" s="568">
        <f t="shared" si="1199"/>
        <v>0</v>
      </c>
      <c r="BY184" s="568">
        <f t="shared" si="1199"/>
        <v>0</v>
      </c>
      <c r="BZ184" s="568">
        <f t="shared" si="1199"/>
        <v>0</v>
      </c>
      <c r="CA184" s="561">
        <f t="shared" si="1199"/>
        <v>0</v>
      </c>
      <c r="CB184" s="568">
        <f t="shared" si="1199"/>
        <v>0</v>
      </c>
      <c r="CC184" s="568">
        <f t="shared" si="1199"/>
        <v>0</v>
      </c>
      <c r="CD184" s="568">
        <f t="shared" si="1199"/>
        <v>0</v>
      </c>
      <c r="CE184" s="568">
        <f t="shared" si="1199"/>
        <v>0</v>
      </c>
      <c r="CF184" s="561">
        <f t="shared" si="1199"/>
        <v>0</v>
      </c>
      <c r="CG184" s="568">
        <f t="shared" si="1199"/>
        <v>0</v>
      </c>
      <c r="CH184" s="568">
        <f t="shared" si="1199"/>
        <v>0</v>
      </c>
      <c r="CI184" s="568">
        <f t="shared" si="1199"/>
        <v>0</v>
      </c>
      <c r="CJ184" s="568">
        <f t="shared" si="1199"/>
        <v>0</v>
      </c>
      <c r="CK184" s="561">
        <f t="shared" si="1199"/>
        <v>0</v>
      </c>
      <c r="CL184" s="568">
        <f t="shared" si="1199"/>
        <v>0</v>
      </c>
      <c r="CM184" s="568">
        <f t="shared" si="1199"/>
        <v>0</v>
      </c>
      <c r="CN184" s="568">
        <f t="shared" si="1199"/>
        <v>0</v>
      </c>
      <c r="CO184" s="568">
        <f t="shared" si="1199"/>
        <v>0</v>
      </c>
      <c r="CP184" s="561">
        <f t="shared" si="1199"/>
        <v>0</v>
      </c>
      <c r="CQ184" s="62"/>
      <c r="CS184" s="543"/>
    </row>
    <row r="185" spans="1:97" s="19" customFormat="1" ht="20.399999999999999" x14ac:dyDescent="0.2">
      <c r="A185" s="294" t="s">
        <v>23</v>
      </c>
      <c r="B185" s="283" t="str">
        <f>'НП ДЕННА'!B108</f>
        <v xml:space="preserve">Разом підготовка та проведення атестації: </v>
      </c>
      <c r="C185" s="170"/>
      <c r="D185" s="170"/>
      <c r="E185" s="170"/>
      <c r="F185" s="170"/>
      <c r="G185" s="170"/>
      <c r="H185" s="170"/>
      <c r="I185" s="170"/>
      <c r="J185" s="170"/>
      <c r="K185" s="170"/>
      <c r="L185" s="170"/>
      <c r="M185" s="170"/>
      <c r="N185" s="170"/>
      <c r="O185" s="170"/>
      <c r="P185" s="273">
        <f>'НП ДЕННА'!P108</f>
        <v>0</v>
      </c>
      <c r="Q185" s="170"/>
      <c r="R185" s="170"/>
      <c r="S185" s="170"/>
      <c r="T185" s="170"/>
      <c r="U185" s="170"/>
      <c r="V185" s="170"/>
      <c r="W185" s="170"/>
      <c r="X185" s="170"/>
      <c r="Y185" s="170"/>
      <c r="Z185" s="170"/>
      <c r="AA185" s="170"/>
      <c r="AB185" s="171"/>
      <c r="AC185" s="569">
        <f>AC183+AC184</f>
        <v>360</v>
      </c>
      <c r="AD185" s="564">
        <f>AD183+AD184</f>
        <v>12</v>
      </c>
      <c r="AE185" s="563">
        <f t="shared" ref="AE185:CP185" si="1200">AE183+AE184</f>
        <v>0</v>
      </c>
      <c r="AF185" s="563">
        <f t="shared" si="1200"/>
        <v>0</v>
      </c>
      <c r="AG185" s="563">
        <f t="shared" si="1200"/>
        <v>0</v>
      </c>
      <c r="AH185" s="563">
        <f t="shared" si="1200"/>
        <v>360</v>
      </c>
      <c r="AI185" s="563">
        <f t="shared" si="1200"/>
        <v>0</v>
      </c>
      <c r="AJ185" s="563">
        <f t="shared" si="1200"/>
        <v>0</v>
      </c>
      <c r="AK185" s="563">
        <f t="shared" si="1200"/>
        <v>0</v>
      </c>
      <c r="AL185" s="563">
        <f t="shared" si="1200"/>
        <v>0</v>
      </c>
      <c r="AM185" s="565">
        <f t="shared" si="1200"/>
        <v>0</v>
      </c>
      <c r="AN185" s="563">
        <f t="shared" si="1200"/>
        <v>0</v>
      </c>
      <c r="AO185" s="563">
        <f t="shared" si="1200"/>
        <v>0</v>
      </c>
      <c r="AP185" s="563">
        <f t="shared" si="1200"/>
        <v>0</v>
      </c>
      <c r="AQ185" s="563">
        <f t="shared" si="1200"/>
        <v>0</v>
      </c>
      <c r="AR185" s="565">
        <f t="shared" si="1200"/>
        <v>0</v>
      </c>
      <c r="AS185" s="563">
        <f t="shared" si="1200"/>
        <v>0</v>
      </c>
      <c r="AT185" s="563">
        <f t="shared" si="1200"/>
        <v>0</v>
      </c>
      <c r="AU185" s="563">
        <f t="shared" si="1200"/>
        <v>0</v>
      </c>
      <c r="AV185" s="563">
        <f t="shared" si="1200"/>
        <v>360</v>
      </c>
      <c r="AW185" s="565">
        <f t="shared" si="1200"/>
        <v>12</v>
      </c>
      <c r="AX185" s="563">
        <f t="shared" si="1200"/>
        <v>0</v>
      </c>
      <c r="AY185" s="563">
        <f t="shared" si="1200"/>
        <v>0</v>
      </c>
      <c r="AZ185" s="563">
        <f t="shared" si="1200"/>
        <v>0</v>
      </c>
      <c r="BA185" s="563">
        <f t="shared" si="1200"/>
        <v>0</v>
      </c>
      <c r="BB185" s="565">
        <f t="shared" si="1200"/>
        <v>0</v>
      </c>
      <c r="BC185" s="563">
        <f t="shared" si="1200"/>
        <v>0</v>
      </c>
      <c r="BD185" s="563">
        <f t="shared" si="1200"/>
        <v>0</v>
      </c>
      <c r="BE185" s="563">
        <f t="shared" si="1200"/>
        <v>0</v>
      </c>
      <c r="BF185" s="563">
        <f t="shared" si="1200"/>
        <v>0</v>
      </c>
      <c r="BG185" s="565">
        <f t="shared" si="1200"/>
        <v>0</v>
      </c>
      <c r="BH185" s="563">
        <f t="shared" si="1200"/>
        <v>0</v>
      </c>
      <c r="BI185" s="563">
        <f t="shared" si="1200"/>
        <v>0</v>
      </c>
      <c r="BJ185" s="563">
        <f t="shared" si="1200"/>
        <v>0</v>
      </c>
      <c r="BK185" s="563">
        <f t="shared" si="1200"/>
        <v>0</v>
      </c>
      <c r="BL185" s="565">
        <f t="shared" si="1200"/>
        <v>0</v>
      </c>
      <c r="BM185" s="563">
        <f t="shared" si="1200"/>
        <v>0</v>
      </c>
      <c r="BN185" s="563">
        <f t="shared" si="1200"/>
        <v>0</v>
      </c>
      <c r="BO185" s="563">
        <f t="shared" si="1200"/>
        <v>0</v>
      </c>
      <c r="BP185" s="563">
        <f t="shared" si="1200"/>
        <v>0</v>
      </c>
      <c r="BQ185" s="565">
        <f t="shared" si="1200"/>
        <v>0</v>
      </c>
      <c r="BR185" s="563">
        <f t="shared" si="1200"/>
        <v>0</v>
      </c>
      <c r="BS185" s="563">
        <f t="shared" si="1200"/>
        <v>0</v>
      </c>
      <c r="BT185" s="563">
        <f t="shared" si="1200"/>
        <v>0</v>
      </c>
      <c r="BU185" s="563">
        <f t="shared" si="1200"/>
        <v>0</v>
      </c>
      <c r="BV185" s="565">
        <f t="shared" si="1200"/>
        <v>0</v>
      </c>
      <c r="BW185" s="563">
        <f t="shared" si="1200"/>
        <v>0</v>
      </c>
      <c r="BX185" s="563">
        <f t="shared" si="1200"/>
        <v>0</v>
      </c>
      <c r="BY185" s="563">
        <f t="shared" si="1200"/>
        <v>0</v>
      </c>
      <c r="BZ185" s="563">
        <f t="shared" si="1200"/>
        <v>0</v>
      </c>
      <c r="CA185" s="565">
        <f t="shared" si="1200"/>
        <v>0</v>
      </c>
      <c r="CB185" s="563">
        <f t="shared" si="1200"/>
        <v>0</v>
      </c>
      <c r="CC185" s="563">
        <f t="shared" si="1200"/>
        <v>0</v>
      </c>
      <c r="CD185" s="563">
        <f t="shared" si="1200"/>
        <v>0</v>
      </c>
      <c r="CE185" s="563">
        <f t="shared" si="1200"/>
        <v>0</v>
      </c>
      <c r="CF185" s="565">
        <f t="shared" si="1200"/>
        <v>0</v>
      </c>
      <c r="CG185" s="563">
        <f t="shared" si="1200"/>
        <v>0</v>
      </c>
      <c r="CH185" s="563">
        <f t="shared" si="1200"/>
        <v>0</v>
      </c>
      <c r="CI185" s="563">
        <f t="shared" si="1200"/>
        <v>0</v>
      </c>
      <c r="CJ185" s="563">
        <f t="shared" si="1200"/>
        <v>0</v>
      </c>
      <c r="CK185" s="565">
        <f t="shared" si="1200"/>
        <v>0</v>
      </c>
      <c r="CL185" s="563">
        <f t="shared" si="1200"/>
        <v>0</v>
      </c>
      <c r="CM185" s="563">
        <f t="shared" si="1200"/>
        <v>0</v>
      </c>
      <c r="CN185" s="563">
        <f t="shared" si="1200"/>
        <v>0</v>
      </c>
      <c r="CO185" s="563">
        <f t="shared" si="1200"/>
        <v>0</v>
      </c>
      <c r="CP185" s="565">
        <f t="shared" si="1200"/>
        <v>0</v>
      </c>
      <c r="CQ185" s="62"/>
      <c r="CS185" s="543"/>
    </row>
    <row r="186" spans="1:97" s="628" customFormat="1" ht="10.199999999999999" x14ac:dyDescent="0.2">
      <c r="A186" s="630"/>
      <c r="B186" s="631"/>
      <c r="C186" s="633"/>
      <c r="D186" s="633"/>
      <c r="E186" s="633"/>
      <c r="F186" s="633"/>
      <c r="G186" s="633"/>
      <c r="H186" s="633"/>
      <c r="I186" s="633"/>
      <c r="J186" s="633"/>
      <c r="K186" s="633"/>
      <c r="L186" s="633"/>
      <c r="M186" s="633"/>
      <c r="N186" s="633"/>
      <c r="O186" s="633"/>
      <c r="P186" s="679"/>
      <c r="Q186" s="633"/>
      <c r="R186" s="633"/>
      <c r="S186" s="633"/>
      <c r="T186" s="633"/>
      <c r="U186" s="633"/>
      <c r="V186" s="633"/>
      <c r="W186" s="633"/>
      <c r="X186" s="633"/>
      <c r="Y186" s="633"/>
      <c r="Z186" s="633"/>
      <c r="AA186" s="633"/>
      <c r="AB186" s="633"/>
      <c r="AC186" s="680"/>
      <c r="AD186" s="681"/>
      <c r="AE186" s="680"/>
      <c r="AF186" s="680"/>
      <c r="AG186" s="680"/>
      <c r="AH186" s="680"/>
      <c r="AI186" s="680"/>
      <c r="AJ186" s="680"/>
      <c r="AK186" s="680"/>
      <c r="AL186" s="680"/>
      <c r="AM186" s="681"/>
      <c r="AN186" s="680"/>
      <c r="AO186" s="680"/>
      <c r="AP186" s="680"/>
      <c r="AQ186" s="680"/>
      <c r="AR186" s="681"/>
      <c r="AS186" s="680"/>
      <c r="AT186" s="680"/>
      <c r="AU186" s="680"/>
      <c r="AV186" s="680"/>
      <c r="AW186" s="681"/>
      <c r="AX186" s="680"/>
      <c r="AY186" s="680"/>
      <c r="AZ186" s="680"/>
      <c r="BA186" s="680"/>
      <c r="BB186" s="681"/>
      <c r="BC186" s="680"/>
      <c r="BD186" s="680"/>
      <c r="BE186" s="680"/>
      <c r="BF186" s="680"/>
      <c r="BG186" s="681"/>
      <c r="BH186" s="680"/>
      <c r="BI186" s="680"/>
      <c r="BJ186" s="680"/>
      <c r="BK186" s="680"/>
      <c r="BL186" s="681"/>
      <c r="BM186" s="680"/>
      <c r="BN186" s="680"/>
      <c r="BO186" s="680"/>
      <c r="BP186" s="680"/>
      <c r="BQ186" s="681"/>
      <c r="BR186" s="680"/>
      <c r="BS186" s="680"/>
      <c r="BT186" s="680"/>
      <c r="BU186" s="680"/>
      <c r="BV186" s="681"/>
      <c r="BW186" s="680"/>
      <c r="BX186" s="680"/>
      <c r="BY186" s="680"/>
      <c r="BZ186" s="680"/>
      <c r="CA186" s="681"/>
      <c r="CB186" s="680"/>
      <c r="CC186" s="680"/>
      <c r="CD186" s="680"/>
      <c r="CE186" s="680"/>
      <c r="CF186" s="681"/>
      <c r="CG186" s="680"/>
      <c r="CH186" s="680"/>
      <c r="CI186" s="680"/>
      <c r="CJ186" s="680"/>
      <c r="CK186" s="681"/>
      <c r="CL186" s="680"/>
      <c r="CM186" s="680"/>
      <c r="CN186" s="680"/>
      <c r="CO186" s="680"/>
      <c r="CP186" s="681"/>
      <c r="CQ186" s="638"/>
      <c r="CS186" s="682"/>
    </row>
    <row r="187" spans="1:97" s="19" customFormat="1" ht="10.199999999999999" x14ac:dyDescent="0.2">
      <c r="A187" s="297"/>
      <c r="B187" s="292" t="str">
        <f>'НП ДЕННА'!B110</f>
        <v xml:space="preserve">Обов'язкові компоненти разом: </v>
      </c>
      <c r="C187" s="298"/>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57">
        <f>AC$167+AC$146+AC$125</f>
        <v>1650</v>
      </c>
      <c r="AD187" s="157">
        <f t="shared" ref="AD187:CO187" si="1201">AD$167+AD$146+AD$125</f>
        <v>55</v>
      </c>
      <c r="AE187" s="157">
        <f t="shared" si="1201"/>
        <v>192</v>
      </c>
      <c r="AF187" s="157">
        <f t="shared" si="1201"/>
        <v>0</v>
      </c>
      <c r="AG187" s="157">
        <f t="shared" si="1201"/>
        <v>178</v>
      </c>
      <c r="AH187" s="157">
        <f t="shared" si="1201"/>
        <v>1280</v>
      </c>
      <c r="AI187" s="157">
        <f t="shared" si="1201"/>
        <v>130</v>
      </c>
      <c r="AJ187" s="157">
        <f t="shared" si="1201"/>
        <v>0</v>
      </c>
      <c r="AK187" s="157">
        <f t="shared" si="1201"/>
        <v>104</v>
      </c>
      <c r="AL187" s="157">
        <f t="shared" si="1201"/>
        <v>666</v>
      </c>
      <c r="AM187" s="158">
        <f>AM$167+AM$146+AM$125</f>
        <v>30</v>
      </c>
      <c r="AN187" s="157">
        <f t="shared" si="1201"/>
        <v>50</v>
      </c>
      <c r="AO187" s="157">
        <f t="shared" si="1201"/>
        <v>0</v>
      </c>
      <c r="AP187" s="157">
        <f t="shared" si="1201"/>
        <v>62</v>
      </c>
      <c r="AQ187" s="157">
        <f t="shared" si="1201"/>
        <v>338</v>
      </c>
      <c r="AR187" s="158">
        <f t="shared" si="1201"/>
        <v>15</v>
      </c>
      <c r="AS187" s="157">
        <f t="shared" si="1201"/>
        <v>12</v>
      </c>
      <c r="AT187" s="157">
        <f t="shared" si="1201"/>
        <v>0</v>
      </c>
      <c r="AU187" s="157">
        <f t="shared" si="1201"/>
        <v>12</v>
      </c>
      <c r="AV187" s="157">
        <f t="shared" si="1201"/>
        <v>276</v>
      </c>
      <c r="AW187" s="158">
        <f t="shared" si="1201"/>
        <v>10</v>
      </c>
      <c r="AX187" s="157">
        <f t="shared" si="1201"/>
        <v>0</v>
      </c>
      <c r="AY187" s="157">
        <f t="shared" si="1201"/>
        <v>0</v>
      </c>
      <c r="AZ187" s="157">
        <f t="shared" si="1201"/>
        <v>0</v>
      </c>
      <c r="BA187" s="157">
        <f t="shared" si="1201"/>
        <v>0</v>
      </c>
      <c r="BB187" s="158">
        <f t="shared" si="1201"/>
        <v>0</v>
      </c>
      <c r="BC187" s="157">
        <f t="shared" si="1201"/>
        <v>0</v>
      </c>
      <c r="BD187" s="157">
        <f t="shared" si="1201"/>
        <v>0</v>
      </c>
      <c r="BE187" s="157">
        <f t="shared" si="1201"/>
        <v>0</v>
      </c>
      <c r="BF187" s="157">
        <f t="shared" si="1201"/>
        <v>0</v>
      </c>
      <c r="BG187" s="158">
        <f t="shared" si="1201"/>
        <v>0</v>
      </c>
      <c r="BH187" s="157">
        <f t="shared" si="1201"/>
        <v>0</v>
      </c>
      <c r="BI187" s="157">
        <f t="shared" si="1201"/>
        <v>0</v>
      </c>
      <c r="BJ187" s="157">
        <f t="shared" si="1201"/>
        <v>0</v>
      </c>
      <c r="BK187" s="157">
        <f t="shared" si="1201"/>
        <v>0</v>
      </c>
      <c r="BL187" s="158">
        <f t="shared" si="1201"/>
        <v>0</v>
      </c>
      <c r="BM187" s="157">
        <f t="shared" si="1201"/>
        <v>0</v>
      </c>
      <c r="BN187" s="157">
        <f t="shared" si="1201"/>
        <v>0</v>
      </c>
      <c r="BO187" s="157">
        <f t="shared" si="1201"/>
        <v>0</v>
      </c>
      <c r="BP187" s="157">
        <f t="shared" si="1201"/>
        <v>0</v>
      </c>
      <c r="BQ187" s="158">
        <f t="shared" si="1201"/>
        <v>0</v>
      </c>
      <c r="BR187" s="157">
        <f t="shared" si="1201"/>
        <v>0</v>
      </c>
      <c r="BS187" s="157">
        <f t="shared" si="1201"/>
        <v>0</v>
      </c>
      <c r="BT187" s="157">
        <f t="shared" si="1201"/>
        <v>0</v>
      </c>
      <c r="BU187" s="157">
        <f t="shared" si="1201"/>
        <v>0</v>
      </c>
      <c r="BV187" s="158">
        <f t="shared" si="1201"/>
        <v>0</v>
      </c>
      <c r="BW187" s="157">
        <f t="shared" si="1201"/>
        <v>0</v>
      </c>
      <c r="BX187" s="157">
        <f t="shared" si="1201"/>
        <v>0</v>
      </c>
      <c r="BY187" s="157">
        <f t="shared" si="1201"/>
        <v>0</v>
      </c>
      <c r="BZ187" s="157">
        <f t="shared" si="1201"/>
        <v>0</v>
      </c>
      <c r="CA187" s="158">
        <f t="shared" si="1201"/>
        <v>0</v>
      </c>
      <c r="CB187" s="157">
        <f t="shared" si="1201"/>
        <v>0</v>
      </c>
      <c r="CC187" s="157">
        <f t="shared" si="1201"/>
        <v>0</v>
      </c>
      <c r="CD187" s="157">
        <f t="shared" si="1201"/>
        <v>0</v>
      </c>
      <c r="CE187" s="157">
        <f t="shared" si="1201"/>
        <v>0</v>
      </c>
      <c r="CF187" s="158">
        <f t="shared" si="1201"/>
        <v>0</v>
      </c>
      <c r="CG187" s="157">
        <f t="shared" si="1201"/>
        <v>0</v>
      </c>
      <c r="CH187" s="157">
        <f t="shared" si="1201"/>
        <v>0</v>
      </c>
      <c r="CI187" s="157">
        <f t="shared" si="1201"/>
        <v>0</v>
      </c>
      <c r="CJ187" s="157">
        <f t="shared" si="1201"/>
        <v>0</v>
      </c>
      <c r="CK187" s="158">
        <f t="shared" si="1201"/>
        <v>0</v>
      </c>
      <c r="CL187" s="157">
        <f t="shared" si="1201"/>
        <v>0</v>
      </c>
      <c r="CM187" s="157">
        <f t="shared" si="1201"/>
        <v>0</v>
      </c>
      <c r="CN187" s="157">
        <f t="shared" si="1201"/>
        <v>0</v>
      </c>
      <c r="CO187" s="157">
        <f t="shared" si="1201"/>
        <v>0</v>
      </c>
      <c r="CP187" s="158">
        <f t="shared" ref="CP187" si="1202">CP$167+CP$146+CP$125</f>
        <v>0</v>
      </c>
      <c r="CQ187" s="62"/>
      <c r="CS187" s="543"/>
    </row>
    <row r="188" spans="1:97" s="19" customFormat="1" ht="10.199999999999999" x14ac:dyDescent="0.2">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c r="CK188" s="170"/>
      <c r="CL188" s="170"/>
      <c r="CM188" s="170"/>
      <c r="CN188" s="170"/>
      <c r="CO188" s="170"/>
      <c r="CP188" s="170"/>
      <c r="CQ188" s="62"/>
    </row>
    <row r="189" spans="1:97" s="19" customFormat="1" ht="10.199999999999999" x14ac:dyDescent="0.2">
      <c r="A189" s="500" t="str">
        <f>'НП ДЕННА'!A112</f>
        <v>2.</v>
      </c>
      <c r="B189" s="506" t="str">
        <f>'НП ДЕННА'!B112</f>
        <v>Вибіркові освітні компоненти</v>
      </c>
      <c r="C189" s="299"/>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56"/>
      <c r="AD189" s="235"/>
      <c r="AE189" s="235"/>
      <c r="AF189" s="235"/>
      <c r="AG189" s="235"/>
      <c r="AH189" s="235"/>
      <c r="AI189" s="220"/>
      <c r="AJ189" s="220"/>
      <c r="AK189" s="220"/>
      <c r="AL189" s="220"/>
      <c r="AM189" s="220"/>
      <c r="AN189" s="220"/>
      <c r="AO189" s="220"/>
      <c r="AP189" s="220"/>
      <c r="AQ189" s="220"/>
      <c r="AR189" s="220"/>
      <c r="AS189" s="220"/>
      <c r="AT189" s="220"/>
      <c r="AU189" s="220"/>
      <c r="AV189" s="220"/>
      <c r="AW189" s="220"/>
      <c r="AX189" s="220"/>
      <c r="AY189" s="220"/>
      <c r="AZ189" s="220"/>
      <c r="BA189" s="220"/>
      <c r="BB189" s="220"/>
      <c r="BC189" s="220"/>
      <c r="BD189" s="220"/>
      <c r="BE189" s="220"/>
      <c r="BF189" s="220"/>
      <c r="BG189" s="220"/>
      <c r="BH189" s="220"/>
      <c r="BI189" s="220"/>
      <c r="BJ189" s="220"/>
      <c r="BK189" s="220"/>
      <c r="BL189" s="220"/>
      <c r="BM189" s="220"/>
      <c r="BN189" s="220"/>
      <c r="BO189" s="220"/>
      <c r="BP189" s="220"/>
      <c r="BQ189" s="220"/>
      <c r="BR189" s="220"/>
      <c r="BS189" s="220"/>
      <c r="BT189" s="220"/>
      <c r="BU189" s="220"/>
      <c r="BV189" s="220"/>
      <c r="BW189" s="220"/>
      <c r="BX189" s="220"/>
      <c r="BY189" s="220"/>
      <c r="BZ189" s="220"/>
      <c r="CA189" s="220"/>
      <c r="CB189" s="220"/>
      <c r="CC189" s="220"/>
      <c r="CD189" s="220"/>
      <c r="CE189" s="220"/>
      <c r="CF189" s="220"/>
      <c r="CG189" s="220"/>
      <c r="CH189" s="220"/>
      <c r="CI189" s="220"/>
      <c r="CJ189" s="220"/>
      <c r="CK189" s="220"/>
      <c r="CL189" s="220"/>
      <c r="CM189" s="220"/>
      <c r="CN189" s="220"/>
      <c r="CO189" s="220"/>
      <c r="CP189" s="220"/>
      <c r="CQ189" s="62"/>
    </row>
    <row r="190" spans="1:97" s="19" customFormat="1" ht="10.199999999999999" x14ac:dyDescent="0.2">
      <c r="A190" s="22" t="str">
        <f>'НП ДЕННА'!A113</f>
        <v>2.01</v>
      </c>
      <c r="B190" s="270" t="str">
        <f>'НП ДЕННА'!B113</f>
        <v>Вибіркова дисципліна 1</v>
      </c>
      <c r="C190" s="271"/>
      <c r="D190" s="272">
        <f>'НП ДЕННА'!D113</f>
        <v>0</v>
      </c>
      <c r="E190" s="273">
        <f>'НП ДЕННА'!E113</f>
        <v>0</v>
      </c>
      <c r="F190" s="273">
        <f>'НП ДЕННА'!F113</f>
        <v>0</v>
      </c>
      <c r="G190" s="274">
        <f>'НП ДЕННА'!G113</f>
        <v>0</v>
      </c>
      <c r="H190" s="272">
        <f>'НП ДЕННА'!H113</f>
        <v>2</v>
      </c>
      <c r="I190" s="273">
        <f>'НП ДЕННА'!I113</f>
        <v>0</v>
      </c>
      <c r="J190" s="273">
        <f>'НП ДЕННА'!J113</f>
        <v>0</v>
      </c>
      <c r="K190" s="273">
        <f>'НП ДЕННА'!K113</f>
        <v>0</v>
      </c>
      <c r="L190" s="273"/>
      <c r="M190" s="273"/>
      <c r="N190" s="273"/>
      <c r="O190" s="273"/>
      <c r="P190" s="273">
        <f>'НП ДЕННА'!P113</f>
        <v>0</v>
      </c>
      <c r="Q190" s="273">
        <f>'НП ДЕННА'!Q113</f>
        <v>0</v>
      </c>
      <c r="R190" s="273">
        <f>'НП ДЕННА'!R113</f>
        <v>0</v>
      </c>
      <c r="S190" s="273">
        <f>'НП ДЕННА'!S113</f>
        <v>0</v>
      </c>
      <c r="T190" s="257">
        <f>'НП ДЕННА'!T113</f>
        <v>0</v>
      </c>
      <c r="U190" s="257">
        <f>'НП ДЕННА'!U113</f>
        <v>0</v>
      </c>
      <c r="V190" s="272">
        <f>'НП ДЕННА'!V113</f>
        <v>0</v>
      </c>
      <c r="W190" s="273">
        <f>'НП ДЕННА'!W113</f>
        <v>0</v>
      </c>
      <c r="X190" s="273">
        <f>'НП ДЕННА'!X113</f>
        <v>0</v>
      </c>
      <c r="Y190" s="273">
        <f>'НП ДЕННА'!Y113</f>
        <v>0</v>
      </c>
      <c r="Z190" s="273">
        <f>'НП ДЕННА'!Z113</f>
        <v>0</v>
      </c>
      <c r="AA190" s="273">
        <f>'НП ДЕННА'!AA113</f>
        <v>0</v>
      </c>
      <c r="AB190" s="273">
        <f>'НП ДЕННА'!AB113</f>
        <v>0</v>
      </c>
      <c r="AC190" s="275">
        <f t="shared" ref="AC190:AC191" si="1203">SUM(AE190:AH190)</f>
        <v>150</v>
      </c>
      <c r="AD190" s="620">
        <f>'НП ДЕННА'!AD113-AD191</f>
        <v>5</v>
      </c>
      <c r="AE190" s="9">
        <f t="shared" ref="AE190:AE229" si="1204">AI190+AN190+AS190+AX190+BC190+BH190+BM190+BR190+BW190+CB190+CG190+CL190</f>
        <v>0</v>
      </c>
      <c r="AF190" s="9">
        <f t="shared" ref="AF190:AF229" si="1205">AJ190+AO190+AT190+AY190+BD190+BI190+BN190+BS190+BX190+CC190+CH190+CM190</f>
        <v>0</v>
      </c>
      <c r="AG190" s="9">
        <f t="shared" ref="AG190:AG229" si="1206">AK190+AP190+AU190+AZ190+BE190+BJ190+BO190+BT190+BY190+CD190+CI190+CN190</f>
        <v>0</v>
      </c>
      <c r="AH190" s="9">
        <f t="shared" ref="AH190:AH229" si="1207">AL190+AQ190+AV190+BA190+BF190+BK190+BP190+BU190+BZ190+CE190+CJ190+CO190</f>
        <v>150</v>
      </c>
      <c r="AI190" s="545">
        <f>IF('НП ДЕННА'!AI113&gt;0,IF(ROUND('НП ДЕННА'!AI113*$CR$4,0)&gt;0,ROUND('НП ДЕННА'!AI113*$CR$4,0)*2,2),0)-AI191</f>
        <v>0</v>
      </c>
      <c r="AJ190" s="545">
        <f>IF('НП ДЕННА'!AJ113&gt;0,IF(ROUND('НП ДЕННА'!AJ113*$CR$4,0)&gt;0,ROUND('НП ДЕННА'!AJ113*$CR$4,0)*2,2),0)-AJ191</f>
        <v>0</v>
      </c>
      <c r="AK190" s="546">
        <f>IF('НП ДЕННА'!AK113&gt;0,IF(ROUND('НП ДЕННА'!AK113*$CR$4,0)&gt;0,ROUND('НП ДЕННА'!AK113*$CR$4,0)*2,2),0)-AK191</f>
        <v>0</v>
      </c>
      <c r="AL190" s="683">
        <f>'НП ДЕННА'!AL113*30-SUM(AI190:AK190)-AL191</f>
        <v>0</v>
      </c>
      <c r="AM190" s="518">
        <f>'НП ДЕННА'!AL113-AM191</f>
        <v>0</v>
      </c>
      <c r="AN190" s="545">
        <f>IF('НП ДЕННА'!AM113&gt;0,IF(ROUND('НП ДЕННА'!AM113*$CR$4,0)&gt;0,ROUND('НП ДЕННА'!AM113*$CR$4,0)*2,2),0)-AN191</f>
        <v>0</v>
      </c>
      <c r="AO190" s="545">
        <f>IF('НП ДЕННА'!AN113&gt;0,IF(ROUND('НП ДЕННА'!AN113*$CR$4,0)&gt;0,ROUND('НП ДЕННА'!AN113*$CR$4,0)*2,2),0)-AO191</f>
        <v>0</v>
      </c>
      <c r="AP190" s="546">
        <f>IF('НП ДЕННА'!AO113&gt;0,IF(ROUND('НП ДЕННА'!AO113*$CR$4,0)&gt;0,ROUND('НП ДЕННА'!AO113*$CR$4,0)*2,2),0)-AP191</f>
        <v>0</v>
      </c>
      <c r="AQ190" s="683">
        <f>'НП ДЕННА'!AP113*30-SUM(AN190:AP190)-AQ191</f>
        <v>150</v>
      </c>
      <c r="AR190" s="518">
        <f>'НП ДЕННА'!AP113-AR191</f>
        <v>5</v>
      </c>
      <c r="AS190" s="545">
        <f>IF('НП ДЕННА'!AQ113&gt;0,IF(ROUND('НП ДЕННА'!AQ113*$CR$4,0)&gt;0,ROUND('НП ДЕННА'!AQ113*$CR$4,0)*2,2),0)-AS191</f>
        <v>0</v>
      </c>
      <c r="AT190" s="545">
        <f>IF('НП ДЕННА'!AR113&gt;0,IF(ROUND('НП ДЕННА'!AR113*$CR$4,0)&gt;0,ROUND('НП ДЕННА'!AR113*$CR$4,0)*2,2),0)-AT191</f>
        <v>0</v>
      </c>
      <c r="AU190" s="546">
        <f>IF('НП ДЕННА'!AS113&gt;0,IF(ROUND('НП ДЕННА'!AS113*$CR$4,0)&gt;0,ROUND('НП ДЕННА'!AS113*$CR$4,0)*2,2),0)-AU191</f>
        <v>0</v>
      </c>
      <c r="AV190" s="683">
        <f>'НП ДЕННА'!AT113*30-SUM(AS190:AU190)-AV191</f>
        <v>0</v>
      </c>
      <c r="AW190" s="518">
        <f>'НП ДЕННА'!AT113-AW191</f>
        <v>0</v>
      </c>
      <c r="AX190" s="545">
        <f>IF('НП ДЕННА'!AU113&gt;0,IF(ROUND('НП ДЕННА'!AU113*$CR$4,0)&gt;0,ROUND('НП ДЕННА'!AU113*$CR$4,0)*2,2),0)-AX191</f>
        <v>0</v>
      </c>
      <c r="AY190" s="545">
        <f>IF('НП ДЕННА'!AV113&gt;0,IF(ROUND('НП ДЕННА'!AV113*$CR$4,0)&gt;0,ROUND('НП ДЕННА'!AV113*$CR$4,0)*2,2),0)-AY191</f>
        <v>0</v>
      </c>
      <c r="AZ190" s="546">
        <f>IF('НП ДЕННА'!AW113&gt;0,IF(ROUND('НП ДЕННА'!AW113*$CR$4,0)&gt;0,ROUND('НП ДЕННА'!AW113*$CR$4,0)*2,2),0)-AZ191</f>
        <v>0</v>
      </c>
      <c r="BA190" s="683">
        <f>'НП ДЕННА'!AX113*30-SUM(AX190:AZ190)-BA191</f>
        <v>0</v>
      </c>
      <c r="BB190" s="518">
        <f>'НП ДЕННА'!AX113-BB191</f>
        <v>0</v>
      </c>
      <c r="BC190" s="545">
        <f>IF('НП ДЕННА'!AY113&gt;0,IF(ROUND('НП ДЕННА'!AY113*$CR$4,0)&gt;0,ROUND('НП ДЕННА'!AY113*$CR$4,0)*2,2),0)-BC191</f>
        <v>0</v>
      </c>
      <c r="BD190" s="545">
        <f>IF('НП ДЕННА'!AZ113&gt;0,IF(ROUND('НП ДЕННА'!AZ113*$CR$4,0)&gt;0,ROUND('НП ДЕННА'!AZ113*$CR$4,0)*2,2),0)-BD191</f>
        <v>0</v>
      </c>
      <c r="BE190" s="546">
        <f>IF('НП ДЕННА'!BA113&gt;0,IF(ROUND('НП ДЕННА'!BA113*$CR$4,0)&gt;0,ROUND('НП ДЕННА'!BA113*$CR$4,0)*2,2),0)-BE191</f>
        <v>0</v>
      </c>
      <c r="BF190" s="683">
        <f>'НП ДЕННА'!BB113*30-SUM(BC190:BE190)-BF191</f>
        <v>0</v>
      </c>
      <c r="BG190" s="518">
        <f>'НП ДЕННА'!BB113-BG191</f>
        <v>0</v>
      </c>
      <c r="BH190" s="545">
        <f>IF('НП ДЕННА'!BC113&gt;0,IF(ROUND('НП ДЕННА'!BC113*$CR$4,0)&gt;0,ROUND('НП ДЕННА'!BC113*$CR$4,0)*2,2),0)-BH191</f>
        <v>0</v>
      </c>
      <c r="BI190" s="545">
        <f>IF('НП ДЕННА'!BD113&gt;0,IF(ROUND('НП ДЕННА'!BD113*$CR$4,0)&gt;0,ROUND('НП ДЕННА'!BD113*$CR$4,0)*2,2),0)-BI191</f>
        <v>0</v>
      </c>
      <c r="BJ190" s="546">
        <f>IF('НП ДЕННА'!BE113&gt;0,IF(ROUND('НП ДЕННА'!BE113*$CR$4,0)&gt;0,ROUND('НП ДЕННА'!BE113*$CR$4,0)*2,2),0)-BJ191</f>
        <v>0</v>
      </c>
      <c r="BK190" s="683">
        <f>'НП ДЕННА'!BF113*30-SUM(BH190:BJ190)-BK191</f>
        <v>0</v>
      </c>
      <c r="BL190" s="518">
        <f>'НП ДЕННА'!BF113-BL191</f>
        <v>0</v>
      </c>
      <c r="BM190" s="545">
        <f>IF('НП ДЕННА'!BG113&gt;0,IF(ROUND('НП ДЕННА'!BG113*$CR$4,0)&gt;0,ROUND('НП ДЕННА'!BG113*$CR$4,0)*2,2),0)-BM191</f>
        <v>0</v>
      </c>
      <c r="BN190" s="545">
        <f>IF('НП ДЕННА'!BH113&gt;0,IF(ROUND('НП ДЕННА'!BH113*$CR$4,0)&gt;0,ROUND('НП ДЕННА'!BH113*$CR$4,0)*2,2),0)-BN191</f>
        <v>0</v>
      </c>
      <c r="BO190" s="546">
        <f>IF('НП ДЕННА'!BI113&gt;0,IF(ROUND('НП ДЕННА'!BI113*$CR$4,0)&gt;0,ROUND('НП ДЕННА'!BI113*$CR$4,0)*2,2),0)-BO191</f>
        <v>0</v>
      </c>
      <c r="BP190" s="683">
        <f>'НП ДЕННА'!BJ113*30-SUM(BM190:BO190)-BP191</f>
        <v>0</v>
      </c>
      <c r="BQ190" s="518">
        <f>'НП ДЕННА'!BJ113-BQ191</f>
        <v>0</v>
      </c>
      <c r="BR190" s="545">
        <f>IF('НП ДЕННА'!BK113&gt;0,IF(ROUND('НП ДЕННА'!BK113*$CR$4,0)&gt;0,ROUND('НП ДЕННА'!BK113*$CR$4,0)*2,2),0)-BR191</f>
        <v>0</v>
      </c>
      <c r="BS190" s="545">
        <f>IF('НП ДЕННА'!BL113&gt;0,IF(ROUND('НП ДЕННА'!BL113*$CR$4,0)&gt;0,ROUND('НП ДЕННА'!BL113*$CR$4,0)*2,2),0)-BS191</f>
        <v>0</v>
      </c>
      <c r="BT190" s="546">
        <f>IF('НП ДЕННА'!BM113&gt;0,IF(ROUND('НП ДЕННА'!BM113*$CR$4,0)&gt;0,ROUND('НП ДЕННА'!BM113*$CR$4,0)*2,2),0)-BT191</f>
        <v>0</v>
      </c>
      <c r="BU190" s="683">
        <f>'НП ДЕННА'!BN113*30-SUM(BR190:BT190)-BU191</f>
        <v>0</v>
      </c>
      <c r="BV190" s="518">
        <f>'НП ДЕННА'!BN113-BV191</f>
        <v>0</v>
      </c>
      <c r="BW190" s="545">
        <f>IF('НП ДЕННА'!BO113&gt;0,IF(ROUND('НП ДЕННА'!BO113*$CR$4,0)&gt;0,ROUND('НП ДЕННА'!BO113*$CR$4,0)*2,2),0)-BW191</f>
        <v>0</v>
      </c>
      <c r="BX190" s="545">
        <f>IF('НП ДЕННА'!BP113&gt;0,IF(ROUND('НП ДЕННА'!BP113*$CR$4,0)&gt;0,ROUND('НП ДЕННА'!BP113*$CR$4,0)*2,2),0)-BX191</f>
        <v>0</v>
      </c>
      <c r="BY190" s="546">
        <f>IF('НП ДЕННА'!BQ113&gt;0,IF(ROUND('НП ДЕННА'!BQ113*$CR$4,0)&gt;0,ROUND('НП ДЕННА'!BQ113*$CR$4,0)*2,2),0)-BY191</f>
        <v>0</v>
      </c>
      <c r="BZ190" s="683">
        <f>'НП ДЕННА'!BR113*30-SUM(BW190:BY190)-BZ191</f>
        <v>0</v>
      </c>
      <c r="CA190" s="518">
        <f>'НП ДЕННА'!BR113-CA191</f>
        <v>0</v>
      </c>
      <c r="CB190" s="545">
        <f>IF('НП ДЕННА'!BS113&gt;0,IF(ROUND('НП ДЕННА'!BS113*$CR$4,0)&gt;0,ROUND('НП ДЕННА'!BS113*$CR$4,0)*2,2),0)-CB191</f>
        <v>0</v>
      </c>
      <c r="CC190" s="545">
        <f>IF('НП ДЕННА'!BT113&gt;0,IF(ROUND('НП ДЕННА'!BT113*$CR$4,0)&gt;0,ROUND('НП ДЕННА'!BT113*$CR$4,0)*2,2),0)-CC191</f>
        <v>0</v>
      </c>
      <c r="CD190" s="546">
        <f>IF('НП ДЕННА'!BU113&gt;0,IF(ROUND('НП ДЕННА'!BU113*$CR$4,0)&gt;0,ROUND('НП ДЕННА'!BU113*$CR$4,0)*2,2),0)-CD191</f>
        <v>0</v>
      </c>
      <c r="CE190" s="683">
        <f>'НП ДЕННА'!BV113*30-SUM(CB190:CD190)-CE191</f>
        <v>0</v>
      </c>
      <c r="CF190" s="518">
        <f>'НП ДЕННА'!BV113-CF191</f>
        <v>0</v>
      </c>
      <c r="CG190" s="545">
        <f>IF('НП ДЕННА'!BW113&gt;0,IF(ROUND('НП ДЕННА'!BW113*$CR$4,0)&gt;0,ROUND('НП ДЕННА'!BW113*$CR$4,0)*2,2),0)-CG191</f>
        <v>0</v>
      </c>
      <c r="CH190" s="545">
        <f>IF('НП ДЕННА'!BX113&gt;0,IF(ROUND('НП ДЕННА'!BX113*$CR$4,0)&gt;0,ROUND('НП ДЕННА'!BX113*$CR$4,0)*2,2),0)-CH191</f>
        <v>0</v>
      </c>
      <c r="CI190" s="546">
        <f>IF('НП ДЕННА'!BY113&gt;0,IF(ROUND('НП ДЕННА'!BY113*$CR$4,0)&gt;0,ROUND('НП ДЕННА'!BY113*$CR$4,0)*2,2),0)-CI191</f>
        <v>0</v>
      </c>
      <c r="CJ190" s="683">
        <f>'НП ДЕННА'!BZ113*30-SUM(CG190:CI190)-CJ191</f>
        <v>0</v>
      </c>
      <c r="CK190" s="518">
        <f>'НП ДЕННА'!BZ113-CK191</f>
        <v>0</v>
      </c>
      <c r="CL190" s="545">
        <f>IF('НП ДЕННА'!CA113&gt;0,IF(ROUND('НП ДЕННА'!CA113*$CR$4,0)&gt;0,ROUND('НП ДЕННА'!CA113*$CR$4,0)*2,2),0)-CL191</f>
        <v>0</v>
      </c>
      <c r="CM190" s="545">
        <f>IF('НП ДЕННА'!CB113&gt;0,IF(ROUND('НП ДЕННА'!CB113*$CR$4,0)&gt;0,ROUND('НП ДЕННА'!CB113*$CR$4,0)*2,2),0)-CM191</f>
        <v>0</v>
      </c>
      <c r="CN190" s="546">
        <f>IF('НП ДЕННА'!CC113&gt;0,IF(ROUND('НП ДЕННА'!CC113*$CR$4,0)&gt;0,ROUND('НП ДЕННА'!CC113*$CR$4,0)*2,2),0)-CN191</f>
        <v>0</v>
      </c>
      <c r="CO190" s="683">
        <f>'НП ДЕННА'!CD113*30-SUM(CL190:CN190)-CO191</f>
        <v>0</v>
      </c>
      <c r="CP190" s="518">
        <f>'НП ДЕННА'!CD113-CP191</f>
        <v>0</v>
      </c>
      <c r="CQ190" s="62"/>
    </row>
    <row r="191" spans="1:97" s="19" customFormat="1" ht="10.199999999999999" x14ac:dyDescent="0.2">
      <c r="A191" s="22"/>
      <c r="B191" s="363"/>
      <c r="C191" s="512" t="s">
        <v>275</v>
      </c>
      <c r="D191" s="513"/>
      <c r="E191" s="514"/>
      <c r="F191" s="514"/>
      <c r="G191" s="515"/>
      <c r="H191" s="513"/>
      <c r="I191" s="514"/>
      <c r="J191" s="514"/>
      <c r="K191" s="514"/>
      <c r="L191" s="514"/>
      <c r="M191" s="514"/>
      <c r="N191" s="514"/>
      <c r="O191" s="514"/>
      <c r="P191" s="514"/>
      <c r="Q191" s="514"/>
      <c r="R191" s="514"/>
      <c r="S191" s="514"/>
      <c r="T191" s="516"/>
      <c r="U191" s="516"/>
      <c r="V191" s="513"/>
      <c r="W191" s="514"/>
      <c r="X191" s="514"/>
      <c r="Y191" s="514"/>
      <c r="Z191" s="514"/>
      <c r="AA191" s="514"/>
      <c r="AB191" s="514"/>
      <c r="AC191" s="516">
        <f t="shared" si="1203"/>
        <v>0</v>
      </c>
      <c r="AD191" s="621">
        <f>AM191+AR191+AW191+BB191+BG191+BL191+BQ191+BV191+CA191+CF191+CK191+CP191</f>
        <v>0</v>
      </c>
      <c r="AE191" s="517">
        <f t="shared" si="1204"/>
        <v>0</v>
      </c>
      <c r="AF191" s="517">
        <f t="shared" si="1205"/>
        <v>0</v>
      </c>
      <c r="AG191" s="517">
        <f t="shared" si="1206"/>
        <v>0</v>
      </c>
      <c r="AH191" s="517">
        <f t="shared" si="1207"/>
        <v>0</v>
      </c>
      <c r="AI191" s="684"/>
      <c r="AJ191" s="684"/>
      <c r="AK191" s="685"/>
      <c r="AL191" s="549"/>
      <c r="AM191" s="520">
        <f t="shared" ref="AM191" si="1208">SUM(AI191:AL191)/30</f>
        <v>0</v>
      </c>
      <c r="AN191" s="684"/>
      <c r="AO191" s="684"/>
      <c r="AP191" s="685"/>
      <c r="AQ191" s="549"/>
      <c r="AR191" s="520">
        <f t="shared" ref="AR191" si="1209">SUM(AN191:AQ191)/30</f>
        <v>0</v>
      </c>
      <c r="AS191" s="684"/>
      <c r="AT191" s="684"/>
      <c r="AU191" s="685"/>
      <c r="AV191" s="549"/>
      <c r="AW191" s="520">
        <f t="shared" ref="AW191" si="1210">SUM(AS191:AV191)/30</f>
        <v>0</v>
      </c>
      <c r="AX191" s="684"/>
      <c r="AY191" s="684"/>
      <c r="AZ191" s="685"/>
      <c r="BA191" s="549"/>
      <c r="BB191" s="520">
        <f t="shared" ref="BB191" si="1211">SUM(AX191:BA191)/30</f>
        <v>0</v>
      </c>
      <c r="BC191" s="684"/>
      <c r="BD191" s="684"/>
      <c r="BE191" s="685"/>
      <c r="BF191" s="549"/>
      <c r="BG191" s="520">
        <f t="shared" ref="BG191" si="1212">SUM(BC191:BF191)/30</f>
        <v>0</v>
      </c>
      <c r="BH191" s="684"/>
      <c r="BI191" s="684"/>
      <c r="BJ191" s="685"/>
      <c r="BK191" s="549"/>
      <c r="BL191" s="520">
        <f t="shared" ref="BL191" si="1213">SUM(BH191:BK191)/30</f>
        <v>0</v>
      </c>
      <c r="BM191" s="684"/>
      <c r="BN191" s="684"/>
      <c r="BO191" s="685"/>
      <c r="BP191" s="549"/>
      <c r="BQ191" s="520">
        <f t="shared" ref="BQ191" si="1214">SUM(BM191:BP191)/30</f>
        <v>0</v>
      </c>
      <c r="BR191" s="684"/>
      <c r="BS191" s="684"/>
      <c r="BT191" s="685"/>
      <c r="BU191" s="549"/>
      <c r="BV191" s="520">
        <f t="shared" ref="BV191" si="1215">SUM(BR191:BU191)/30</f>
        <v>0</v>
      </c>
      <c r="BW191" s="684"/>
      <c r="BX191" s="684"/>
      <c r="BY191" s="685"/>
      <c r="BZ191" s="549"/>
      <c r="CA191" s="520">
        <f t="shared" ref="CA191" si="1216">SUM(BW191:BZ191)/30</f>
        <v>0</v>
      </c>
      <c r="CB191" s="684"/>
      <c r="CC191" s="684"/>
      <c r="CD191" s="685"/>
      <c r="CE191" s="549"/>
      <c r="CF191" s="520">
        <f t="shared" ref="CF191" si="1217">SUM(CB191:CE191)/30</f>
        <v>0</v>
      </c>
      <c r="CG191" s="684"/>
      <c r="CH191" s="684"/>
      <c r="CI191" s="685"/>
      <c r="CJ191" s="549"/>
      <c r="CK191" s="520">
        <f t="shared" ref="CK191" si="1218">SUM(CG191:CJ191)/30</f>
        <v>0</v>
      </c>
      <c r="CL191" s="684"/>
      <c r="CM191" s="684"/>
      <c r="CN191" s="685"/>
      <c r="CO191" s="549"/>
      <c r="CP191" s="520">
        <f t="shared" ref="CP191" si="1219">SUM(CL191:CO191)/30</f>
        <v>0</v>
      </c>
      <c r="CQ191" s="62"/>
    </row>
    <row r="192" spans="1:97" s="19" customFormat="1" ht="10.199999999999999" x14ac:dyDescent="0.2">
      <c r="A192" s="22" t="str">
        <f>'НП ДЕННА'!A114</f>
        <v>2.02</v>
      </c>
      <c r="B192" s="270" t="str">
        <f>'НП ДЕННА'!B114</f>
        <v>Вибіркова дисципліна 2</v>
      </c>
      <c r="C192" s="271"/>
      <c r="D192" s="272">
        <f>'НП ДЕННА'!D114</f>
        <v>0</v>
      </c>
      <c r="E192" s="273">
        <f>'НП ДЕННА'!E114</f>
        <v>0</v>
      </c>
      <c r="F192" s="273">
        <f>'НП ДЕННА'!F114</f>
        <v>0</v>
      </c>
      <c r="G192" s="274">
        <f>'НП ДЕННА'!G114</f>
        <v>0</v>
      </c>
      <c r="H192" s="272">
        <f>'НП ДЕННА'!H114</f>
        <v>2</v>
      </c>
      <c r="I192" s="273">
        <f>'НП ДЕННА'!I114</f>
        <v>0</v>
      </c>
      <c r="J192" s="273">
        <f>'НП ДЕННА'!J114</f>
        <v>0</v>
      </c>
      <c r="K192" s="273">
        <f>'НП ДЕННА'!K114</f>
        <v>0</v>
      </c>
      <c r="L192" s="273"/>
      <c r="M192" s="273"/>
      <c r="N192" s="273"/>
      <c r="O192" s="273"/>
      <c r="P192" s="273">
        <f>'НП ДЕННА'!P114</f>
        <v>0</v>
      </c>
      <c r="Q192" s="273">
        <f>'НП ДЕННА'!Q114</f>
        <v>0</v>
      </c>
      <c r="R192" s="273">
        <f>'НП ДЕННА'!R114</f>
        <v>0</v>
      </c>
      <c r="S192" s="273">
        <f>'НП ДЕННА'!S114</f>
        <v>0</v>
      </c>
      <c r="T192" s="257">
        <f>'НП ДЕННА'!T114</f>
        <v>0</v>
      </c>
      <c r="U192" s="257">
        <f>'НП ДЕННА'!U114</f>
        <v>0</v>
      </c>
      <c r="V192" s="272">
        <f>'НП ДЕННА'!V114</f>
        <v>0</v>
      </c>
      <c r="W192" s="273">
        <f>'НП ДЕННА'!W114</f>
        <v>0</v>
      </c>
      <c r="X192" s="273">
        <f>'НП ДЕННА'!X114</f>
        <v>0</v>
      </c>
      <c r="Y192" s="273">
        <f>'НП ДЕННА'!Y114</f>
        <v>0</v>
      </c>
      <c r="Z192" s="273">
        <f>'НП ДЕННА'!Z114</f>
        <v>0</v>
      </c>
      <c r="AA192" s="273">
        <f>'НП ДЕННА'!AA114</f>
        <v>0</v>
      </c>
      <c r="AB192" s="273">
        <f>'НП ДЕННА'!AB114</f>
        <v>0</v>
      </c>
      <c r="AC192" s="275">
        <f t="shared" ref="AC192:AC229" si="1220">SUM(AE192:AH192)</f>
        <v>150</v>
      </c>
      <c r="AD192" s="620">
        <f>'НП ДЕННА'!AD114-AD193</f>
        <v>5</v>
      </c>
      <c r="AE192" s="9">
        <f t="shared" si="1204"/>
        <v>0</v>
      </c>
      <c r="AF192" s="9">
        <f t="shared" si="1205"/>
        <v>0</v>
      </c>
      <c r="AG192" s="9">
        <f t="shared" si="1206"/>
        <v>0</v>
      </c>
      <c r="AH192" s="9">
        <f t="shared" si="1207"/>
        <v>150</v>
      </c>
      <c r="AI192" s="545">
        <f>IF('НП ДЕННА'!AI114&gt;0,IF(ROUND('НП ДЕННА'!AI114*$CR$4,0)&gt;0,ROUND('НП ДЕННА'!AI114*$CR$4,0)*2,2),0)-AI193</f>
        <v>0</v>
      </c>
      <c r="AJ192" s="545">
        <f>IF('НП ДЕННА'!AJ114&gt;0,IF(ROUND('НП ДЕННА'!AJ114*$CR$4,0)&gt;0,ROUND('НП ДЕННА'!AJ114*$CR$4,0)*2,2),0)-AJ193</f>
        <v>0</v>
      </c>
      <c r="AK192" s="546">
        <f>IF('НП ДЕННА'!AK114&gt;0,IF(ROUND('НП ДЕННА'!AK114*$CR$4,0)&gt;0,ROUND('НП ДЕННА'!AK114*$CR$4,0)*2,2),0)-AK193</f>
        <v>0</v>
      </c>
      <c r="AL192" s="683">
        <f>'НП ДЕННА'!AL114*30-SUM(AI192:AK192)-AL193</f>
        <v>0</v>
      </c>
      <c r="AM192" s="518">
        <f>'НП ДЕННА'!AL114-AM193</f>
        <v>0</v>
      </c>
      <c r="AN192" s="545">
        <f>IF('НП ДЕННА'!AM114&gt;0,IF(ROUND('НП ДЕННА'!AM114*$CR$4,0)&gt;0,ROUND('НП ДЕННА'!AM114*$CR$4,0)*2,2),0)-AN193</f>
        <v>0</v>
      </c>
      <c r="AO192" s="545">
        <f>IF('НП ДЕННА'!AN114&gt;0,IF(ROUND('НП ДЕННА'!AN114*$CR$4,0)&gt;0,ROUND('НП ДЕННА'!AN114*$CR$4,0)*2,2),0)-AO193</f>
        <v>0</v>
      </c>
      <c r="AP192" s="546">
        <f>IF('НП ДЕННА'!AO114&gt;0,IF(ROUND('НП ДЕННА'!AO114*$CR$4,0)&gt;0,ROUND('НП ДЕННА'!AO114*$CR$4,0)*2,2),0)-AP193</f>
        <v>0</v>
      </c>
      <c r="AQ192" s="683">
        <f>'НП ДЕННА'!AP114*30-SUM(AN192:AP192)-AQ193</f>
        <v>150</v>
      </c>
      <c r="AR192" s="518">
        <f>'НП ДЕННА'!AP114-AR193</f>
        <v>5</v>
      </c>
      <c r="AS192" s="545">
        <f>IF('НП ДЕННА'!AQ114&gt;0,IF(ROUND('НП ДЕННА'!AQ114*$CR$4,0)&gt;0,ROUND('НП ДЕННА'!AQ114*$CR$4,0)*2,2),0)-AS193</f>
        <v>0</v>
      </c>
      <c r="AT192" s="545">
        <f>IF('НП ДЕННА'!AR114&gt;0,IF(ROUND('НП ДЕННА'!AR114*$CR$4,0)&gt;0,ROUND('НП ДЕННА'!AR114*$CR$4,0)*2,2),0)-AT193</f>
        <v>0</v>
      </c>
      <c r="AU192" s="546">
        <f>IF('НП ДЕННА'!AS114&gt;0,IF(ROUND('НП ДЕННА'!AS114*$CR$4,0)&gt;0,ROUND('НП ДЕННА'!AS114*$CR$4,0)*2,2),0)-AU193</f>
        <v>0</v>
      </c>
      <c r="AV192" s="683">
        <f>'НП ДЕННА'!AT114*30-SUM(AS192:AU192)-AV193</f>
        <v>0</v>
      </c>
      <c r="AW192" s="518">
        <f>'НП ДЕННА'!AT114-AW193</f>
        <v>0</v>
      </c>
      <c r="AX192" s="545">
        <f>IF('НП ДЕННА'!AU114&gt;0,IF(ROUND('НП ДЕННА'!AU114*$CR$4,0)&gt;0,ROUND('НП ДЕННА'!AU114*$CR$4,0)*2,2),0)-AX193</f>
        <v>0</v>
      </c>
      <c r="AY192" s="545">
        <f>IF('НП ДЕННА'!AV114&gt;0,IF(ROUND('НП ДЕННА'!AV114*$CR$4,0)&gt;0,ROUND('НП ДЕННА'!AV114*$CR$4,0)*2,2),0)-AY193</f>
        <v>0</v>
      </c>
      <c r="AZ192" s="546">
        <f>IF('НП ДЕННА'!AW114&gt;0,IF(ROUND('НП ДЕННА'!AW114*$CR$4,0)&gt;0,ROUND('НП ДЕННА'!AW114*$CR$4,0)*2,2),0)-AZ193</f>
        <v>0</v>
      </c>
      <c r="BA192" s="683">
        <f>'НП ДЕННА'!AX114*30-SUM(AX192:AZ192)-BA193</f>
        <v>0</v>
      </c>
      <c r="BB192" s="518">
        <f>'НП ДЕННА'!AX114-BB193</f>
        <v>0</v>
      </c>
      <c r="BC192" s="545">
        <f>IF('НП ДЕННА'!AY114&gt;0,IF(ROUND('НП ДЕННА'!AY114*$CR$4,0)&gt;0,ROUND('НП ДЕННА'!AY114*$CR$4,0)*2,2),0)-BC193</f>
        <v>0</v>
      </c>
      <c r="BD192" s="545">
        <f>IF('НП ДЕННА'!AZ114&gt;0,IF(ROUND('НП ДЕННА'!AZ114*$CR$4,0)&gt;0,ROUND('НП ДЕННА'!AZ114*$CR$4,0)*2,2),0)-BD193</f>
        <v>0</v>
      </c>
      <c r="BE192" s="546">
        <f>IF('НП ДЕННА'!BA114&gt;0,IF(ROUND('НП ДЕННА'!BA114*$CR$4,0)&gt;0,ROUND('НП ДЕННА'!BA114*$CR$4,0)*2,2),0)-BE193</f>
        <v>0</v>
      </c>
      <c r="BF192" s="683">
        <f>'НП ДЕННА'!BB114*30-SUM(BC192:BE192)-BF193</f>
        <v>0</v>
      </c>
      <c r="BG192" s="518">
        <f>'НП ДЕННА'!BB114-BG193</f>
        <v>0</v>
      </c>
      <c r="BH192" s="545">
        <f>IF('НП ДЕННА'!BC114&gt;0,IF(ROUND('НП ДЕННА'!BC114*$CR$4,0)&gt;0,ROUND('НП ДЕННА'!BC114*$CR$4,0)*2,2),0)-BH193</f>
        <v>0</v>
      </c>
      <c r="BI192" s="545">
        <f>IF('НП ДЕННА'!BD114&gt;0,IF(ROUND('НП ДЕННА'!BD114*$CR$4,0)&gt;0,ROUND('НП ДЕННА'!BD114*$CR$4,0)*2,2),0)-BI193</f>
        <v>0</v>
      </c>
      <c r="BJ192" s="546">
        <f>IF('НП ДЕННА'!BE114&gt;0,IF(ROUND('НП ДЕННА'!BE114*$CR$4,0)&gt;0,ROUND('НП ДЕННА'!BE114*$CR$4,0)*2,2),0)-BJ193</f>
        <v>0</v>
      </c>
      <c r="BK192" s="683">
        <f>'НП ДЕННА'!BF114*30-SUM(BH192:BJ192)-BK193</f>
        <v>0</v>
      </c>
      <c r="BL192" s="518">
        <f>'НП ДЕННА'!BF114-BL193</f>
        <v>0</v>
      </c>
      <c r="BM192" s="545">
        <f>IF('НП ДЕННА'!BG114&gt;0,IF(ROUND('НП ДЕННА'!BG114*$CR$4,0)&gt;0,ROUND('НП ДЕННА'!BG114*$CR$4,0)*2,2),0)-BM193</f>
        <v>0</v>
      </c>
      <c r="BN192" s="545">
        <f>IF('НП ДЕННА'!BH114&gt;0,IF(ROUND('НП ДЕННА'!BH114*$CR$4,0)&gt;0,ROUND('НП ДЕННА'!BH114*$CR$4,0)*2,2),0)-BN193</f>
        <v>0</v>
      </c>
      <c r="BO192" s="546">
        <f>IF('НП ДЕННА'!BI114&gt;0,IF(ROUND('НП ДЕННА'!BI114*$CR$4,0)&gt;0,ROUND('НП ДЕННА'!BI114*$CR$4,0)*2,2),0)-BO193</f>
        <v>0</v>
      </c>
      <c r="BP192" s="683">
        <f>'НП ДЕННА'!BJ114*30-SUM(BM192:BO192)-BP193</f>
        <v>0</v>
      </c>
      <c r="BQ192" s="518">
        <f>'НП ДЕННА'!BJ114-BQ193</f>
        <v>0</v>
      </c>
      <c r="BR192" s="545">
        <f>IF('НП ДЕННА'!BK114&gt;0,IF(ROUND('НП ДЕННА'!BK114*$CR$4,0)&gt;0,ROUND('НП ДЕННА'!BK114*$CR$4,0)*2,2),0)-BR193</f>
        <v>0</v>
      </c>
      <c r="BS192" s="545">
        <f>IF('НП ДЕННА'!BL114&gt;0,IF(ROUND('НП ДЕННА'!BL114*$CR$4,0)&gt;0,ROUND('НП ДЕННА'!BL114*$CR$4,0)*2,2),0)-BS193</f>
        <v>0</v>
      </c>
      <c r="BT192" s="546">
        <f>IF('НП ДЕННА'!BM114&gt;0,IF(ROUND('НП ДЕННА'!BM114*$CR$4,0)&gt;0,ROUND('НП ДЕННА'!BM114*$CR$4,0)*2,2),0)-BT193</f>
        <v>0</v>
      </c>
      <c r="BU192" s="683">
        <f>'НП ДЕННА'!BN114*30-SUM(BR192:BT192)-BU193</f>
        <v>0</v>
      </c>
      <c r="BV192" s="518">
        <f>'НП ДЕННА'!BN114-BV193</f>
        <v>0</v>
      </c>
      <c r="BW192" s="545">
        <f>IF('НП ДЕННА'!BO114&gt;0,IF(ROUND('НП ДЕННА'!BO114*$CR$4,0)&gt;0,ROUND('НП ДЕННА'!BO114*$CR$4,0)*2,2),0)-BW193</f>
        <v>0</v>
      </c>
      <c r="BX192" s="545">
        <f>IF('НП ДЕННА'!BP114&gt;0,IF(ROUND('НП ДЕННА'!BP114*$CR$4,0)&gt;0,ROUND('НП ДЕННА'!BP114*$CR$4,0)*2,2),0)-BX193</f>
        <v>0</v>
      </c>
      <c r="BY192" s="546">
        <f>IF('НП ДЕННА'!BQ114&gt;0,IF(ROUND('НП ДЕННА'!BQ114*$CR$4,0)&gt;0,ROUND('НП ДЕННА'!BQ114*$CR$4,0)*2,2),0)-BY193</f>
        <v>0</v>
      </c>
      <c r="BZ192" s="683">
        <f>'НП ДЕННА'!BR114*30-SUM(BW192:BY192)-BZ193</f>
        <v>0</v>
      </c>
      <c r="CA192" s="518">
        <f>'НП ДЕННА'!BR114-CA193</f>
        <v>0</v>
      </c>
      <c r="CB192" s="545">
        <f>IF('НП ДЕННА'!BS114&gt;0,IF(ROUND('НП ДЕННА'!BS114*$CR$4,0)&gt;0,ROUND('НП ДЕННА'!BS114*$CR$4,0)*2,2),0)-CB193</f>
        <v>0</v>
      </c>
      <c r="CC192" s="545">
        <f>IF('НП ДЕННА'!BT114&gt;0,IF(ROUND('НП ДЕННА'!BT114*$CR$4,0)&gt;0,ROUND('НП ДЕННА'!BT114*$CR$4,0)*2,2),0)-CC193</f>
        <v>0</v>
      </c>
      <c r="CD192" s="546">
        <f>IF('НП ДЕННА'!BU114&gt;0,IF(ROUND('НП ДЕННА'!BU114*$CR$4,0)&gt;0,ROUND('НП ДЕННА'!BU114*$CR$4,0)*2,2),0)-CD193</f>
        <v>0</v>
      </c>
      <c r="CE192" s="683">
        <f>'НП ДЕННА'!BV114*30-SUM(CB192:CD192)-CE193</f>
        <v>0</v>
      </c>
      <c r="CF192" s="518">
        <f>'НП ДЕННА'!BV114-CF193</f>
        <v>0</v>
      </c>
      <c r="CG192" s="545">
        <f>IF('НП ДЕННА'!BW114&gt;0,IF(ROUND('НП ДЕННА'!BW114*$CR$4,0)&gt;0,ROUND('НП ДЕННА'!BW114*$CR$4,0)*2,2),0)-CG193</f>
        <v>0</v>
      </c>
      <c r="CH192" s="545">
        <f>IF('НП ДЕННА'!BX114&gt;0,IF(ROUND('НП ДЕННА'!BX114*$CR$4,0)&gt;0,ROUND('НП ДЕННА'!BX114*$CR$4,0)*2,2),0)-CH193</f>
        <v>0</v>
      </c>
      <c r="CI192" s="546">
        <f>IF('НП ДЕННА'!BY114&gt;0,IF(ROUND('НП ДЕННА'!BY114*$CR$4,0)&gt;0,ROUND('НП ДЕННА'!BY114*$CR$4,0)*2,2),0)-CI193</f>
        <v>0</v>
      </c>
      <c r="CJ192" s="683">
        <f>'НП ДЕННА'!BZ114*30-SUM(CG192:CI192)-CJ193</f>
        <v>0</v>
      </c>
      <c r="CK192" s="518">
        <f>'НП ДЕННА'!BZ114-CK193</f>
        <v>0</v>
      </c>
      <c r="CL192" s="545">
        <f>IF('НП ДЕННА'!CA114&gt;0,IF(ROUND('НП ДЕННА'!CA114*$CR$4,0)&gt;0,ROUND('НП ДЕННА'!CA114*$CR$4,0)*2,2),0)-CL193</f>
        <v>0</v>
      </c>
      <c r="CM192" s="545">
        <f>IF('НП ДЕННА'!CB114&gt;0,IF(ROUND('НП ДЕННА'!CB114*$CR$4,0)&gt;0,ROUND('НП ДЕННА'!CB114*$CR$4,0)*2,2),0)-CM193</f>
        <v>0</v>
      </c>
      <c r="CN192" s="546">
        <f>IF('НП ДЕННА'!CC114&gt;0,IF(ROUND('НП ДЕННА'!CC114*$CR$4,0)&gt;0,ROUND('НП ДЕННА'!CC114*$CR$4,0)*2,2),0)-CN193</f>
        <v>0</v>
      </c>
      <c r="CO192" s="683">
        <f>'НП ДЕННА'!CD114*30-SUM(CL192:CN192)-CO193</f>
        <v>0</v>
      </c>
      <c r="CP192" s="518">
        <f>'НП ДЕННА'!CD114-CP193</f>
        <v>0</v>
      </c>
      <c r="CQ192" s="62"/>
    </row>
    <row r="193" spans="1:95" s="19" customFormat="1" ht="10.199999999999999" x14ac:dyDescent="0.2">
      <c r="A193" s="22"/>
      <c r="B193" s="363"/>
      <c r="C193" s="512" t="s">
        <v>275</v>
      </c>
      <c r="D193" s="513"/>
      <c r="E193" s="514"/>
      <c r="F193" s="514"/>
      <c r="G193" s="515"/>
      <c r="H193" s="513"/>
      <c r="I193" s="514"/>
      <c r="J193" s="514"/>
      <c r="K193" s="514"/>
      <c r="L193" s="514"/>
      <c r="M193" s="514"/>
      <c r="N193" s="514"/>
      <c r="O193" s="514"/>
      <c r="P193" s="514"/>
      <c r="Q193" s="514"/>
      <c r="R193" s="514"/>
      <c r="S193" s="514"/>
      <c r="T193" s="516"/>
      <c r="U193" s="516"/>
      <c r="V193" s="513"/>
      <c r="W193" s="514"/>
      <c r="X193" s="514"/>
      <c r="Y193" s="514"/>
      <c r="Z193" s="514"/>
      <c r="AA193" s="514"/>
      <c r="AB193" s="514"/>
      <c r="AC193" s="516">
        <f t="shared" si="1220"/>
        <v>0</v>
      </c>
      <c r="AD193" s="621">
        <f>AM193+AR193+AW193+BB193+BG193+BL193+BQ193+BV193+CA193+CF193+CK193+CP193</f>
        <v>0</v>
      </c>
      <c r="AE193" s="517">
        <f t="shared" si="1204"/>
        <v>0</v>
      </c>
      <c r="AF193" s="517">
        <f t="shared" si="1205"/>
        <v>0</v>
      </c>
      <c r="AG193" s="517">
        <f t="shared" si="1206"/>
        <v>0</v>
      </c>
      <c r="AH193" s="517">
        <f t="shared" si="1207"/>
        <v>0</v>
      </c>
      <c r="AI193" s="684"/>
      <c r="AJ193" s="684"/>
      <c r="AK193" s="685"/>
      <c r="AL193" s="549"/>
      <c r="AM193" s="520">
        <f t="shared" ref="AM193" si="1221">SUM(AI193:AL193)/30</f>
        <v>0</v>
      </c>
      <c r="AN193" s="684"/>
      <c r="AO193" s="684"/>
      <c r="AP193" s="685"/>
      <c r="AQ193" s="549"/>
      <c r="AR193" s="520">
        <f t="shared" ref="AR193" si="1222">SUM(AN193:AQ193)/30</f>
        <v>0</v>
      </c>
      <c r="AS193" s="684"/>
      <c r="AT193" s="684"/>
      <c r="AU193" s="685"/>
      <c r="AV193" s="549"/>
      <c r="AW193" s="520">
        <f t="shared" ref="AW193" si="1223">SUM(AS193:AV193)/30</f>
        <v>0</v>
      </c>
      <c r="AX193" s="684"/>
      <c r="AY193" s="684"/>
      <c r="AZ193" s="685"/>
      <c r="BA193" s="549"/>
      <c r="BB193" s="520">
        <f t="shared" ref="BB193" si="1224">SUM(AX193:BA193)/30</f>
        <v>0</v>
      </c>
      <c r="BC193" s="684"/>
      <c r="BD193" s="684"/>
      <c r="BE193" s="685"/>
      <c r="BF193" s="549"/>
      <c r="BG193" s="520">
        <f t="shared" ref="BG193" si="1225">SUM(BC193:BF193)/30</f>
        <v>0</v>
      </c>
      <c r="BH193" s="684"/>
      <c r="BI193" s="684"/>
      <c r="BJ193" s="685"/>
      <c r="BK193" s="549"/>
      <c r="BL193" s="520">
        <f t="shared" ref="BL193" si="1226">SUM(BH193:BK193)/30</f>
        <v>0</v>
      </c>
      <c r="BM193" s="684"/>
      <c r="BN193" s="684"/>
      <c r="BO193" s="685"/>
      <c r="BP193" s="549"/>
      <c r="BQ193" s="520">
        <f t="shared" ref="BQ193" si="1227">SUM(BM193:BP193)/30</f>
        <v>0</v>
      </c>
      <c r="BR193" s="684"/>
      <c r="BS193" s="684"/>
      <c r="BT193" s="685"/>
      <c r="BU193" s="549"/>
      <c r="BV193" s="520">
        <f t="shared" ref="BV193" si="1228">SUM(BR193:BU193)/30</f>
        <v>0</v>
      </c>
      <c r="BW193" s="684"/>
      <c r="BX193" s="684"/>
      <c r="BY193" s="685"/>
      <c r="BZ193" s="549"/>
      <c r="CA193" s="520">
        <f t="shared" ref="CA193" si="1229">SUM(BW193:BZ193)/30</f>
        <v>0</v>
      </c>
      <c r="CB193" s="684"/>
      <c r="CC193" s="684"/>
      <c r="CD193" s="685"/>
      <c r="CE193" s="549"/>
      <c r="CF193" s="520">
        <f t="shared" ref="CF193" si="1230">SUM(CB193:CE193)/30</f>
        <v>0</v>
      </c>
      <c r="CG193" s="684"/>
      <c r="CH193" s="684"/>
      <c r="CI193" s="685"/>
      <c r="CJ193" s="549"/>
      <c r="CK193" s="520">
        <f t="shared" ref="CK193" si="1231">SUM(CG193:CJ193)/30</f>
        <v>0</v>
      </c>
      <c r="CL193" s="684"/>
      <c r="CM193" s="684"/>
      <c r="CN193" s="685"/>
      <c r="CO193" s="549"/>
      <c r="CP193" s="520">
        <f t="shared" ref="CP193" si="1232">SUM(CL193:CO193)/30</f>
        <v>0</v>
      </c>
      <c r="CQ193" s="62"/>
    </row>
    <row r="194" spans="1:95" s="19" customFormat="1" ht="10.199999999999999" x14ac:dyDescent="0.2">
      <c r="A194" s="22" t="str">
        <f>'НП ДЕННА'!A115</f>
        <v>2.03</v>
      </c>
      <c r="B194" s="270" t="str">
        <f>'НП ДЕННА'!B115</f>
        <v>Вибіркова дисципліна 3</v>
      </c>
      <c r="C194" s="271"/>
      <c r="D194" s="272">
        <f>'НП ДЕННА'!D115</f>
        <v>0</v>
      </c>
      <c r="E194" s="273">
        <f>'НП ДЕННА'!E115</f>
        <v>0</v>
      </c>
      <c r="F194" s="273">
        <f>'НП ДЕННА'!F115</f>
        <v>0</v>
      </c>
      <c r="G194" s="274">
        <f>'НП ДЕННА'!G115</f>
        <v>0</v>
      </c>
      <c r="H194" s="272">
        <f>'НП ДЕННА'!H115</f>
        <v>2</v>
      </c>
      <c r="I194" s="273">
        <f>'НП ДЕННА'!I115</f>
        <v>0</v>
      </c>
      <c r="J194" s="273">
        <f>'НП ДЕННА'!J115</f>
        <v>0</v>
      </c>
      <c r="K194" s="273">
        <f>'НП ДЕННА'!K115</f>
        <v>0</v>
      </c>
      <c r="L194" s="273"/>
      <c r="M194" s="273"/>
      <c r="N194" s="273"/>
      <c r="O194" s="273"/>
      <c r="P194" s="273">
        <f>'НП ДЕННА'!P115</f>
        <v>0</v>
      </c>
      <c r="Q194" s="273">
        <f>'НП ДЕННА'!Q115</f>
        <v>0</v>
      </c>
      <c r="R194" s="273">
        <f>'НП ДЕННА'!R115</f>
        <v>0</v>
      </c>
      <c r="S194" s="273">
        <f>'НП ДЕННА'!S115</f>
        <v>0</v>
      </c>
      <c r="T194" s="257">
        <f>'НП ДЕННА'!T115</f>
        <v>0</v>
      </c>
      <c r="U194" s="257">
        <f>'НП ДЕННА'!U115</f>
        <v>0</v>
      </c>
      <c r="V194" s="272">
        <f>'НП ДЕННА'!V115</f>
        <v>0</v>
      </c>
      <c r="W194" s="273">
        <f>'НП ДЕННА'!W115</f>
        <v>0</v>
      </c>
      <c r="X194" s="273">
        <f>'НП ДЕННА'!X115</f>
        <v>0</v>
      </c>
      <c r="Y194" s="273">
        <f>'НП ДЕННА'!Y115</f>
        <v>0</v>
      </c>
      <c r="Z194" s="273">
        <f>'НП ДЕННА'!Z115</f>
        <v>0</v>
      </c>
      <c r="AA194" s="273">
        <f>'НП ДЕННА'!AA115</f>
        <v>0</v>
      </c>
      <c r="AB194" s="273">
        <f>'НП ДЕННА'!AB115</f>
        <v>0</v>
      </c>
      <c r="AC194" s="275">
        <f t="shared" si="1220"/>
        <v>150</v>
      </c>
      <c r="AD194" s="620">
        <f>'НП ДЕННА'!AD115-AD195</f>
        <v>5</v>
      </c>
      <c r="AE194" s="9">
        <f t="shared" si="1204"/>
        <v>0</v>
      </c>
      <c r="AF194" s="9">
        <f t="shared" si="1205"/>
        <v>0</v>
      </c>
      <c r="AG194" s="9">
        <f t="shared" si="1206"/>
        <v>0</v>
      </c>
      <c r="AH194" s="9">
        <f t="shared" si="1207"/>
        <v>150</v>
      </c>
      <c r="AI194" s="545">
        <f>IF('НП ДЕННА'!AI115&gt;0,IF(ROUND('НП ДЕННА'!AI115*$CR$4,0)&gt;0,ROUND('НП ДЕННА'!AI115*$CR$4,0)*2,2),0)-AI195</f>
        <v>0</v>
      </c>
      <c r="AJ194" s="545">
        <f>IF('НП ДЕННА'!AJ115&gt;0,IF(ROUND('НП ДЕННА'!AJ115*$CR$4,0)&gt;0,ROUND('НП ДЕННА'!AJ115*$CR$4,0)*2,2),0)-AJ195</f>
        <v>0</v>
      </c>
      <c r="AK194" s="546">
        <f>IF('НП ДЕННА'!AK115&gt;0,IF(ROUND('НП ДЕННА'!AK115*$CR$4,0)&gt;0,ROUND('НП ДЕННА'!AK115*$CR$4,0)*2,2),0)-AK195</f>
        <v>0</v>
      </c>
      <c r="AL194" s="683">
        <f>'НП ДЕННА'!AL115*30-SUM(AI194:AK194)-AL195</f>
        <v>0</v>
      </c>
      <c r="AM194" s="518">
        <f>'НП ДЕННА'!AL115-AM195</f>
        <v>0</v>
      </c>
      <c r="AN194" s="545">
        <f>IF('НП ДЕННА'!AM115&gt;0,IF(ROUND('НП ДЕННА'!AM115*$CR$4,0)&gt;0,ROUND('НП ДЕННА'!AM115*$CR$4,0)*2,2),0)-AN195</f>
        <v>0</v>
      </c>
      <c r="AO194" s="545">
        <f>IF('НП ДЕННА'!AN115&gt;0,IF(ROUND('НП ДЕННА'!AN115*$CR$4,0)&gt;0,ROUND('НП ДЕННА'!AN115*$CR$4,0)*2,2),0)-AO195</f>
        <v>0</v>
      </c>
      <c r="AP194" s="546">
        <f>IF('НП ДЕННА'!AO115&gt;0,IF(ROUND('НП ДЕННА'!AO115*$CR$4,0)&gt;0,ROUND('НП ДЕННА'!AO115*$CR$4,0)*2,2),0)-AP195</f>
        <v>0</v>
      </c>
      <c r="AQ194" s="683">
        <f>'НП ДЕННА'!AP115*30-SUM(AN194:AP194)-AQ195</f>
        <v>150</v>
      </c>
      <c r="AR194" s="518">
        <f>'НП ДЕННА'!AP115-AR195</f>
        <v>5</v>
      </c>
      <c r="AS194" s="545">
        <f>IF('НП ДЕННА'!AQ115&gt;0,IF(ROUND('НП ДЕННА'!AQ115*$CR$4,0)&gt;0,ROUND('НП ДЕННА'!AQ115*$CR$4,0)*2,2),0)-AS195</f>
        <v>0</v>
      </c>
      <c r="AT194" s="545">
        <f>IF('НП ДЕННА'!AR115&gt;0,IF(ROUND('НП ДЕННА'!AR115*$CR$4,0)&gt;0,ROUND('НП ДЕННА'!AR115*$CR$4,0)*2,2),0)-AT195</f>
        <v>0</v>
      </c>
      <c r="AU194" s="546">
        <f>IF('НП ДЕННА'!AS115&gt;0,IF(ROUND('НП ДЕННА'!AS115*$CR$4,0)&gt;0,ROUND('НП ДЕННА'!AS115*$CR$4,0)*2,2),0)-AU195</f>
        <v>0</v>
      </c>
      <c r="AV194" s="683">
        <f>'НП ДЕННА'!AT115*30-SUM(AS194:AU194)-AV195</f>
        <v>0</v>
      </c>
      <c r="AW194" s="518">
        <f>'НП ДЕННА'!AT115-AW195</f>
        <v>0</v>
      </c>
      <c r="AX194" s="545">
        <f>IF('НП ДЕННА'!AU115&gt;0,IF(ROUND('НП ДЕННА'!AU115*$CR$4,0)&gt;0,ROUND('НП ДЕННА'!AU115*$CR$4,0)*2,2),0)-AX195</f>
        <v>0</v>
      </c>
      <c r="AY194" s="545">
        <f>IF('НП ДЕННА'!AV115&gt;0,IF(ROUND('НП ДЕННА'!AV115*$CR$4,0)&gt;0,ROUND('НП ДЕННА'!AV115*$CR$4,0)*2,2),0)-AY195</f>
        <v>0</v>
      </c>
      <c r="AZ194" s="546">
        <f>IF('НП ДЕННА'!AW115&gt;0,IF(ROUND('НП ДЕННА'!AW115*$CR$4,0)&gt;0,ROUND('НП ДЕННА'!AW115*$CR$4,0)*2,2),0)-AZ195</f>
        <v>0</v>
      </c>
      <c r="BA194" s="683">
        <f>'НП ДЕННА'!AX115*30-SUM(AX194:AZ194)-BA195</f>
        <v>0</v>
      </c>
      <c r="BB194" s="518">
        <f>'НП ДЕННА'!AX115-BB195</f>
        <v>0</v>
      </c>
      <c r="BC194" s="545">
        <f>IF('НП ДЕННА'!AY115&gt;0,IF(ROUND('НП ДЕННА'!AY115*$CR$4,0)&gt;0,ROUND('НП ДЕННА'!AY115*$CR$4,0)*2,2),0)-BC195</f>
        <v>0</v>
      </c>
      <c r="BD194" s="545">
        <f>IF('НП ДЕННА'!AZ115&gt;0,IF(ROUND('НП ДЕННА'!AZ115*$CR$4,0)&gt;0,ROUND('НП ДЕННА'!AZ115*$CR$4,0)*2,2),0)-BD195</f>
        <v>0</v>
      </c>
      <c r="BE194" s="546">
        <f>IF('НП ДЕННА'!BA115&gt;0,IF(ROUND('НП ДЕННА'!BA115*$CR$4,0)&gt;0,ROUND('НП ДЕННА'!BA115*$CR$4,0)*2,2),0)-BE195</f>
        <v>0</v>
      </c>
      <c r="BF194" s="683">
        <f>'НП ДЕННА'!BB115*30-SUM(BC194:BE194)-BF195</f>
        <v>0</v>
      </c>
      <c r="BG194" s="518">
        <f>'НП ДЕННА'!BB115-BG195</f>
        <v>0</v>
      </c>
      <c r="BH194" s="545">
        <f>IF('НП ДЕННА'!BC115&gt;0,IF(ROUND('НП ДЕННА'!BC115*$CR$4,0)&gt;0,ROUND('НП ДЕННА'!BC115*$CR$4,0)*2,2),0)-BH195</f>
        <v>0</v>
      </c>
      <c r="BI194" s="545">
        <f>IF('НП ДЕННА'!BD115&gt;0,IF(ROUND('НП ДЕННА'!BD115*$CR$4,0)&gt;0,ROUND('НП ДЕННА'!BD115*$CR$4,0)*2,2),0)-BI195</f>
        <v>0</v>
      </c>
      <c r="BJ194" s="546">
        <f>IF('НП ДЕННА'!BE115&gt;0,IF(ROUND('НП ДЕННА'!BE115*$CR$4,0)&gt;0,ROUND('НП ДЕННА'!BE115*$CR$4,0)*2,2),0)-BJ195</f>
        <v>0</v>
      </c>
      <c r="BK194" s="683">
        <f>'НП ДЕННА'!BF115*30-SUM(BH194:BJ194)-BK195</f>
        <v>0</v>
      </c>
      <c r="BL194" s="518">
        <f>'НП ДЕННА'!BF115-BL195</f>
        <v>0</v>
      </c>
      <c r="BM194" s="545">
        <f>IF('НП ДЕННА'!BG115&gt;0,IF(ROUND('НП ДЕННА'!BG115*$CR$4,0)&gt;0,ROUND('НП ДЕННА'!BG115*$CR$4,0)*2,2),0)-BM195</f>
        <v>0</v>
      </c>
      <c r="BN194" s="545">
        <f>IF('НП ДЕННА'!BH115&gt;0,IF(ROUND('НП ДЕННА'!BH115*$CR$4,0)&gt;0,ROUND('НП ДЕННА'!BH115*$CR$4,0)*2,2),0)-BN195</f>
        <v>0</v>
      </c>
      <c r="BO194" s="546">
        <f>IF('НП ДЕННА'!BI115&gt;0,IF(ROUND('НП ДЕННА'!BI115*$CR$4,0)&gt;0,ROUND('НП ДЕННА'!BI115*$CR$4,0)*2,2),0)-BO195</f>
        <v>0</v>
      </c>
      <c r="BP194" s="683">
        <f>'НП ДЕННА'!BJ115*30-SUM(BM194:BO194)-BP195</f>
        <v>0</v>
      </c>
      <c r="BQ194" s="518">
        <f>'НП ДЕННА'!BJ115-BQ195</f>
        <v>0</v>
      </c>
      <c r="BR194" s="545">
        <f>IF('НП ДЕННА'!BK115&gt;0,IF(ROUND('НП ДЕННА'!BK115*$CR$4,0)&gt;0,ROUND('НП ДЕННА'!BK115*$CR$4,0)*2,2),0)-BR195</f>
        <v>0</v>
      </c>
      <c r="BS194" s="545">
        <f>IF('НП ДЕННА'!BL115&gt;0,IF(ROUND('НП ДЕННА'!BL115*$CR$4,0)&gt;0,ROUND('НП ДЕННА'!BL115*$CR$4,0)*2,2),0)-BS195</f>
        <v>0</v>
      </c>
      <c r="BT194" s="546">
        <f>IF('НП ДЕННА'!BM115&gt;0,IF(ROUND('НП ДЕННА'!BM115*$CR$4,0)&gt;0,ROUND('НП ДЕННА'!BM115*$CR$4,0)*2,2),0)-BT195</f>
        <v>0</v>
      </c>
      <c r="BU194" s="683">
        <f>'НП ДЕННА'!BN115*30-SUM(BR194:BT194)-BU195</f>
        <v>0</v>
      </c>
      <c r="BV194" s="518">
        <f>'НП ДЕННА'!BN115-BV195</f>
        <v>0</v>
      </c>
      <c r="BW194" s="545">
        <f>IF('НП ДЕННА'!BO115&gt;0,IF(ROUND('НП ДЕННА'!BO115*$CR$4,0)&gt;0,ROUND('НП ДЕННА'!BO115*$CR$4,0)*2,2),0)-BW195</f>
        <v>0</v>
      </c>
      <c r="BX194" s="545">
        <f>IF('НП ДЕННА'!BP115&gt;0,IF(ROUND('НП ДЕННА'!BP115*$CR$4,0)&gt;0,ROUND('НП ДЕННА'!BP115*$CR$4,0)*2,2),0)-BX195</f>
        <v>0</v>
      </c>
      <c r="BY194" s="546">
        <f>IF('НП ДЕННА'!BQ115&gt;0,IF(ROUND('НП ДЕННА'!BQ115*$CR$4,0)&gt;0,ROUND('НП ДЕННА'!BQ115*$CR$4,0)*2,2),0)-BY195</f>
        <v>0</v>
      </c>
      <c r="BZ194" s="683">
        <f>'НП ДЕННА'!BR115*30-SUM(BW194:BY194)-BZ195</f>
        <v>0</v>
      </c>
      <c r="CA194" s="518">
        <f>'НП ДЕННА'!BR115-CA195</f>
        <v>0</v>
      </c>
      <c r="CB194" s="545">
        <f>IF('НП ДЕННА'!BS115&gt;0,IF(ROUND('НП ДЕННА'!BS115*$CR$4,0)&gt;0,ROUND('НП ДЕННА'!BS115*$CR$4,0)*2,2),0)-CB195</f>
        <v>0</v>
      </c>
      <c r="CC194" s="545">
        <f>IF('НП ДЕННА'!BT115&gt;0,IF(ROUND('НП ДЕННА'!BT115*$CR$4,0)&gt;0,ROUND('НП ДЕННА'!BT115*$CR$4,0)*2,2),0)-CC195</f>
        <v>0</v>
      </c>
      <c r="CD194" s="546">
        <f>IF('НП ДЕННА'!BU115&gt;0,IF(ROUND('НП ДЕННА'!BU115*$CR$4,0)&gt;0,ROUND('НП ДЕННА'!BU115*$CR$4,0)*2,2),0)-CD195</f>
        <v>0</v>
      </c>
      <c r="CE194" s="683">
        <f>'НП ДЕННА'!BV115*30-SUM(CB194:CD194)-CE195</f>
        <v>0</v>
      </c>
      <c r="CF194" s="518">
        <f>'НП ДЕННА'!BV115-CF195</f>
        <v>0</v>
      </c>
      <c r="CG194" s="545">
        <f>IF('НП ДЕННА'!BW115&gt;0,IF(ROUND('НП ДЕННА'!BW115*$CR$4,0)&gt;0,ROUND('НП ДЕННА'!BW115*$CR$4,0)*2,2),0)-CG195</f>
        <v>0</v>
      </c>
      <c r="CH194" s="545">
        <f>IF('НП ДЕННА'!BX115&gt;0,IF(ROUND('НП ДЕННА'!BX115*$CR$4,0)&gt;0,ROUND('НП ДЕННА'!BX115*$CR$4,0)*2,2),0)-CH195</f>
        <v>0</v>
      </c>
      <c r="CI194" s="546">
        <f>IF('НП ДЕННА'!BY115&gt;0,IF(ROUND('НП ДЕННА'!BY115*$CR$4,0)&gt;0,ROUND('НП ДЕННА'!BY115*$CR$4,0)*2,2),0)-CI195</f>
        <v>0</v>
      </c>
      <c r="CJ194" s="683">
        <f>'НП ДЕННА'!BZ115*30-SUM(CG194:CI194)-CJ195</f>
        <v>0</v>
      </c>
      <c r="CK194" s="518">
        <f>'НП ДЕННА'!BZ115-CK195</f>
        <v>0</v>
      </c>
      <c r="CL194" s="545">
        <f>IF('НП ДЕННА'!CA115&gt;0,IF(ROUND('НП ДЕННА'!CA115*$CR$4,0)&gt;0,ROUND('НП ДЕННА'!CA115*$CR$4,0)*2,2),0)-CL195</f>
        <v>0</v>
      </c>
      <c r="CM194" s="545">
        <f>IF('НП ДЕННА'!CB115&gt;0,IF(ROUND('НП ДЕННА'!CB115*$CR$4,0)&gt;0,ROUND('НП ДЕННА'!CB115*$CR$4,0)*2,2),0)-CM195</f>
        <v>0</v>
      </c>
      <c r="CN194" s="546">
        <f>IF('НП ДЕННА'!CC115&gt;0,IF(ROUND('НП ДЕННА'!CC115*$CR$4,0)&gt;0,ROUND('НП ДЕННА'!CC115*$CR$4,0)*2,2),0)-CN195</f>
        <v>0</v>
      </c>
      <c r="CO194" s="683">
        <f>'НП ДЕННА'!CD115*30-SUM(CL194:CN194)-CO195</f>
        <v>0</v>
      </c>
      <c r="CP194" s="518">
        <f>'НП ДЕННА'!CD115-CP195</f>
        <v>0</v>
      </c>
      <c r="CQ194" s="62"/>
    </row>
    <row r="195" spans="1:95" s="19" customFormat="1" ht="10.199999999999999" x14ac:dyDescent="0.2">
      <c r="A195" s="22"/>
      <c r="B195" s="363"/>
      <c r="C195" s="512" t="s">
        <v>275</v>
      </c>
      <c r="D195" s="513"/>
      <c r="E195" s="514"/>
      <c r="F195" s="514"/>
      <c r="G195" s="515"/>
      <c r="H195" s="513"/>
      <c r="I195" s="514"/>
      <c r="J195" s="514"/>
      <c r="K195" s="514"/>
      <c r="L195" s="514"/>
      <c r="M195" s="514"/>
      <c r="N195" s="514"/>
      <c r="O195" s="514"/>
      <c r="P195" s="514"/>
      <c r="Q195" s="514"/>
      <c r="R195" s="514"/>
      <c r="S195" s="514"/>
      <c r="T195" s="516"/>
      <c r="U195" s="516"/>
      <c r="V195" s="513"/>
      <c r="W195" s="514"/>
      <c r="X195" s="514"/>
      <c r="Y195" s="514"/>
      <c r="Z195" s="514"/>
      <c r="AA195" s="514"/>
      <c r="AB195" s="514"/>
      <c r="AC195" s="516">
        <f t="shared" si="1220"/>
        <v>0</v>
      </c>
      <c r="AD195" s="621">
        <f>AM195+AR195+AW195+BB195+BG195+BL195+BQ195+BV195+CA195+CF195+CK195+CP195</f>
        <v>0</v>
      </c>
      <c r="AE195" s="517">
        <f t="shared" si="1204"/>
        <v>0</v>
      </c>
      <c r="AF195" s="517">
        <f t="shared" si="1205"/>
        <v>0</v>
      </c>
      <c r="AG195" s="517">
        <f t="shared" si="1206"/>
        <v>0</v>
      </c>
      <c r="AH195" s="517">
        <f t="shared" si="1207"/>
        <v>0</v>
      </c>
      <c r="AI195" s="684"/>
      <c r="AJ195" s="684"/>
      <c r="AK195" s="685"/>
      <c r="AL195" s="549"/>
      <c r="AM195" s="520">
        <f t="shared" ref="AM195" si="1233">SUM(AI195:AL195)/30</f>
        <v>0</v>
      </c>
      <c r="AN195" s="684"/>
      <c r="AO195" s="684"/>
      <c r="AP195" s="685"/>
      <c r="AQ195" s="549"/>
      <c r="AR195" s="520">
        <f t="shared" ref="AR195" si="1234">SUM(AN195:AQ195)/30</f>
        <v>0</v>
      </c>
      <c r="AS195" s="684"/>
      <c r="AT195" s="684"/>
      <c r="AU195" s="685"/>
      <c r="AV195" s="549"/>
      <c r="AW195" s="520">
        <f t="shared" ref="AW195" si="1235">SUM(AS195:AV195)/30</f>
        <v>0</v>
      </c>
      <c r="AX195" s="684"/>
      <c r="AY195" s="684"/>
      <c r="AZ195" s="685"/>
      <c r="BA195" s="549"/>
      <c r="BB195" s="520">
        <f t="shared" ref="BB195" si="1236">SUM(AX195:BA195)/30</f>
        <v>0</v>
      </c>
      <c r="BC195" s="684"/>
      <c r="BD195" s="684"/>
      <c r="BE195" s="685"/>
      <c r="BF195" s="549"/>
      <c r="BG195" s="520">
        <f t="shared" ref="BG195" si="1237">SUM(BC195:BF195)/30</f>
        <v>0</v>
      </c>
      <c r="BH195" s="684"/>
      <c r="BI195" s="684"/>
      <c r="BJ195" s="685"/>
      <c r="BK195" s="549"/>
      <c r="BL195" s="520">
        <f t="shared" ref="BL195" si="1238">SUM(BH195:BK195)/30</f>
        <v>0</v>
      </c>
      <c r="BM195" s="684"/>
      <c r="BN195" s="684"/>
      <c r="BO195" s="685"/>
      <c r="BP195" s="549"/>
      <c r="BQ195" s="520">
        <f t="shared" ref="BQ195" si="1239">SUM(BM195:BP195)/30</f>
        <v>0</v>
      </c>
      <c r="BR195" s="684"/>
      <c r="BS195" s="684"/>
      <c r="BT195" s="685"/>
      <c r="BU195" s="549"/>
      <c r="BV195" s="520">
        <f t="shared" ref="BV195" si="1240">SUM(BR195:BU195)/30</f>
        <v>0</v>
      </c>
      <c r="BW195" s="684"/>
      <c r="BX195" s="684"/>
      <c r="BY195" s="685"/>
      <c r="BZ195" s="549"/>
      <c r="CA195" s="520">
        <f t="shared" ref="CA195" si="1241">SUM(BW195:BZ195)/30</f>
        <v>0</v>
      </c>
      <c r="CB195" s="684"/>
      <c r="CC195" s="684"/>
      <c r="CD195" s="685"/>
      <c r="CE195" s="549"/>
      <c r="CF195" s="520">
        <f t="shared" ref="CF195" si="1242">SUM(CB195:CE195)/30</f>
        <v>0</v>
      </c>
      <c r="CG195" s="684"/>
      <c r="CH195" s="684"/>
      <c r="CI195" s="685"/>
      <c r="CJ195" s="549"/>
      <c r="CK195" s="520">
        <f t="shared" ref="CK195" si="1243">SUM(CG195:CJ195)/30</f>
        <v>0</v>
      </c>
      <c r="CL195" s="684"/>
      <c r="CM195" s="684"/>
      <c r="CN195" s="685"/>
      <c r="CO195" s="549"/>
      <c r="CP195" s="520">
        <f t="shared" ref="CP195" si="1244">SUM(CL195:CO195)/30</f>
        <v>0</v>
      </c>
      <c r="CQ195" s="62"/>
    </row>
    <row r="196" spans="1:95" s="19" customFormat="1" ht="10.199999999999999" x14ac:dyDescent="0.2">
      <c r="A196" s="22" t="str">
        <f>'НП ДЕННА'!A116</f>
        <v>2.04</v>
      </c>
      <c r="B196" s="270" t="str">
        <f>'НП ДЕННА'!B116</f>
        <v>Вибіркова дисципліна 4</v>
      </c>
      <c r="C196" s="271"/>
      <c r="D196" s="272">
        <f>'НП ДЕННА'!D116</f>
        <v>0</v>
      </c>
      <c r="E196" s="273">
        <f>'НП ДЕННА'!E116</f>
        <v>0</v>
      </c>
      <c r="F196" s="273">
        <f>'НП ДЕННА'!F116</f>
        <v>0</v>
      </c>
      <c r="G196" s="274">
        <f>'НП ДЕННА'!G116</f>
        <v>0</v>
      </c>
      <c r="H196" s="272">
        <f>'НП ДЕННА'!H116</f>
        <v>3</v>
      </c>
      <c r="I196" s="273">
        <f>'НП ДЕННА'!I116</f>
        <v>0</v>
      </c>
      <c r="J196" s="273">
        <f>'НП ДЕННА'!J116</f>
        <v>0</v>
      </c>
      <c r="K196" s="273">
        <f>'НП ДЕННА'!K116</f>
        <v>0</v>
      </c>
      <c r="L196" s="273"/>
      <c r="M196" s="273"/>
      <c r="N196" s="273"/>
      <c r="O196" s="273"/>
      <c r="P196" s="273">
        <f>'НП ДЕННА'!P116</f>
        <v>0</v>
      </c>
      <c r="Q196" s="273">
        <f>'НП ДЕННА'!Q116</f>
        <v>0</v>
      </c>
      <c r="R196" s="273">
        <f>'НП ДЕННА'!R116</f>
        <v>0</v>
      </c>
      <c r="S196" s="273">
        <f>'НП ДЕННА'!S116</f>
        <v>0</v>
      </c>
      <c r="T196" s="257">
        <f>'НП ДЕННА'!T116</f>
        <v>0</v>
      </c>
      <c r="U196" s="257">
        <f>'НП ДЕННА'!U116</f>
        <v>0</v>
      </c>
      <c r="V196" s="272">
        <f>'НП ДЕННА'!V116</f>
        <v>0</v>
      </c>
      <c r="W196" s="273">
        <f>'НП ДЕННА'!W116</f>
        <v>0</v>
      </c>
      <c r="X196" s="273">
        <f>'НП ДЕННА'!X116</f>
        <v>0</v>
      </c>
      <c r="Y196" s="273">
        <f>'НП ДЕННА'!Y116</f>
        <v>0</v>
      </c>
      <c r="Z196" s="273">
        <f>'НП ДЕННА'!Z116</f>
        <v>0</v>
      </c>
      <c r="AA196" s="273">
        <f>'НП ДЕННА'!AA116</f>
        <v>0</v>
      </c>
      <c r="AB196" s="273">
        <f>'НП ДЕННА'!AB116</f>
        <v>0</v>
      </c>
      <c r="AC196" s="275">
        <f t="shared" si="1220"/>
        <v>150</v>
      </c>
      <c r="AD196" s="620">
        <f>'НП ДЕННА'!AD116-AD197</f>
        <v>5</v>
      </c>
      <c r="AE196" s="9">
        <f t="shared" si="1204"/>
        <v>0</v>
      </c>
      <c r="AF196" s="9">
        <f t="shared" si="1205"/>
        <v>0</v>
      </c>
      <c r="AG196" s="9">
        <f t="shared" si="1206"/>
        <v>0</v>
      </c>
      <c r="AH196" s="9">
        <f t="shared" si="1207"/>
        <v>150</v>
      </c>
      <c r="AI196" s="545">
        <f>IF('НП ДЕННА'!AI116&gt;0,IF(ROUND('НП ДЕННА'!AI116*$CR$4,0)&gt;0,ROUND('НП ДЕННА'!AI116*$CR$4,0)*2,2),0)-AI197</f>
        <v>0</v>
      </c>
      <c r="AJ196" s="545">
        <f>IF('НП ДЕННА'!AJ116&gt;0,IF(ROUND('НП ДЕННА'!AJ116*$CR$4,0)&gt;0,ROUND('НП ДЕННА'!AJ116*$CR$4,0)*2,2),0)-AJ197</f>
        <v>0</v>
      </c>
      <c r="AK196" s="546">
        <f>IF('НП ДЕННА'!AK116&gt;0,IF(ROUND('НП ДЕННА'!AK116*$CR$4,0)&gt;0,ROUND('НП ДЕННА'!AK116*$CR$4,0)*2,2),0)-AK197</f>
        <v>0</v>
      </c>
      <c r="AL196" s="683">
        <f>'НП ДЕННА'!AL116*30-SUM(AI196:AK196)-AL197</f>
        <v>0</v>
      </c>
      <c r="AM196" s="518">
        <f>'НП ДЕННА'!AL116-AM197</f>
        <v>0</v>
      </c>
      <c r="AN196" s="545">
        <f>IF('НП ДЕННА'!AM116&gt;0,IF(ROUND('НП ДЕННА'!AM116*$CR$4,0)&gt;0,ROUND('НП ДЕННА'!AM116*$CR$4,0)*2,2),0)-AN197</f>
        <v>0</v>
      </c>
      <c r="AO196" s="545">
        <f>IF('НП ДЕННА'!AN116&gt;0,IF(ROUND('НП ДЕННА'!AN116*$CR$4,0)&gt;0,ROUND('НП ДЕННА'!AN116*$CR$4,0)*2,2),0)-AO197</f>
        <v>0</v>
      </c>
      <c r="AP196" s="546">
        <f>IF('НП ДЕННА'!AO116&gt;0,IF(ROUND('НП ДЕННА'!AO116*$CR$4,0)&gt;0,ROUND('НП ДЕННА'!AO116*$CR$4,0)*2,2),0)-AP197</f>
        <v>0</v>
      </c>
      <c r="AQ196" s="683">
        <f>'НП ДЕННА'!AP116*30-SUM(AN196:AP196)-AQ197</f>
        <v>0</v>
      </c>
      <c r="AR196" s="518">
        <f>'НП ДЕННА'!AP116-AR197</f>
        <v>0</v>
      </c>
      <c r="AS196" s="545">
        <f>IF('НП ДЕННА'!AQ116&gt;0,IF(ROUND('НП ДЕННА'!AQ116*$CR$4,0)&gt;0,ROUND('НП ДЕННА'!AQ116*$CR$4,0)*2,2),0)-AS197</f>
        <v>0</v>
      </c>
      <c r="AT196" s="545">
        <f>IF('НП ДЕННА'!AR116&gt;0,IF(ROUND('НП ДЕННА'!AR116*$CR$4,0)&gt;0,ROUND('НП ДЕННА'!AR116*$CR$4,0)*2,2),0)-AT197</f>
        <v>0</v>
      </c>
      <c r="AU196" s="546">
        <f>IF('НП ДЕННА'!AS116&gt;0,IF(ROUND('НП ДЕННА'!AS116*$CR$4,0)&gt;0,ROUND('НП ДЕННА'!AS116*$CR$4,0)*2,2),0)-AU197</f>
        <v>0</v>
      </c>
      <c r="AV196" s="683">
        <f>'НП ДЕННА'!AT116*30-SUM(AS196:AU196)-AV197</f>
        <v>150</v>
      </c>
      <c r="AW196" s="518">
        <f>'НП ДЕННА'!AT116-AW197</f>
        <v>5</v>
      </c>
      <c r="AX196" s="545">
        <f>IF('НП ДЕННА'!AU116&gt;0,IF(ROUND('НП ДЕННА'!AU116*$CR$4,0)&gt;0,ROUND('НП ДЕННА'!AU116*$CR$4,0)*2,2),0)-AX197</f>
        <v>0</v>
      </c>
      <c r="AY196" s="545">
        <f>IF('НП ДЕННА'!AV116&gt;0,IF(ROUND('НП ДЕННА'!AV116*$CR$4,0)&gt;0,ROUND('НП ДЕННА'!AV116*$CR$4,0)*2,2),0)-AY197</f>
        <v>0</v>
      </c>
      <c r="AZ196" s="546">
        <f>IF('НП ДЕННА'!AW116&gt;0,IF(ROUND('НП ДЕННА'!AW116*$CR$4,0)&gt;0,ROUND('НП ДЕННА'!AW116*$CR$4,0)*2,2),0)-AZ197</f>
        <v>0</v>
      </c>
      <c r="BA196" s="683">
        <f>'НП ДЕННА'!AX116*30-SUM(AX196:AZ196)-BA197</f>
        <v>0</v>
      </c>
      <c r="BB196" s="518">
        <f>'НП ДЕННА'!AX116-BB197</f>
        <v>0</v>
      </c>
      <c r="BC196" s="545">
        <f>IF('НП ДЕННА'!AY116&gt;0,IF(ROUND('НП ДЕННА'!AY116*$CR$4,0)&gt;0,ROUND('НП ДЕННА'!AY116*$CR$4,0)*2,2),0)-BC197</f>
        <v>0</v>
      </c>
      <c r="BD196" s="545">
        <f>IF('НП ДЕННА'!AZ116&gt;0,IF(ROUND('НП ДЕННА'!AZ116*$CR$4,0)&gt;0,ROUND('НП ДЕННА'!AZ116*$CR$4,0)*2,2),0)-BD197</f>
        <v>0</v>
      </c>
      <c r="BE196" s="546">
        <f>IF('НП ДЕННА'!BA116&gt;0,IF(ROUND('НП ДЕННА'!BA116*$CR$4,0)&gt;0,ROUND('НП ДЕННА'!BA116*$CR$4,0)*2,2),0)-BE197</f>
        <v>0</v>
      </c>
      <c r="BF196" s="683">
        <f>'НП ДЕННА'!BB116*30-SUM(BC196:BE196)-BF197</f>
        <v>0</v>
      </c>
      <c r="BG196" s="518">
        <f>'НП ДЕННА'!BB116-BG197</f>
        <v>0</v>
      </c>
      <c r="BH196" s="545">
        <f>IF('НП ДЕННА'!BC116&gt;0,IF(ROUND('НП ДЕННА'!BC116*$CR$4,0)&gt;0,ROUND('НП ДЕННА'!BC116*$CR$4,0)*2,2),0)-BH197</f>
        <v>0</v>
      </c>
      <c r="BI196" s="545">
        <f>IF('НП ДЕННА'!BD116&gt;0,IF(ROUND('НП ДЕННА'!BD116*$CR$4,0)&gt;0,ROUND('НП ДЕННА'!BD116*$CR$4,0)*2,2),0)-BI197</f>
        <v>0</v>
      </c>
      <c r="BJ196" s="546">
        <f>IF('НП ДЕННА'!BE116&gt;0,IF(ROUND('НП ДЕННА'!BE116*$CR$4,0)&gt;0,ROUND('НП ДЕННА'!BE116*$CR$4,0)*2,2),0)-BJ197</f>
        <v>0</v>
      </c>
      <c r="BK196" s="683">
        <f>'НП ДЕННА'!BF116*30-SUM(BH196:BJ196)-BK197</f>
        <v>0</v>
      </c>
      <c r="BL196" s="518">
        <f>'НП ДЕННА'!BF116-BL197</f>
        <v>0</v>
      </c>
      <c r="BM196" s="545">
        <f>IF('НП ДЕННА'!BG116&gt;0,IF(ROUND('НП ДЕННА'!BG116*$CR$4,0)&gt;0,ROUND('НП ДЕННА'!BG116*$CR$4,0)*2,2),0)-BM197</f>
        <v>0</v>
      </c>
      <c r="BN196" s="545">
        <f>IF('НП ДЕННА'!BH116&gt;0,IF(ROUND('НП ДЕННА'!BH116*$CR$4,0)&gt;0,ROUND('НП ДЕННА'!BH116*$CR$4,0)*2,2),0)-BN197</f>
        <v>0</v>
      </c>
      <c r="BO196" s="546">
        <f>IF('НП ДЕННА'!BI116&gt;0,IF(ROUND('НП ДЕННА'!BI116*$CR$4,0)&gt;0,ROUND('НП ДЕННА'!BI116*$CR$4,0)*2,2),0)-BO197</f>
        <v>0</v>
      </c>
      <c r="BP196" s="683">
        <f>'НП ДЕННА'!BJ116*30-SUM(BM196:BO196)-BP197</f>
        <v>0</v>
      </c>
      <c r="BQ196" s="518">
        <f>'НП ДЕННА'!BJ116-BQ197</f>
        <v>0</v>
      </c>
      <c r="BR196" s="545">
        <f>IF('НП ДЕННА'!BK116&gt;0,IF(ROUND('НП ДЕННА'!BK116*$CR$4,0)&gt;0,ROUND('НП ДЕННА'!BK116*$CR$4,0)*2,2),0)-BR197</f>
        <v>0</v>
      </c>
      <c r="BS196" s="545">
        <f>IF('НП ДЕННА'!BL116&gt;0,IF(ROUND('НП ДЕННА'!BL116*$CR$4,0)&gt;0,ROUND('НП ДЕННА'!BL116*$CR$4,0)*2,2),0)-BS197</f>
        <v>0</v>
      </c>
      <c r="BT196" s="546">
        <f>IF('НП ДЕННА'!BM116&gt;0,IF(ROUND('НП ДЕННА'!BM116*$CR$4,0)&gt;0,ROUND('НП ДЕННА'!BM116*$CR$4,0)*2,2),0)-BT197</f>
        <v>0</v>
      </c>
      <c r="BU196" s="683">
        <f>'НП ДЕННА'!BN116*30-SUM(BR196:BT196)-BU197</f>
        <v>0</v>
      </c>
      <c r="BV196" s="518">
        <f>'НП ДЕННА'!BN116-BV197</f>
        <v>0</v>
      </c>
      <c r="BW196" s="545">
        <f>IF('НП ДЕННА'!BO116&gt;0,IF(ROUND('НП ДЕННА'!BO116*$CR$4,0)&gt;0,ROUND('НП ДЕННА'!BO116*$CR$4,0)*2,2),0)-BW197</f>
        <v>0</v>
      </c>
      <c r="BX196" s="545">
        <f>IF('НП ДЕННА'!BP116&gt;0,IF(ROUND('НП ДЕННА'!BP116*$CR$4,0)&gt;0,ROUND('НП ДЕННА'!BP116*$CR$4,0)*2,2),0)-BX197</f>
        <v>0</v>
      </c>
      <c r="BY196" s="546">
        <f>IF('НП ДЕННА'!BQ116&gt;0,IF(ROUND('НП ДЕННА'!BQ116*$CR$4,0)&gt;0,ROUND('НП ДЕННА'!BQ116*$CR$4,0)*2,2),0)-BY197</f>
        <v>0</v>
      </c>
      <c r="BZ196" s="683">
        <f>'НП ДЕННА'!BR116*30-SUM(BW196:BY196)-BZ197</f>
        <v>0</v>
      </c>
      <c r="CA196" s="518">
        <f>'НП ДЕННА'!BR116-CA197</f>
        <v>0</v>
      </c>
      <c r="CB196" s="545">
        <f>IF('НП ДЕННА'!BS116&gt;0,IF(ROUND('НП ДЕННА'!BS116*$CR$4,0)&gt;0,ROUND('НП ДЕННА'!BS116*$CR$4,0)*2,2),0)-CB197</f>
        <v>0</v>
      </c>
      <c r="CC196" s="545">
        <f>IF('НП ДЕННА'!BT116&gt;0,IF(ROUND('НП ДЕННА'!BT116*$CR$4,0)&gt;0,ROUND('НП ДЕННА'!BT116*$CR$4,0)*2,2),0)-CC197</f>
        <v>0</v>
      </c>
      <c r="CD196" s="546">
        <f>IF('НП ДЕННА'!BU116&gt;0,IF(ROUND('НП ДЕННА'!BU116*$CR$4,0)&gt;0,ROUND('НП ДЕННА'!BU116*$CR$4,0)*2,2),0)-CD197</f>
        <v>0</v>
      </c>
      <c r="CE196" s="683">
        <f>'НП ДЕННА'!BV116*30-SUM(CB196:CD196)-CE197</f>
        <v>0</v>
      </c>
      <c r="CF196" s="518">
        <f>'НП ДЕННА'!BV116-CF197</f>
        <v>0</v>
      </c>
      <c r="CG196" s="545">
        <f>IF('НП ДЕННА'!BW116&gt;0,IF(ROUND('НП ДЕННА'!BW116*$CR$4,0)&gt;0,ROUND('НП ДЕННА'!BW116*$CR$4,0)*2,2),0)-CG197</f>
        <v>0</v>
      </c>
      <c r="CH196" s="545">
        <f>IF('НП ДЕННА'!BX116&gt;0,IF(ROUND('НП ДЕННА'!BX116*$CR$4,0)&gt;0,ROUND('НП ДЕННА'!BX116*$CR$4,0)*2,2),0)-CH197</f>
        <v>0</v>
      </c>
      <c r="CI196" s="546">
        <f>IF('НП ДЕННА'!BY116&gt;0,IF(ROUND('НП ДЕННА'!BY116*$CR$4,0)&gt;0,ROUND('НП ДЕННА'!BY116*$CR$4,0)*2,2),0)-CI197</f>
        <v>0</v>
      </c>
      <c r="CJ196" s="683">
        <f>'НП ДЕННА'!BZ116*30-SUM(CG196:CI196)-CJ197</f>
        <v>0</v>
      </c>
      <c r="CK196" s="518">
        <f>'НП ДЕННА'!BZ116-CK197</f>
        <v>0</v>
      </c>
      <c r="CL196" s="545">
        <f>IF('НП ДЕННА'!CA116&gt;0,IF(ROUND('НП ДЕННА'!CA116*$CR$4,0)&gt;0,ROUND('НП ДЕННА'!CA116*$CR$4,0)*2,2),0)-CL197</f>
        <v>0</v>
      </c>
      <c r="CM196" s="545">
        <f>IF('НП ДЕННА'!CB116&gt;0,IF(ROUND('НП ДЕННА'!CB116*$CR$4,0)&gt;0,ROUND('НП ДЕННА'!CB116*$CR$4,0)*2,2),0)-CM197</f>
        <v>0</v>
      </c>
      <c r="CN196" s="546">
        <f>IF('НП ДЕННА'!CC116&gt;0,IF(ROUND('НП ДЕННА'!CC116*$CR$4,0)&gt;0,ROUND('НП ДЕННА'!CC116*$CR$4,0)*2,2),0)-CN197</f>
        <v>0</v>
      </c>
      <c r="CO196" s="683">
        <f>'НП ДЕННА'!CD116*30-SUM(CL196:CN196)-CO197</f>
        <v>0</v>
      </c>
      <c r="CP196" s="518">
        <f>'НП ДЕННА'!CD116-CP197</f>
        <v>0</v>
      </c>
      <c r="CQ196" s="62"/>
    </row>
    <row r="197" spans="1:95" s="19" customFormat="1" ht="10.199999999999999" x14ac:dyDescent="0.2">
      <c r="A197" s="22"/>
      <c r="B197" s="363"/>
      <c r="C197" s="512" t="s">
        <v>275</v>
      </c>
      <c r="D197" s="513"/>
      <c r="E197" s="514"/>
      <c r="F197" s="514"/>
      <c r="G197" s="515"/>
      <c r="H197" s="513"/>
      <c r="I197" s="514"/>
      <c r="J197" s="514"/>
      <c r="K197" s="514"/>
      <c r="L197" s="514"/>
      <c r="M197" s="514"/>
      <c r="N197" s="514"/>
      <c r="O197" s="514"/>
      <c r="P197" s="514"/>
      <c r="Q197" s="514"/>
      <c r="R197" s="514"/>
      <c r="S197" s="514"/>
      <c r="T197" s="516"/>
      <c r="U197" s="516"/>
      <c r="V197" s="513"/>
      <c r="W197" s="514"/>
      <c r="X197" s="514"/>
      <c r="Y197" s="514"/>
      <c r="Z197" s="514"/>
      <c r="AA197" s="514"/>
      <c r="AB197" s="514"/>
      <c r="AC197" s="516">
        <f t="shared" si="1220"/>
        <v>0</v>
      </c>
      <c r="AD197" s="621">
        <f>AM197+AR197+AW197+BB197+BG197+BL197+BQ197+BV197+CA197+CF197+CK197+CP197</f>
        <v>0</v>
      </c>
      <c r="AE197" s="517">
        <f t="shared" si="1204"/>
        <v>0</v>
      </c>
      <c r="AF197" s="517">
        <f t="shared" si="1205"/>
        <v>0</v>
      </c>
      <c r="AG197" s="517">
        <f t="shared" si="1206"/>
        <v>0</v>
      </c>
      <c r="AH197" s="517">
        <f t="shared" si="1207"/>
        <v>0</v>
      </c>
      <c r="AI197" s="684"/>
      <c r="AJ197" s="684"/>
      <c r="AK197" s="685"/>
      <c r="AL197" s="549"/>
      <c r="AM197" s="520">
        <f t="shared" ref="AM197" si="1245">SUM(AI197:AL197)/30</f>
        <v>0</v>
      </c>
      <c r="AN197" s="684"/>
      <c r="AO197" s="684"/>
      <c r="AP197" s="685"/>
      <c r="AQ197" s="549"/>
      <c r="AR197" s="520">
        <f t="shared" ref="AR197" si="1246">SUM(AN197:AQ197)/30</f>
        <v>0</v>
      </c>
      <c r="AS197" s="684"/>
      <c r="AT197" s="684"/>
      <c r="AU197" s="685"/>
      <c r="AV197" s="549"/>
      <c r="AW197" s="520">
        <f t="shared" ref="AW197" si="1247">SUM(AS197:AV197)/30</f>
        <v>0</v>
      </c>
      <c r="AX197" s="684"/>
      <c r="AY197" s="684"/>
      <c r="AZ197" s="685"/>
      <c r="BA197" s="549"/>
      <c r="BB197" s="520">
        <f t="shared" ref="BB197" si="1248">SUM(AX197:BA197)/30</f>
        <v>0</v>
      </c>
      <c r="BC197" s="684"/>
      <c r="BD197" s="684"/>
      <c r="BE197" s="685"/>
      <c r="BF197" s="549"/>
      <c r="BG197" s="520">
        <f t="shared" ref="BG197" si="1249">SUM(BC197:BF197)/30</f>
        <v>0</v>
      </c>
      <c r="BH197" s="684"/>
      <c r="BI197" s="684"/>
      <c r="BJ197" s="685"/>
      <c r="BK197" s="549"/>
      <c r="BL197" s="520">
        <f t="shared" ref="BL197" si="1250">SUM(BH197:BK197)/30</f>
        <v>0</v>
      </c>
      <c r="BM197" s="684"/>
      <c r="BN197" s="684"/>
      <c r="BO197" s="685"/>
      <c r="BP197" s="549"/>
      <c r="BQ197" s="520">
        <f t="shared" ref="BQ197" si="1251">SUM(BM197:BP197)/30</f>
        <v>0</v>
      </c>
      <c r="BR197" s="684"/>
      <c r="BS197" s="684"/>
      <c r="BT197" s="685"/>
      <c r="BU197" s="549"/>
      <c r="BV197" s="520">
        <f t="shared" ref="BV197" si="1252">SUM(BR197:BU197)/30</f>
        <v>0</v>
      </c>
      <c r="BW197" s="684"/>
      <c r="BX197" s="684"/>
      <c r="BY197" s="685"/>
      <c r="BZ197" s="549"/>
      <c r="CA197" s="520">
        <f t="shared" ref="CA197" si="1253">SUM(BW197:BZ197)/30</f>
        <v>0</v>
      </c>
      <c r="CB197" s="684"/>
      <c r="CC197" s="684"/>
      <c r="CD197" s="685"/>
      <c r="CE197" s="549"/>
      <c r="CF197" s="520">
        <f t="shared" ref="CF197" si="1254">SUM(CB197:CE197)/30</f>
        <v>0</v>
      </c>
      <c r="CG197" s="684"/>
      <c r="CH197" s="684"/>
      <c r="CI197" s="685"/>
      <c r="CJ197" s="549"/>
      <c r="CK197" s="520">
        <f t="shared" ref="CK197" si="1255">SUM(CG197:CJ197)/30</f>
        <v>0</v>
      </c>
      <c r="CL197" s="684"/>
      <c r="CM197" s="684"/>
      <c r="CN197" s="685"/>
      <c r="CO197" s="549"/>
      <c r="CP197" s="520">
        <f t="shared" ref="CP197" si="1256">SUM(CL197:CO197)/30</f>
        <v>0</v>
      </c>
      <c r="CQ197" s="62"/>
    </row>
    <row r="198" spans="1:95" s="300" customFormat="1" ht="10.199999999999999" x14ac:dyDescent="0.2">
      <c r="A198" s="22" t="str">
        <f>'НП ДЕННА'!A117</f>
        <v>2.05</v>
      </c>
      <c r="B198" s="270" t="str">
        <f>'НП ДЕННА'!B117</f>
        <v>Вибіркова дисципліна 5</v>
      </c>
      <c r="C198" s="271"/>
      <c r="D198" s="272">
        <f>'НП ДЕННА'!D117</f>
        <v>0</v>
      </c>
      <c r="E198" s="273">
        <f>'НП ДЕННА'!E117</f>
        <v>0</v>
      </c>
      <c r="F198" s="273">
        <f>'НП ДЕННА'!F117</f>
        <v>0</v>
      </c>
      <c r="G198" s="274">
        <f>'НП ДЕННА'!G117</f>
        <v>0</v>
      </c>
      <c r="H198" s="272">
        <f>'НП ДЕННА'!H117</f>
        <v>3</v>
      </c>
      <c r="I198" s="273">
        <f>'НП ДЕННА'!I117</f>
        <v>0</v>
      </c>
      <c r="J198" s="273">
        <f>'НП ДЕННА'!J117</f>
        <v>0</v>
      </c>
      <c r="K198" s="273">
        <f>'НП ДЕННА'!K117</f>
        <v>0</v>
      </c>
      <c r="L198" s="273"/>
      <c r="M198" s="273"/>
      <c r="N198" s="273"/>
      <c r="O198" s="273"/>
      <c r="P198" s="273">
        <f>'НП ДЕННА'!P117</f>
        <v>0</v>
      </c>
      <c r="Q198" s="273">
        <f>'НП ДЕННА'!Q117</f>
        <v>0</v>
      </c>
      <c r="R198" s="273">
        <f>'НП ДЕННА'!R117</f>
        <v>0</v>
      </c>
      <c r="S198" s="273">
        <f>'НП ДЕННА'!S117</f>
        <v>0</v>
      </c>
      <c r="T198" s="257">
        <f>'НП ДЕННА'!T117</f>
        <v>0</v>
      </c>
      <c r="U198" s="257">
        <f>'НП ДЕННА'!U117</f>
        <v>0</v>
      </c>
      <c r="V198" s="272">
        <f>'НП ДЕННА'!V117</f>
        <v>0</v>
      </c>
      <c r="W198" s="273">
        <f>'НП ДЕННА'!W117</f>
        <v>0</v>
      </c>
      <c r="X198" s="273">
        <f>'НП ДЕННА'!X117</f>
        <v>0</v>
      </c>
      <c r="Y198" s="273">
        <f>'НП ДЕННА'!Y117</f>
        <v>0</v>
      </c>
      <c r="Z198" s="273">
        <f>'НП ДЕННА'!Z117</f>
        <v>0</v>
      </c>
      <c r="AA198" s="273">
        <f>'НП ДЕННА'!AA117</f>
        <v>0</v>
      </c>
      <c r="AB198" s="273">
        <f>'НП ДЕННА'!AB117</f>
        <v>0</v>
      </c>
      <c r="AC198" s="275">
        <f t="shared" si="1220"/>
        <v>90</v>
      </c>
      <c r="AD198" s="620">
        <f>'НП ДЕННА'!AD117-AD199</f>
        <v>3</v>
      </c>
      <c r="AE198" s="9">
        <f t="shared" si="1204"/>
        <v>0</v>
      </c>
      <c r="AF198" s="9">
        <f t="shared" si="1205"/>
        <v>0</v>
      </c>
      <c r="AG198" s="9">
        <f t="shared" si="1206"/>
        <v>0</v>
      </c>
      <c r="AH198" s="9">
        <f t="shared" si="1207"/>
        <v>90</v>
      </c>
      <c r="AI198" s="545">
        <f>IF('НП ДЕННА'!AI117&gt;0,IF(ROUND('НП ДЕННА'!AI117*$CR$4,0)&gt;0,ROUND('НП ДЕННА'!AI117*$CR$4,0)*2,2),0)-AI199</f>
        <v>0</v>
      </c>
      <c r="AJ198" s="545">
        <f>IF('НП ДЕННА'!AJ117&gt;0,IF(ROUND('НП ДЕННА'!AJ117*$CR$4,0)&gt;0,ROUND('НП ДЕННА'!AJ117*$CR$4,0)*2,2),0)-AJ199</f>
        <v>0</v>
      </c>
      <c r="AK198" s="546">
        <f>IF('НП ДЕННА'!AK117&gt;0,IF(ROUND('НП ДЕННА'!AK117*$CR$4,0)&gt;0,ROUND('НП ДЕННА'!AK117*$CR$4,0)*2,2),0)-AK199</f>
        <v>0</v>
      </c>
      <c r="AL198" s="683">
        <f>'НП ДЕННА'!AL117*30-SUM(AI198:AK198)-AL199</f>
        <v>0</v>
      </c>
      <c r="AM198" s="518">
        <f>'НП ДЕННА'!AL117-AM199</f>
        <v>0</v>
      </c>
      <c r="AN198" s="545">
        <f>IF('НП ДЕННА'!AM117&gt;0,IF(ROUND('НП ДЕННА'!AM117*$CR$4,0)&gt;0,ROUND('НП ДЕННА'!AM117*$CR$4,0)*2,2),0)-AN199</f>
        <v>0</v>
      </c>
      <c r="AO198" s="545">
        <f>IF('НП ДЕННА'!AN117&gt;0,IF(ROUND('НП ДЕННА'!AN117*$CR$4,0)&gt;0,ROUND('НП ДЕННА'!AN117*$CR$4,0)*2,2),0)-AO199</f>
        <v>0</v>
      </c>
      <c r="AP198" s="546">
        <f>IF('НП ДЕННА'!AO117&gt;0,IF(ROUND('НП ДЕННА'!AO117*$CR$4,0)&gt;0,ROUND('НП ДЕННА'!AO117*$CR$4,0)*2,2),0)-AP199</f>
        <v>0</v>
      </c>
      <c r="AQ198" s="683">
        <f>'НП ДЕННА'!AP117*30-SUM(AN198:AP198)-AQ199</f>
        <v>0</v>
      </c>
      <c r="AR198" s="518">
        <f>'НП ДЕННА'!AP117-AR199</f>
        <v>0</v>
      </c>
      <c r="AS198" s="545">
        <f>IF('НП ДЕННА'!AQ117&gt;0,IF(ROUND('НП ДЕННА'!AQ117*$CR$4,0)&gt;0,ROUND('НП ДЕННА'!AQ117*$CR$4,0)*2,2),0)-AS199</f>
        <v>0</v>
      </c>
      <c r="AT198" s="545">
        <f>IF('НП ДЕННА'!AR117&gt;0,IF(ROUND('НП ДЕННА'!AR117*$CR$4,0)&gt;0,ROUND('НП ДЕННА'!AR117*$CR$4,0)*2,2),0)-AT199</f>
        <v>0</v>
      </c>
      <c r="AU198" s="546">
        <f>IF('НП ДЕННА'!AS117&gt;0,IF(ROUND('НП ДЕННА'!AS117*$CR$4,0)&gt;0,ROUND('НП ДЕННА'!AS117*$CR$4,0)*2,2),0)-AU199</f>
        <v>0</v>
      </c>
      <c r="AV198" s="683">
        <f>'НП ДЕННА'!AT117*30-SUM(AS198:AU198)-AV199</f>
        <v>90</v>
      </c>
      <c r="AW198" s="518">
        <f>'НП ДЕННА'!AT117-AW199</f>
        <v>3</v>
      </c>
      <c r="AX198" s="545">
        <f>IF('НП ДЕННА'!AU117&gt;0,IF(ROUND('НП ДЕННА'!AU117*$CR$4,0)&gt;0,ROUND('НП ДЕННА'!AU117*$CR$4,0)*2,2),0)-AX199</f>
        <v>0</v>
      </c>
      <c r="AY198" s="545">
        <f>IF('НП ДЕННА'!AV117&gt;0,IF(ROUND('НП ДЕННА'!AV117*$CR$4,0)&gt;0,ROUND('НП ДЕННА'!AV117*$CR$4,0)*2,2),0)-AY199</f>
        <v>0</v>
      </c>
      <c r="AZ198" s="546">
        <f>IF('НП ДЕННА'!AW117&gt;0,IF(ROUND('НП ДЕННА'!AW117*$CR$4,0)&gt;0,ROUND('НП ДЕННА'!AW117*$CR$4,0)*2,2),0)-AZ199</f>
        <v>0</v>
      </c>
      <c r="BA198" s="683">
        <f>'НП ДЕННА'!AX117*30-SUM(AX198:AZ198)-BA199</f>
        <v>0</v>
      </c>
      <c r="BB198" s="518">
        <f>'НП ДЕННА'!AX117-BB199</f>
        <v>0</v>
      </c>
      <c r="BC198" s="545">
        <f>IF('НП ДЕННА'!AY117&gt;0,IF(ROUND('НП ДЕННА'!AY117*$CR$4,0)&gt;0,ROUND('НП ДЕННА'!AY117*$CR$4,0)*2,2),0)-BC199</f>
        <v>0</v>
      </c>
      <c r="BD198" s="545">
        <f>IF('НП ДЕННА'!AZ117&gt;0,IF(ROUND('НП ДЕННА'!AZ117*$CR$4,0)&gt;0,ROUND('НП ДЕННА'!AZ117*$CR$4,0)*2,2),0)-BD199</f>
        <v>0</v>
      </c>
      <c r="BE198" s="546">
        <f>IF('НП ДЕННА'!BA117&gt;0,IF(ROUND('НП ДЕННА'!BA117*$CR$4,0)&gt;0,ROUND('НП ДЕННА'!BA117*$CR$4,0)*2,2),0)-BE199</f>
        <v>0</v>
      </c>
      <c r="BF198" s="683">
        <f>'НП ДЕННА'!BB117*30-SUM(BC198:BE198)-BF199</f>
        <v>0</v>
      </c>
      <c r="BG198" s="518">
        <f>'НП ДЕННА'!BB117-BG199</f>
        <v>0</v>
      </c>
      <c r="BH198" s="545">
        <f>IF('НП ДЕННА'!BC117&gt;0,IF(ROUND('НП ДЕННА'!BC117*$CR$4,0)&gt;0,ROUND('НП ДЕННА'!BC117*$CR$4,0)*2,2),0)-BH199</f>
        <v>0</v>
      </c>
      <c r="BI198" s="545">
        <f>IF('НП ДЕННА'!BD117&gt;0,IF(ROUND('НП ДЕННА'!BD117*$CR$4,0)&gt;0,ROUND('НП ДЕННА'!BD117*$CR$4,0)*2,2),0)-BI199</f>
        <v>0</v>
      </c>
      <c r="BJ198" s="546">
        <f>IF('НП ДЕННА'!BE117&gt;0,IF(ROUND('НП ДЕННА'!BE117*$CR$4,0)&gt;0,ROUND('НП ДЕННА'!BE117*$CR$4,0)*2,2),0)-BJ199</f>
        <v>0</v>
      </c>
      <c r="BK198" s="683">
        <f>'НП ДЕННА'!BF117*30-SUM(BH198:BJ198)-BK199</f>
        <v>0</v>
      </c>
      <c r="BL198" s="518">
        <f>'НП ДЕННА'!BF117-BL199</f>
        <v>0</v>
      </c>
      <c r="BM198" s="545">
        <f>IF('НП ДЕННА'!BG117&gt;0,IF(ROUND('НП ДЕННА'!BG117*$CR$4,0)&gt;0,ROUND('НП ДЕННА'!BG117*$CR$4,0)*2,2),0)-BM199</f>
        <v>0</v>
      </c>
      <c r="BN198" s="545">
        <f>IF('НП ДЕННА'!BH117&gt;0,IF(ROUND('НП ДЕННА'!BH117*$CR$4,0)&gt;0,ROUND('НП ДЕННА'!BH117*$CR$4,0)*2,2),0)-BN199</f>
        <v>0</v>
      </c>
      <c r="BO198" s="546">
        <f>IF('НП ДЕННА'!BI117&gt;0,IF(ROUND('НП ДЕННА'!BI117*$CR$4,0)&gt;0,ROUND('НП ДЕННА'!BI117*$CR$4,0)*2,2),0)-BO199</f>
        <v>0</v>
      </c>
      <c r="BP198" s="683">
        <f>'НП ДЕННА'!BJ117*30-SUM(BM198:BO198)-BP199</f>
        <v>0</v>
      </c>
      <c r="BQ198" s="518">
        <f>'НП ДЕННА'!BJ117-BQ199</f>
        <v>0</v>
      </c>
      <c r="BR198" s="545">
        <f>IF('НП ДЕННА'!BK117&gt;0,IF(ROUND('НП ДЕННА'!BK117*$CR$4,0)&gt;0,ROUND('НП ДЕННА'!BK117*$CR$4,0)*2,2),0)-BR199</f>
        <v>0</v>
      </c>
      <c r="BS198" s="545">
        <f>IF('НП ДЕННА'!BL117&gt;0,IF(ROUND('НП ДЕННА'!BL117*$CR$4,0)&gt;0,ROUND('НП ДЕННА'!BL117*$CR$4,0)*2,2),0)-BS199</f>
        <v>0</v>
      </c>
      <c r="BT198" s="546">
        <f>IF('НП ДЕННА'!BM117&gt;0,IF(ROUND('НП ДЕННА'!BM117*$CR$4,0)&gt;0,ROUND('НП ДЕННА'!BM117*$CR$4,0)*2,2),0)-BT199</f>
        <v>0</v>
      </c>
      <c r="BU198" s="683">
        <f>'НП ДЕННА'!BN117*30-SUM(BR198:BT198)-BU199</f>
        <v>0</v>
      </c>
      <c r="BV198" s="518">
        <f>'НП ДЕННА'!BN117-BV199</f>
        <v>0</v>
      </c>
      <c r="BW198" s="545">
        <f>IF('НП ДЕННА'!BO117&gt;0,IF(ROUND('НП ДЕННА'!BO117*$CR$4,0)&gt;0,ROUND('НП ДЕННА'!BO117*$CR$4,0)*2,2),0)-BW199</f>
        <v>0</v>
      </c>
      <c r="BX198" s="545">
        <f>IF('НП ДЕННА'!BP117&gt;0,IF(ROUND('НП ДЕННА'!BP117*$CR$4,0)&gt;0,ROUND('НП ДЕННА'!BP117*$CR$4,0)*2,2),0)-BX199</f>
        <v>0</v>
      </c>
      <c r="BY198" s="546">
        <f>IF('НП ДЕННА'!BQ117&gt;0,IF(ROUND('НП ДЕННА'!BQ117*$CR$4,0)&gt;0,ROUND('НП ДЕННА'!BQ117*$CR$4,0)*2,2),0)-BY199</f>
        <v>0</v>
      </c>
      <c r="BZ198" s="683">
        <f>'НП ДЕННА'!BR117*30-SUM(BW198:BY198)-BZ199</f>
        <v>0</v>
      </c>
      <c r="CA198" s="518">
        <f>'НП ДЕННА'!BR117-CA199</f>
        <v>0</v>
      </c>
      <c r="CB198" s="545">
        <f>IF('НП ДЕННА'!BS117&gt;0,IF(ROUND('НП ДЕННА'!BS117*$CR$4,0)&gt;0,ROUND('НП ДЕННА'!BS117*$CR$4,0)*2,2),0)-CB199</f>
        <v>0</v>
      </c>
      <c r="CC198" s="545">
        <f>IF('НП ДЕННА'!BT117&gt;0,IF(ROUND('НП ДЕННА'!BT117*$CR$4,0)&gt;0,ROUND('НП ДЕННА'!BT117*$CR$4,0)*2,2),0)-CC199</f>
        <v>0</v>
      </c>
      <c r="CD198" s="546">
        <f>IF('НП ДЕННА'!BU117&gt;0,IF(ROUND('НП ДЕННА'!BU117*$CR$4,0)&gt;0,ROUND('НП ДЕННА'!BU117*$CR$4,0)*2,2),0)-CD199</f>
        <v>0</v>
      </c>
      <c r="CE198" s="683">
        <f>'НП ДЕННА'!BV117*30-SUM(CB198:CD198)-CE199</f>
        <v>0</v>
      </c>
      <c r="CF198" s="518">
        <f>'НП ДЕННА'!BV117-CF199</f>
        <v>0</v>
      </c>
      <c r="CG198" s="545">
        <f>IF('НП ДЕННА'!BW117&gt;0,IF(ROUND('НП ДЕННА'!BW117*$CR$4,0)&gt;0,ROUND('НП ДЕННА'!BW117*$CR$4,0)*2,2),0)-CG199</f>
        <v>0</v>
      </c>
      <c r="CH198" s="545">
        <f>IF('НП ДЕННА'!BX117&gt;0,IF(ROUND('НП ДЕННА'!BX117*$CR$4,0)&gt;0,ROUND('НП ДЕННА'!BX117*$CR$4,0)*2,2),0)-CH199</f>
        <v>0</v>
      </c>
      <c r="CI198" s="546">
        <f>IF('НП ДЕННА'!BY117&gt;0,IF(ROUND('НП ДЕННА'!BY117*$CR$4,0)&gt;0,ROUND('НП ДЕННА'!BY117*$CR$4,0)*2,2),0)-CI199</f>
        <v>0</v>
      </c>
      <c r="CJ198" s="683">
        <f>'НП ДЕННА'!BZ117*30-SUM(CG198:CI198)-CJ199</f>
        <v>0</v>
      </c>
      <c r="CK198" s="518">
        <f>'НП ДЕННА'!BZ117-CK199</f>
        <v>0</v>
      </c>
      <c r="CL198" s="545">
        <f>IF('НП ДЕННА'!CA117&gt;0,IF(ROUND('НП ДЕННА'!CA117*$CR$4,0)&gt;0,ROUND('НП ДЕННА'!CA117*$CR$4,0)*2,2),0)-CL199</f>
        <v>0</v>
      </c>
      <c r="CM198" s="545">
        <f>IF('НП ДЕННА'!CB117&gt;0,IF(ROUND('НП ДЕННА'!CB117*$CR$4,0)&gt;0,ROUND('НП ДЕННА'!CB117*$CR$4,0)*2,2),0)-CM199</f>
        <v>0</v>
      </c>
      <c r="CN198" s="546">
        <f>IF('НП ДЕННА'!CC117&gt;0,IF(ROUND('НП ДЕННА'!CC117*$CR$4,0)&gt;0,ROUND('НП ДЕННА'!CC117*$CR$4,0)*2,2),0)-CN199</f>
        <v>0</v>
      </c>
      <c r="CO198" s="683">
        <f>'НП ДЕННА'!CD117*30-SUM(CL198:CN198)-CO199</f>
        <v>0</v>
      </c>
      <c r="CP198" s="518">
        <f>'НП ДЕННА'!CD117-CP199</f>
        <v>0</v>
      </c>
      <c r="CQ198" s="62"/>
    </row>
    <row r="199" spans="1:95" s="19" customFormat="1" ht="10.199999999999999" x14ac:dyDescent="0.2">
      <c r="A199" s="22"/>
      <c r="B199" s="363"/>
      <c r="C199" s="512" t="s">
        <v>275</v>
      </c>
      <c r="D199" s="513"/>
      <c r="E199" s="514"/>
      <c r="F199" s="514"/>
      <c r="G199" s="515"/>
      <c r="H199" s="513"/>
      <c r="I199" s="514"/>
      <c r="J199" s="514"/>
      <c r="K199" s="514"/>
      <c r="L199" s="514"/>
      <c r="M199" s="514"/>
      <c r="N199" s="514"/>
      <c r="O199" s="514"/>
      <c r="P199" s="514"/>
      <c r="Q199" s="514"/>
      <c r="R199" s="514"/>
      <c r="S199" s="514"/>
      <c r="T199" s="516"/>
      <c r="U199" s="516"/>
      <c r="V199" s="513"/>
      <c r="W199" s="514"/>
      <c r="X199" s="514"/>
      <c r="Y199" s="514"/>
      <c r="Z199" s="514"/>
      <c r="AA199" s="514"/>
      <c r="AB199" s="514"/>
      <c r="AC199" s="516">
        <f t="shared" si="1220"/>
        <v>0</v>
      </c>
      <c r="AD199" s="621">
        <f>AM199+AR199+AW199+BB199+BG199+BL199+BQ199+BV199+CA199+CF199+CK199+CP199</f>
        <v>0</v>
      </c>
      <c r="AE199" s="517">
        <f t="shared" si="1204"/>
        <v>0</v>
      </c>
      <c r="AF199" s="517">
        <f t="shared" si="1205"/>
        <v>0</v>
      </c>
      <c r="AG199" s="517">
        <f t="shared" si="1206"/>
        <v>0</v>
      </c>
      <c r="AH199" s="517">
        <f t="shared" si="1207"/>
        <v>0</v>
      </c>
      <c r="AI199" s="684"/>
      <c r="AJ199" s="684"/>
      <c r="AK199" s="685"/>
      <c r="AL199" s="549"/>
      <c r="AM199" s="520">
        <f t="shared" ref="AM199" si="1257">SUM(AI199:AL199)/30</f>
        <v>0</v>
      </c>
      <c r="AN199" s="684"/>
      <c r="AO199" s="684"/>
      <c r="AP199" s="685"/>
      <c r="AQ199" s="549"/>
      <c r="AR199" s="520">
        <f t="shared" ref="AR199" si="1258">SUM(AN199:AQ199)/30</f>
        <v>0</v>
      </c>
      <c r="AS199" s="684"/>
      <c r="AT199" s="684"/>
      <c r="AU199" s="685"/>
      <c r="AV199" s="549"/>
      <c r="AW199" s="520">
        <f t="shared" ref="AW199" si="1259">SUM(AS199:AV199)/30</f>
        <v>0</v>
      </c>
      <c r="AX199" s="684"/>
      <c r="AY199" s="684"/>
      <c r="AZ199" s="685"/>
      <c r="BA199" s="549"/>
      <c r="BB199" s="520">
        <f t="shared" ref="BB199" si="1260">SUM(AX199:BA199)/30</f>
        <v>0</v>
      </c>
      <c r="BC199" s="684"/>
      <c r="BD199" s="684"/>
      <c r="BE199" s="685"/>
      <c r="BF199" s="549"/>
      <c r="BG199" s="520">
        <f t="shared" ref="BG199" si="1261">SUM(BC199:BF199)/30</f>
        <v>0</v>
      </c>
      <c r="BH199" s="684"/>
      <c r="BI199" s="684"/>
      <c r="BJ199" s="685"/>
      <c r="BK199" s="549"/>
      <c r="BL199" s="520">
        <f t="shared" ref="BL199" si="1262">SUM(BH199:BK199)/30</f>
        <v>0</v>
      </c>
      <c r="BM199" s="684"/>
      <c r="BN199" s="684"/>
      <c r="BO199" s="685"/>
      <c r="BP199" s="549"/>
      <c r="BQ199" s="520">
        <f t="shared" ref="BQ199" si="1263">SUM(BM199:BP199)/30</f>
        <v>0</v>
      </c>
      <c r="BR199" s="684"/>
      <c r="BS199" s="684"/>
      <c r="BT199" s="685"/>
      <c r="BU199" s="549"/>
      <c r="BV199" s="520">
        <f t="shared" ref="BV199" si="1264">SUM(BR199:BU199)/30</f>
        <v>0</v>
      </c>
      <c r="BW199" s="684"/>
      <c r="BX199" s="684"/>
      <c r="BY199" s="685"/>
      <c r="BZ199" s="549"/>
      <c r="CA199" s="520">
        <f t="shared" ref="CA199" si="1265">SUM(BW199:BZ199)/30</f>
        <v>0</v>
      </c>
      <c r="CB199" s="684"/>
      <c r="CC199" s="684"/>
      <c r="CD199" s="685"/>
      <c r="CE199" s="549"/>
      <c r="CF199" s="520">
        <f t="shared" ref="CF199" si="1266">SUM(CB199:CE199)/30</f>
        <v>0</v>
      </c>
      <c r="CG199" s="684"/>
      <c r="CH199" s="684"/>
      <c r="CI199" s="685"/>
      <c r="CJ199" s="549"/>
      <c r="CK199" s="520">
        <f t="shared" ref="CK199" si="1267">SUM(CG199:CJ199)/30</f>
        <v>0</v>
      </c>
      <c r="CL199" s="684"/>
      <c r="CM199" s="684"/>
      <c r="CN199" s="685"/>
      <c r="CO199" s="549"/>
      <c r="CP199" s="520">
        <f t="shared" ref="CP199" si="1268">SUM(CL199:CO199)/30</f>
        <v>0</v>
      </c>
      <c r="CQ199" s="62"/>
    </row>
    <row r="200" spans="1:95" s="19" customFormat="1" ht="10.199999999999999" hidden="1" x14ac:dyDescent="0.2">
      <c r="A200" s="22" t="str">
        <f>'НП ДЕННА'!A118</f>
        <v>2.06</v>
      </c>
      <c r="B200" s="270" t="str">
        <f>'НП ДЕННА'!B118</f>
        <v>Вибіркова дисципліна 6</v>
      </c>
      <c r="C200" s="271"/>
      <c r="D200" s="272">
        <f>'НП ДЕННА'!D118</f>
        <v>0</v>
      </c>
      <c r="E200" s="273">
        <f>'НП ДЕННА'!E118</f>
        <v>0</v>
      </c>
      <c r="F200" s="273">
        <f>'НП ДЕННА'!F118</f>
        <v>0</v>
      </c>
      <c r="G200" s="274">
        <f>'НП ДЕННА'!G118</f>
        <v>0</v>
      </c>
      <c r="H200" s="272">
        <f>'НП ДЕННА'!H118</f>
        <v>0</v>
      </c>
      <c r="I200" s="273">
        <f>'НП ДЕННА'!I118</f>
        <v>0</v>
      </c>
      <c r="J200" s="273">
        <f>'НП ДЕННА'!J118</f>
        <v>0</v>
      </c>
      <c r="K200" s="273">
        <f>'НП ДЕННА'!K118</f>
        <v>0</v>
      </c>
      <c r="L200" s="273"/>
      <c r="M200" s="273"/>
      <c r="N200" s="273"/>
      <c r="O200" s="273"/>
      <c r="P200" s="273">
        <f>'НП ДЕННА'!P118</f>
        <v>0</v>
      </c>
      <c r="Q200" s="273">
        <f>'НП ДЕННА'!Q118</f>
        <v>0</v>
      </c>
      <c r="R200" s="273">
        <f>'НП ДЕННА'!R118</f>
        <v>0</v>
      </c>
      <c r="S200" s="273">
        <f>'НП ДЕННА'!S118</f>
        <v>0</v>
      </c>
      <c r="T200" s="257">
        <f>'НП ДЕННА'!T118</f>
        <v>0</v>
      </c>
      <c r="U200" s="257">
        <f>'НП ДЕННА'!U118</f>
        <v>0</v>
      </c>
      <c r="V200" s="272">
        <f>'НП ДЕННА'!V118</f>
        <v>0</v>
      </c>
      <c r="W200" s="273">
        <f>'НП ДЕННА'!W118</f>
        <v>0</v>
      </c>
      <c r="X200" s="273">
        <f>'НП ДЕННА'!X118</f>
        <v>0</v>
      </c>
      <c r="Y200" s="273">
        <f>'НП ДЕННА'!Y118</f>
        <v>0</v>
      </c>
      <c r="Z200" s="273">
        <f>'НП ДЕННА'!Z118</f>
        <v>0</v>
      </c>
      <c r="AA200" s="273">
        <f>'НП ДЕННА'!AA118</f>
        <v>0</v>
      </c>
      <c r="AB200" s="273">
        <f>'НП ДЕННА'!AB118</f>
        <v>0</v>
      </c>
      <c r="AC200" s="275">
        <f t="shared" si="1220"/>
        <v>0</v>
      </c>
      <c r="AD200" s="620">
        <f>'НП ДЕННА'!AD118-AD201</f>
        <v>0</v>
      </c>
      <c r="AE200" s="9">
        <f t="shared" si="1204"/>
        <v>0</v>
      </c>
      <c r="AF200" s="9">
        <f t="shared" si="1205"/>
        <v>0</v>
      </c>
      <c r="AG200" s="9">
        <f t="shared" si="1206"/>
        <v>0</v>
      </c>
      <c r="AH200" s="9">
        <f t="shared" si="1207"/>
        <v>0</v>
      </c>
      <c r="AI200" s="545">
        <f>IF('НП ДЕННА'!AI118&gt;0,IF(ROUND('НП ДЕННА'!AI118*$CR$4,0)&gt;0,ROUND('НП ДЕННА'!AI118*$CR$4,0)*2,2),0)-AI201</f>
        <v>0</v>
      </c>
      <c r="AJ200" s="545">
        <f>IF('НП ДЕННА'!AJ118&gt;0,IF(ROUND('НП ДЕННА'!AJ118*$CR$4,0)&gt;0,ROUND('НП ДЕННА'!AJ118*$CR$4,0)*2,2),0)-AJ201</f>
        <v>0</v>
      </c>
      <c r="AK200" s="546">
        <f>IF('НП ДЕННА'!AK118&gt;0,IF(ROUND('НП ДЕННА'!AK118*$CR$4,0)&gt;0,ROUND('НП ДЕННА'!AK118*$CR$4,0)*2,2),0)-AK201</f>
        <v>0</v>
      </c>
      <c r="AL200" s="683">
        <f>'НП ДЕННА'!AL118*30-SUM(AI200:AK200)-AL201</f>
        <v>0</v>
      </c>
      <c r="AM200" s="518">
        <f>'НП ДЕННА'!AL118-AM201</f>
        <v>0</v>
      </c>
      <c r="AN200" s="545">
        <f>IF('НП ДЕННА'!AM118&gt;0,IF(ROUND('НП ДЕННА'!AM118*$CR$4,0)&gt;0,ROUND('НП ДЕННА'!AM118*$CR$4,0)*2,2),0)-AN201</f>
        <v>0</v>
      </c>
      <c r="AO200" s="545">
        <f>IF('НП ДЕННА'!AN118&gt;0,IF(ROUND('НП ДЕННА'!AN118*$CR$4,0)&gt;0,ROUND('НП ДЕННА'!AN118*$CR$4,0)*2,2),0)-AO201</f>
        <v>0</v>
      </c>
      <c r="AP200" s="546">
        <f>IF('НП ДЕННА'!AO118&gt;0,IF(ROUND('НП ДЕННА'!AO118*$CR$4,0)&gt;0,ROUND('НП ДЕННА'!AO118*$CR$4,0)*2,2),0)-AP201</f>
        <v>0</v>
      </c>
      <c r="AQ200" s="683">
        <f>'НП ДЕННА'!AP118*30-SUM(AN200:AP200)-AQ201</f>
        <v>0</v>
      </c>
      <c r="AR200" s="518">
        <f>'НП ДЕННА'!AP118-AR201</f>
        <v>0</v>
      </c>
      <c r="AS200" s="545">
        <f>IF('НП ДЕННА'!AQ118&gt;0,IF(ROUND('НП ДЕННА'!AQ118*$CR$4,0)&gt;0,ROUND('НП ДЕННА'!AQ118*$CR$4,0)*2,2),0)-AS201</f>
        <v>0</v>
      </c>
      <c r="AT200" s="545">
        <f>IF('НП ДЕННА'!AR118&gt;0,IF(ROUND('НП ДЕННА'!AR118*$CR$4,0)&gt;0,ROUND('НП ДЕННА'!AR118*$CR$4,0)*2,2),0)-AT201</f>
        <v>0</v>
      </c>
      <c r="AU200" s="546">
        <f>IF('НП ДЕННА'!AS118&gt;0,IF(ROUND('НП ДЕННА'!AS118*$CR$4,0)&gt;0,ROUND('НП ДЕННА'!AS118*$CR$4,0)*2,2),0)-AU201</f>
        <v>0</v>
      </c>
      <c r="AV200" s="683">
        <f>'НП ДЕННА'!AT118*30-SUM(AS200:AU200)-AV201</f>
        <v>0</v>
      </c>
      <c r="AW200" s="518">
        <f>'НП ДЕННА'!AT118-AW201</f>
        <v>0</v>
      </c>
      <c r="AX200" s="545">
        <f>IF('НП ДЕННА'!AU118&gt;0,IF(ROUND('НП ДЕННА'!AU118*$CR$4,0)&gt;0,ROUND('НП ДЕННА'!AU118*$CR$4,0)*2,2),0)-AX201</f>
        <v>0</v>
      </c>
      <c r="AY200" s="545">
        <f>IF('НП ДЕННА'!AV118&gt;0,IF(ROUND('НП ДЕННА'!AV118*$CR$4,0)&gt;0,ROUND('НП ДЕННА'!AV118*$CR$4,0)*2,2),0)-AY201</f>
        <v>0</v>
      </c>
      <c r="AZ200" s="546">
        <f>IF('НП ДЕННА'!AW118&gt;0,IF(ROUND('НП ДЕННА'!AW118*$CR$4,0)&gt;0,ROUND('НП ДЕННА'!AW118*$CR$4,0)*2,2),0)-AZ201</f>
        <v>0</v>
      </c>
      <c r="BA200" s="683">
        <f>'НП ДЕННА'!AX118*30-SUM(AX200:AZ200)-BA201</f>
        <v>0</v>
      </c>
      <c r="BB200" s="518">
        <f>'НП ДЕННА'!AX118-BB201</f>
        <v>0</v>
      </c>
      <c r="BC200" s="545">
        <f>IF('НП ДЕННА'!AY118&gt;0,IF(ROUND('НП ДЕННА'!AY118*$CR$4,0)&gt;0,ROUND('НП ДЕННА'!AY118*$CR$4,0)*2,2),0)-BC201</f>
        <v>0</v>
      </c>
      <c r="BD200" s="545">
        <f>IF('НП ДЕННА'!AZ118&gt;0,IF(ROUND('НП ДЕННА'!AZ118*$CR$4,0)&gt;0,ROUND('НП ДЕННА'!AZ118*$CR$4,0)*2,2),0)-BD201</f>
        <v>0</v>
      </c>
      <c r="BE200" s="546">
        <f>IF('НП ДЕННА'!BA118&gt;0,IF(ROUND('НП ДЕННА'!BA118*$CR$4,0)&gt;0,ROUND('НП ДЕННА'!BA118*$CR$4,0)*2,2),0)-BE201</f>
        <v>0</v>
      </c>
      <c r="BF200" s="683">
        <f>'НП ДЕННА'!BB118*30-SUM(BC200:BE200)-BF201</f>
        <v>0</v>
      </c>
      <c r="BG200" s="518">
        <f>'НП ДЕННА'!BB118-BG201</f>
        <v>0</v>
      </c>
      <c r="BH200" s="545">
        <f>IF('НП ДЕННА'!BC118&gt;0,IF(ROUND('НП ДЕННА'!BC118*$CR$4,0)&gt;0,ROUND('НП ДЕННА'!BC118*$CR$4,0)*2,2),0)-BH201</f>
        <v>0</v>
      </c>
      <c r="BI200" s="545">
        <f>IF('НП ДЕННА'!BD118&gt;0,IF(ROUND('НП ДЕННА'!BD118*$CR$4,0)&gt;0,ROUND('НП ДЕННА'!BD118*$CR$4,0)*2,2),0)-BI201</f>
        <v>0</v>
      </c>
      <c r="BJ200" s="546">
        <f>IF('НП ДЕННА'!BE118&gt;0,IF(ROUND('НП ДЕННА'!BE118*$CR$4,0)&gt;0,ROUND('НП ДЕННА'!BE118*$CR$4,0)*2,2),0)-BJ201</f>
        <v>0</v>
      </c>
      <c r="BK200" s="683">
        <f>'НП ДЕННА'!BF118*30-SUM(BH200:BJ200)-BK201</f>
        <v>0</v>
      </c>
      <c r="BL200" s="518">
        <f>'НП ДЕННА'!BF118-BL201</f>
        <v>0</v>
      </c>
      <c r="BM200" s="545">
        <f>IF('НП ДЕННА'!BG118&gt;0,IF(ROUND('НП ДЕННА'!BG118*$CR$4,0)&gt;0,ROUND('НП ДЕННА'!BG118*$CR$4,0)*2,2),0)-BM201</f>
        <v>0</v>
      </c>
      <c r="BN200" s="545">
        <f>IF('НП ДЕННА'!BH118&gt;0,IF(ROUND('НП ДЕННА'!BH118*$CR$4,0)&gt;0,ROUND('НП ДЕННА'!BH118*$CR$4,0)*2,2),0)-BN201</f>
        <v>0</v>
      </c>
      <c r="BO200" s="546">
        <f>IF('НП ДЕННА'!BI118&gt;0,IF(ROUND('НП ДЕННА'!BI118*$CR$4,0)&gt;0,ROUND('НП ДЕННА'!BI118*$CR$4,0)*2,2),0)-BO201</f>
        <v>0</v>
      </c>
      <c r="BP200" s="683">
        <f>'НП ДЕННА'!BJ118*30-SUM(BM200:BO200)-BP201</f>
        <v>0</v>
      </c>
      <c r="BQ200" s="518">
        <f>'НП ДЕННА'!BJ118-BQ201</f>
        <v>0</v>
      </c>
      <c r="BR200" s="545">
        <f>IF('НП ДЕННА'!BK118&gt;0,IF(ROUND('НП ДЕННА'!BK118*$CR$4,0)&gt;0,ROUND('НП ДЕННА'!BK118*$CR$4,0)*2,2),0)-BR201</f>
        <v>0</v>
      </c>
      <c r="BS200" s="545">
        <f>IF('НП ДЕННА'!BL118&gt;0,IF(ROUND('НП ДЕННА'!BL118*$CR$4,0)&gt;0,ROUND('НП ДЕННА'!BL118*$CR$4,0)*2,2),0)-BS201</f>
        <v>0</v>
      </c>
      <c r="BT200" s="546">
        <f>IF('НП ДЕННА'!BM118&gt;0,IF(ROUND('НП ДЕННА'!BM118*$CR$4,0)&gt;0,ROUND('НП ДЕННА'!BM118*$CR$4,0)*2,2),0)-BT201</f>
        <v>0</v>
      </c>
      <c r="BU200" s="683">
        <f>'НП ДЕННА'!BN118*30-SUM(BR200:BT200)-BU201</f>
        <v>0</v>
      </c>
      <c r="BV200" s="518">
        <f>'НП ДЕННА'!BN118-BV201</f>
        <v>0</v>
      </c>
      <c r="BW200" s="545">
        <f>IF('НП ДЕННА'!BO118&gt;0,IF(ROUND('НП ДЕННА'!BO118*$CR$4,0)&gt;0,ROUND('НП ДЕННА'!BO118*$CR$4,0)*2,2),0)-BW201</f>
        <v>0</v>
      </c>
      <c r="BX200" s="545">
        <f>IF('НП ДЕННА'!BP118&gt;0,IF(ROUND('НП ДЕННА'!BP118*$CR$4,0)&gt;0,ROUND('НП ДЕННА'!BP118*$CR$4,0)*2,2),0)-BX201</f>
        <v>0</v>
      </c>
      <c r="BY200" s="546">
        <f>IF('НП ДЕННА'!BQ118&gt;0,IF(ROUND('НП ДЕННА'!BQ118*$CR$4,0)&gt;0,ROUND('НП ДЕННА'!BQ118*$CR$4,0)*2,2),0)-BY201</f>
        <v>0</v>
      </c>
      <c r="BZ200" s="683">
        <f>'НП ДЕННА'!BR118*30-SUM(BW200:BY200)-BZ201</f>
        <v>0</v>
      </c>
      <c r="CA200" s="518">
        <f>'НП ДЕННА'!BR118-CA201</f>
        <v>0</v>
      </c>
      <c r="CB200" s="545">
        <f>IF('НП ДЕННА'!BS118&gt;0,IF(ROUND('НП ДЕННА'!BS118*$CR$4,0)&gt;0,ROUND('НП ДЕННА'!BS118*$CR$4,0)*2,2),0)-CB201</f>
        <v>0</v>
      </c>
      <c r="CC200" s="545">
        <f>IF('НП ДЕННА'!BT118&gt;0,IF(ROUND('НП ДЕННА'!BT118*$CR$4,0)&gt;0,ROUND('НП ДЕННА'!BT118*$CR$4,0)*2,2),0)-CC201</f>
        <v>0</v>
      </c>
      <c r="CD200" s="546">
        <f>IF('НП ДЕННА'!BU118&gt;0,IF(ROUND('НП ДЕННА'!BU118*$CR$4,0)&gt;0,ROUND('НП ДЕННА'!BU118*$CR$4,0)*2,2),0)-CD201</f>
        <v>0</v>
      </c>
      <c r="CE200" s="683">
        <f>'НП ДЕННА'!BV118*30-SUM(CB200:CD200)-CE201</f>
        <v>0</v>
      </c>
      <c r="CF200" s="518">
        <f>'НП ДЕННА'!BV118-CF201</f>
        <v>0</v>
      </c>
      <c r="CG200" s="545">
        <f>IF('НП ДЕННА'!BW118&gt;0,IF(ROUND('НП ДЕННА'!BW118*$CR$4,0)&gt;0,ROUND('НП ДЕННА'!BW118*$CR$4,0)*2,2),0)-CG201</f>
        <v>0</v>
      </c>
      <c r="CH200" s="545">
        <f>IF('НП ДЕННА'!BX118&gt;0,IF(ROUND('НП ДЕННА'!BX118*$CR$4,0)&gt;0,ROUND('НП ДЕННА'!BX118*$CR$4,0)*2,2),0)-CH201</f>
        <v>0</v>
      </c>
      <c r="CI200" s="546">
        <f>IF('НП ДЕННА'!BY118&gt;0,IF(ROUND('НП ДЕННА'!BY118*$CR$4,0)&gt;0,ROUND('НП ДЕННА'!BY118*$CR$4,0)*2,2),0)-CI201</f>
        <v>0</v>
      </c>
      <c r="CJ200" s="683">
        <f>'НП ДЕННА'!BZ118*30-SUM(CG200:CI200)-CJ201</f>
        <v>0</v>
      </c>
      <c r="CK200" s="518">
        <f>'НП ДЕННА'!BZ118-CK201</f>
        <v>0</v>
      </c>
      <c r="CL200" s="545">
        <f>IF('НП ДЕННА'!CA118&gt;0,IF(ROUND('НП ДЕННА'!CA118*$CR$4,0)&gt;0,ROUND('НП ДЕННА'!CA118*$CR$4,0)*2,2),0)-CL201</f>
        <v>0</v>
      </c>
      <c r="CM200" s="545">
        <f>IF('НП ДЕННА'!CB118&gt;0,IF(ROUND('НП ДЕННА'!CB118*$CR$4,0)&gt;0,ROUND('НП ДЕННА'!CB118*$CR$4,0)*2,2),0)-CM201</f>
        <v>0</v>
      </c>
      <c r="CN200" s="546">
        <f>IF('НП ДЕННА'!CC118&gt;0,IF(ROUND('НП ДЕННА'!CC118*$CR$4,0)&gt;0,ROUND('НП ДЕННА'!CC118*$CR$4,0)*2,2),0)-CN201</f>
        <v>0</v>
      </c>
      <c r="CO200" s="683">
        <f>'НП ДЕННА'!CD118*30-SUM(CL200:CN200)-CO201</f>
        <v>0</v>
      </c>
      <c r="CP200" s="518">
        <f>'НП ДЕННА'!CD118-CP201</f>
        <v>0</v>
      </c>
      <c r="CQ200" s="62"/>
    </row>
    <row r="201" spans="1:95" s="19" customFormat="1" ht="10.199999999999999" hidden="1" x14ac:dyDescent="0.2">
      <c r="A201" s="22"/>
      <c r="B201" s="363"/>
      <c r="C201" s="512" t="s">
        <v>275</v>
      </c>
      <c r="D201" s="513"/>
      <c r="E201" s="514"/>
      <c r="F201" s="514"/>
      <c r="G201" s="515"/>
      <c r="H201" s="513"/>
      <c r="I201" s="514"/>
      <c r="J201" s="514"/>
      <c r="K201" s="514"/>
      <c r="L201" s="514"/>
      <c r="M201" s="514"/>
      <c r="N201" s="514"/>
      <c r="O201" s="514"/>
      <c r="P201" s="514"/>
      <c r="Q201" s="514"/>
      <c r="R201" s="514"/>
      <c r="S201" s="514"/>
      <c r="T201" s="516"/>
      <c r="U201" s="516"/>
      <c r="V201" s="513"/>
      <c r="W201" s="514"/>
      <c r="X201" s="514"/>
      <c r="Y201" s="514"/>
      <c r="Z201" s="514"/>
      <c r="AA201" s="514"/>
      <c r="AB201" s="514"/>
      <c r="AC201" s="516">
        <f t="shared" si="1220"/>
        <v>0</v>
      </c>
      <c r="AD201" s="621">
        <f>AM201+AR201+AW201+BB201+BG201+BL201+BQ201+BV201+CA201+CF201+CK201+CP201</f>
        <v>0</v>
      </c>
      <c r="AE201" s="517">
        <f t="shared" si="1204"/>
        <v>0</v>
      </c>
      <c r="AF201" s="517">
        <f t="shared" si="1205"/>
        <v>0</v>
      </c>
      <c r="AG201" s="517">
        <f t="shared" si="1206"/>
        <v>0</v>
      </c>
      <c r="AH201" s="517">
        <f t="shared" si="1207"/>
        <v>0</v>
      </c>
      <c r="AI201" s="684"/>
      <c r="AJ201" s="684"/>
      <c r="AK201" s="685"/>
      <c r="AL201" s="549"/>
      <c r="AM201" s="520">
        <f t="shared" ref="AM201" si="1269">SUM(AI201:AL201)/30</f>
        <v>0</v>
      </c>
      <c r="AN201" s="684"/>
      <c r="AO201" s="684"/>
      <c r="AP201" s="685"/>
      <c r="AQ201" s="549"/>
      <c r="AR201" s="520">
        <f t="shared" ref="AR201" si="1270">SUM(AN201:AQ201)/30</f>
        <v>0</v>
      </c>
      <c r="AS201" s="684"/>
      <c r="AT201" s="684"/>
      <c r="AU201" s="685"/>
      <c r="AV201" s="549"/>
      <c r="AW201" s="520">
        <f t="shared" ref="AW201" si="1271">SUM(AS201:AV201)/30</f>
        <v>0</v>
      </c>
      <c r="AX201" s="684"/>
      <c r="AY201" s="684"/>
      <c r="AZ201" s="685"/>
      <c r="BA201" s="549"/>
      <c r="BB201" s="520">
        <f t="shared" ref="BB201" si="1272">SUM(AX201:BA201)/30</f>
        <v>0</v>
      </c>
      <c r="BC201" s="684"/>
      <c r="BD201" s="684"/>
      <c r="BE201" s="685"/>
      <c r="BF201" s="549"/>
      <c r="BG201" s="520">
        <f t="shared" ref="BG201" si="1273">SUM(BC201:BF201)/30</f>
        <v>0</v>
      </c>
      <c r="BH201" s="684"/>
      <c r="BI201" s="684"/>
      <c r="BJ201" s="685"/>
      <c r="BK201" s="549"/>
      <c r="BL201" s="520">
        <f t="shared" ref="BL201" si="1274">SUM(BH201:BK201)/30</f>
        <v>0</v>
      </c>
      <c r="BM201" s="684"/>
      <c r="BN201" s="684"/>
      <c r="BO201" s="685"/>
      <c r="BP201" s="549"/>
      <c r="BQ201" s="520">
        <f t="shared" ref="BQ201" si="1275">SUM(BM201:BP201)/30</f>
        <v>0</v>
      </c>
      <c r="BR201" s="684"/>
      <c r="BS201" s="684"/>
      <c r="BT201" s="685"/>
      <c r="BU201" s="549"/>
      <c r="BV201" s="520">
        <f t="shared" ref="BV201" si="1276">SUM(BR201:BU201)/30</f>
        <v>0</v>
      </c>
      <c r="BW201" s="684"/>
      <c r="BX201" s="684"/>
      <c r="BY201" s="685"/>
      <c r="BZ201" s="549"/>
      <c r="CA201" s="520">
        <f t="shared" ref="CA201" si="1277">SUM(BW201:BZ201)/30</f>
        <v>0</v>
      </c>
      <c r="CB201" s="684"/>
      <c r="CC201" s="684"/>
      <c r="CD201" s="685"/>
      <c r="CE201" s="549"/>
      <c r="CF201" s="520">
        <f t="shared" ref="CF201" si="1278">SUM(CB201:CE201)/30</f>
        <v>0</v>
      </c>
      <c r="CG201" s="684"/>
      <c r="CH201" s="684"/>
      <c r="CI201" s="685"/>
      <c r="CJ201" s="549"/>
      <c r="CK201" s="520">
        <f t="shared" ref="CK201" si="1279">SUM(CG201:CJ201)/30</f>
        <v>0</v>
      </c>
      <c r="CL201" s="684"/>
      <c r="CM201" s="684"/>
      <c r="CN201" s="685"/>
      <c r="CO201" s="549"/>
      <c r="CP201" s="520">
        <f t="shared" ref="CP201" si="1280">SUM(CL201:CO201)/30</f>
        <v>0</v>
      </c>
      <c r="CQ201" s="62"/>
    </row>
    <row r="202" spans="1:95" s="19" customFormat="1" ht="10.199999999999999" hidden="1" x14ac:dyDescent="0.2">
      <c r="A202" s="22" t="str">
        <f>'НП ДЕННА'!A119</f>
        <v>2.07</v>
      </c>
      <c r="B202" s="270" t="str">
        <f>'НП ДЕННА'!B119</f>
        <v>Вибіркова дисципліна 7</v>
      </c>
      <c r="C202" s="271"/>
      <c r="D202" s="272">
        <f>'НП ДЕННА'!D119</f>
        <v>0</v>
      </c>
      <c r="E202" s="273">
        <f>'НП ДЕННА'!E119</f>
        <v>0</v>
      </c>
      <c r="F202" s="273">
        <f>'НП ДЕННА'!F119</f>
        <v>0</v>
      </c>
      <c r="G202" s="274">
        <f>'НП ДЕННА'!G119</f>
        <v>0</v>
      </c>
      <c r="H202" s="272">
        <f>'НП ДЕННА'!H119</f>
        <v>0</v>
      </c>
      <c r="I202" s="273">
        <f>'НП ДЕННА'!I119</f>
        <v>0</v>
      </c>
      <c r="J202" s="273">
        <f>'НП ДЕННА'!J119</f>
        <v>0</v>
      </c>
      <c r="K202" s="273">
        <f>'НП ДЕННА'!K119</f>
        <v>0</v>
      </c>
      <c r="L202" s="273"/>
      <c r="M202" s="273"/>
      <c r="N202" s="273"/>
      <c r="O202" s="273"/>
      <c r="P202" s="273">
        <f>'НП ДЕННА'!P119</f>
        <v>0</v>
      </c>
      <c r="Q202" s="273">
        <f>'НП ДЕННА'!Q119</f>
        <v>0</v>
      </c>
      <c r="R202" s="273">
        <f>'НП ДЕННА'!R119</f>
        <v>0</v>
      </c>
      <c r="S202" s="273">
        <f>'НП ДЕННА'!S119</f>
        <v>0</v>
      </c>
      <c r="T202" s="257">
        <f>'НП ДЕННА'!T119</f>
        <v>0</v>
      </c>
      <c r="U202" s="257">
        <f>'НП ДЕННА'!U119</f>
        <v>0</v>
      </c>
      <c r="V202" s="272">
        <f>'НП ДЕННА'!V119</f>
        <v>0</v>
      </c>
      <c r="W202" s="273">
        <f>'НП ДЕННА'!W119</f>
        <v>0</v>
      </c>
      <c r="X202" s="273">
        <f>'НП ДЕННА'!X119</f>
        <v>0</v>
      </c>
      <c r="Y202" s="273">
        <f>'НП ДЕННА'!Y119</f>
        <v>0</v>
      </c>
      <c r="Z202" s="273">
        <f>'НП ДЕННА'!Z119</f>
        <v>0</v>
      </c>
      <c r="AA202" s="273">
        <f>'НП ДЕННА'!AA119</f>
        <v>0</v>
      </c>
      <c r="AB202" s="273">
        <f>'НП ДЕННА'!AB119</f>
        <v>0</v>
      </c>
      <c r="AC202" s="275">
        <f t="shared" si="1220"/>
        <v>0</v>
      </c>
      <c r="AD202" s="620">
        <f>'НП ДЕННА'!AD119-AD203</f>
        <v>0</v>
      </c>
      <c r="AE202" s="9">
        <f t="shared" si="1204"/>
        <v>0</v>
      </c>
      <c r="AF202" s="9">
        <f t="shared" si="1205"/>
        <v>0</v>
      </c>
      <c r="AG202" s="9">
        <f t="shared" si="1206"/>
        <v>0</v>
      </c>
      <c r="AH202" s="9">
        <f t="shared" si="1207"/>
        <v>0</v>
      </c>
      <c r="AI202" s="545">
        <f>IF('НП ДЕННА'!AI119&gt;0,IF(ROUND('НП ДЕННА'!AI119*$CR$4,0)&gt;0,ROUND('НП ДЕННА'!AI119*$CR$4,0)*2,2),0)-AI203</f>
        <v>0</v>
      </c>
      <c r="AJ202" s="545">
        <f>IF('НП ДЕННА'!AJ119&gt;0,IF(ROUND('НП ДЕННА'!AJ119*$CR$4,0)&gt;0,ROUND('НП ДЕННА'!AJ119*$CR$4,0)*2,2),0)-AJ203</f>
        <v>0</v>
      </c>
      <c r="AK202" s="546">
        <f>IF('НП ДЕННА'!AK119&gt;0,IF(ROUND('НП ДЕННА'!AK119*$CR$4,0)&gt;0,ROUND('НП ДЕННА'!AK119*$CR$4,0)*2,2),0)-AK203</f>
        <v>0</v>
      </c>
      <c r="AL202" s="683">
        <f>'НП ДЕННА'!AL119*30-SUM(AI202:AK202)-AL203</f>
        <v>0</v>
      </c>
      <c r="AM202" s="518">
        <f>'НП ДЕННА'!AL119-AM203</f>
        <v>0</v>
      </c>
      <c r="AN202" s="545">
        <f>IF('НП ДЕННА'!AM119&gt;0,IF(ROUND('НП ДЕННА'!AM119*$CR$4,0)&gt;0,ROUND('НП ДЕННА'!AM119*$CR$4,0)*2,2),0)-AN203</f>
        <v>0</v>
      </c>
      <c r="AO202" s="545">
        <f>IF('НП ДЕННА'!AN119&gt;0,IF(ROUND('НП ДЕННА'!AN119*$CR$4,0)&gt;0,ROUND('НП ДЕННА'!AN119*$CR$4,0)*2,2),0)-AO203</f>
        <v>0</v>
      </c>
      <c r="AP202" s="546">
        <f>IF('НП ДЕННА'!AO119&gt;0,IF(ROUND('НП ДЕННА'!AO119*$CR$4,0)&gt;0,ROUND('НП ДЕННА'!AO119*$CR$4,0)*2,2),0)-AP203</f>
        <v>0</v>
      </c>
      <c r="AQ202" s="683">
        <f>'НП ДЕННА'!AP119*30-SUM(AN202:AP202)-AQ203</f>
        <v>0</v>
      </c>
      <c r="AR202" s="518">
        <f>'НП ДЕННА'!AP119-AR203</f>
        <v>0</v>
      </c>
      <c r="AS202" s="545">
        <f>IF('НП ДЕННА'!AQ119&gt;0,IF(ROUND('НП ДЕННА'!AQ119*$CR$4,0)&gt;0,ROUND('НП ДЕННА'!AQ119*$CR$4,0)*2,2),0)-AS203</f>
        <v>0</v>
      </c>
      <c r="AT202" s="545">
        <f>IF('НП ДЕННА'!AR119&gt;0,IF(ROUND('НП ДЕННА'!AR119*$CR$4,0)&gt;0,ROUND('НП ДЕННА'!AR119*$CR$4,0)*2,2),0)-AT203</f>
        <v>0</v>
      </c>
      <c r="AU202" s="546">
        <f>IF('НП ДЕННА'!AS119&gt;0,IF(ROUND('НП ДЕННА'!AS119*$CR$4,0)&gt;0,ROUND('НП ДЕННА'!AS119*$CR$4,0)*2,2),0)-AU203</f>
        <v>0</v>
      </c>
      <c r="AV202" s="683">
        <f>'НП ДЕННА'!AT119*30-SUM(AS202:AU202)-AV203</f>
        <v>0</v>
      </c>
      <c r="AW202" s="518">
        <f>'НП ДЕННА'!AT119-AW203</f>
        <v>0</v>
      </c>
      <c r="AX202" s="545">
        <f>IF('НП ДЕННА'!AU119&gt;0,IF(ROUND('НП ДЕННА'!AU119*$CR$4,0)&gt;0,ROUND('НП ДЕННА'!AU119*$CR$4,0)*2,2),0)-AX203</f>
        <v>0</v>
      </c>
      <c r="AY202" s="545">
        <f>IF('НП ДЕННА'!AV119&gt;0,IF(ROUND('НП ДЕННА'!AV119*$CR$4,0)&gt;0,ROUND('НП ДЕННА'!AV119*$CR$4,0)*2,2),0)-AY203</f>
        <v>0</v>
      </c>
      <c r="AZ202" s="546">
        <f>IF('НП ДЕННА'!AW119&gt;0,IF(ROUND('НП ДЕННА'!AW119*$CR$4,0)&gt;0,ROUND('НП ДЕННА'!AW119*$CR$4,0)*2,2),0)-AZ203</f>
        <v>0</v>
      </c>
      <c r="BA202" s="683">
        <f>'НП ДЕННА'!AX119*30-SUM(AX202:AZ202)-BA203</f>
        <v>0</v>
      </c>
      <c r="BB202" s="518">
        <f>'НП ДЕННА'!AX119-BB203</f>
        <v>0</v>
      </c>
      <c r="BC202" s="545">
        <f>IF('НП ДЕННА'!AY119&gt;0,IF(ROUND('НП ДЕННА'!AY119*$CR$4,0)&gt;0,ROUND('НП ДЕННА'!AY119*$CR$4,0)*2,2),0)-BC203</f>
        <v>0</v>
      </c>
      <c r="BD202" s="545">
        <f>IF('НП ДЕННА'!AZ119&gt;0,IF(ROUND('НП ДЕННА'!AZ119*$CR$4,0)&gt;0,ROUND('НП ДЕННА'!AZ119*$CR$4,0)*2,2),0)-BD203</f>
        <v>0</v>
      </c>
      <c r="BE202" s="546">
        <f>IF('НП ДЕННА'!BA119&gt;0,IF(ROUND('НП ДЕННА'!BA119*$CR$4,0)&gt;0,ROUND('НП ДЕННА'!BA119*$CR$4,0)*2,2),0)-BE203</f>
        <v>0</v>
      </c>
      <c r="BF202" s="683">
        <f>'НП ДЕННА'!BB119*30-SUM(BC202:BE202)-BF203</f>
        <v>0</v>
      </c>
      <c r="BG202" s="518">
        <f>'НП ДЕННА'!BB119-BG203</f>
        <v>0</v>
      </c>
      <c r="BH202" s="545">
        <f>IF('НП ДЕННА'!BC119&gt;0,IF(ROUND('НП ДЕННА'!BC119*$CR$4,0)&gt;0,ROUND('НП ДЕННА'!BC119*$CR$4,0)*2,2),0)-BH203</f>
        <v>0</v>
      </c>
      <c r="BI202" s="545">
        <f>IF('НП ДЕННА'!BD119&gt;0,IF(ROUND('НП ДЕННА'!BD119*$CR$4,0)&gt;0,ROUND('НП ДЕННА'!BD119*$CR$4,0)*2,2),0)-BI203</f>
        <v>0</v>
      </c>
      <c r="BJ202" s="546">
        <f>IF('НП ДЕННА'!BE119&gt;0,IF(ROUND('НП ДЕННА'!BE119*$CR$4,0)&gt;0,ROUND('НП ДЕННА'!BE119*$CR$4,0)*2,2),0)-BJ203</f>
        <v>0</v>
      </c>
      <c r="BK202" s="683">
        <f>'НП ДЕННА'!BF119*30-SUM(BH202:BJ202)-BK203</f>
        <v>0</v>
      </c>
      <c r="BL202" s="518">
        <f>'НП ДЕННА'!BF119-BL203</f>
        <v>0</v>
      </c>
      <c r="BM202" s="545">
        <f>IF('НП ДЕННА'!BG119&gt;0,IF(ROUND('НП ДЕННА'!BG119*$CR$4,0)&gt;0,ROUND('НП ДЕННА'!BG119*$CR$4,0)*2,2),0)-BM203</f>
        <v>0</v>
      </c>
      <c r="BN202" s="545">
        <f>IF('НП ДЕННА'!BH119&gt;0,IF(ROUND('НП ДЕННА'!BH119*$CR$4,0)&gt;0,ROUND('НП ДЕННА'!BH119*$CR$4,0)*2,2),0)-BN203</f>
        <v>0</v>
      </c>
      <c r="BO202" s="546">
        <f>IF('НП ДЕННА'!BI119&gt;0,IF(ROUND('НП ДЕННА'!BI119*$CR$4,0)&gt;0,ROUND('НП ДЕННА'!BI119*$CR$4,0)*2,2),0)-BO203</f>
        <v>0</v>
      </c>
      <c r="BP202" s="683">
        <f>'НП ДЕННА'!BJ119*30-SUM(BM202:BO202)-BP203</f>
        <v>0</v>
      </c>
      <c r="BQ202" s="518">
        <f>'НП ДЕННА'!BJ119-BQ203</f>
        <v>0</v>
      </c>
      <c r="BR202" s="545">
        <f>IF('НП ДЕННА'!BK119&gt;0,IF(ROUND('НП ДЕННА'!BK119*$CR$4,0)&gt;0,ROUND('НП ДЕННА'!BK119*$CR$4,0)*2,2),0)-BR203</f>
        <v>0</v>
      </c>
      <c r="BS202" s="545">
        <f>IF('НП ДЕННА'!BL119&gt;0,IF(ROUND('НП ДЕННА'!BL119*$CR$4,0)&gt;0,ROUND('НП ДЕННА'!BL119*$CR$4,0)*2,2),0)-BS203</f>
        <v>0</v>
      </c>
      <c r="BT202" s="546">
        <f>IF('НП ДЕННА'!BM119&gt;0,IF(ROUND('НП ДЕННА'!BM119*$CR$4,0)&gt;0,ROUND('НП ДЕННА'!BM119*$CR$4,0)*2,2),0)-BT203</f>
        <v>0</v>
      </c>
      <c r="BU202" s="683">
        <f>'НП ДЕННА'!BN119*30-SUM(BR202:BT202)-BU203</f>
        <v>0</v>
      </c>
      <c r="BV202" s="518">
        <f>'НП ДЕННА'!BN119-BV203</f>
        <v>0</v>
      </c>
      <c r="BW202" s="545">
        <f>IF('НП ДЕННА'!BO119&gt;0,IF(ROUND('НП ДЕННА'!BO119*$CR$4,0)&gt;0,ROUND('НП ДЕННА'!BO119*$CR$4,0)*2,2),0)-BW203</f>
        <v>0</v>
      </c>
      <c r="BX202" s="545">
        <f>IF('НП ДЕННА'!BP119&gt;0,IF(ROUND('НП ДЕННА'!BP119*$CR$4,0)&gt;0,ROUND('НП ДЕННА'!BP119*$CR$4,0)*2,2),0)-BX203</f>
        <v>0</v>
      </c>
      <c r="BY202" s="546">
        <f>IF('НП ДЕННА'!BQ119&gt;0,IF(ROUND('НП ДЕННА'!BQ119*$CR$4,0)&gt;0,ROUND('НП ДЕННА'!BQ119*$CR$4,0)*2,2),0)-BY203</f>
        <v>0</v>
      </c>
      <c r="BZ202" s="683">
        <f>'НП ДЕННА'!BR119*30-SUM(BW202:BY202)-BZ203</f>
        <v>0</v>
      </c>
      <c r="CA202" s="518">
        <f>'НП ДЕННА'!BR119-CA203</f>
        <v>0</v>
      </c>
      <c r="CB202" s="545">
        <f>IF('НП ДЕННА'!BS119&gt;0,IF(ROUND('НП ДЕННА'!BS119*$CR$4,0)&gt;0,ROUND('НП ДЕННА'!BS119*$CR$4,0)*2,2),0)-CB203</f>
        <v>0</v>
      </c>
      <c r="CC202" s="545">
        <f>IF('НП ДЕННА'!BT119&gt;0,IF(ROUND('НП ДЕННА'!BT119*$CR$4,0)&gt;0,ROUND('НП ДЕННА'!BT119*$CR$4,0)*2,2),0)-CC203</f>
        <v>0</v>
      </c>
      <c r="CD202" s="546">
        <f>IF('НП ДЕННА'!BU119&gt;0,IF(ROUND('НП ДЕННА'!BU119*$CR$4,0)&gt;0,ROUND('НП ДЕННА'!BU119*$CR$4,0)*2,2),0)-CD203</f>
        <v>0</v>
      </c>
      <c r="CE202" s="683">
        <f>'НП ДЕННА'!BV119*30-SUM(CB202:CD202)-CE203</f>
        <v>0</v>
      </c>
      <c r="CF202" s="518">
        <f>'НП ДЕННА'!BV119-CF203</f>
        <v>0</v>
      </c>
      <c r="CG202" s="545">
        <f>IF('НП ДЕННА'!BW119&gt;0,IF(ROUND('НП ДЕННА'!BW119*$CR$4,0)&gt;0,ROUND('НП ДЕННА'!BW119*$CR$4,0)*2,2),0)-CG203</f>
        <v>0</v>
      </c>
      <c r="CH202" s="545">
        <f>IF('НП ДЕННА'!BX119&gt;0,IF(ROUND('НП ДЕННА'!BX119*$CR$4,0)&gt;0,ROUND('НП ДЕННА'!BX119*$CR$4,0)*2,2),0)-CH203</f>
        <v>0</v>
      </c>
      <c r="CI202" s="546">
        <f>IF('НП ДЕННА'!BY119&gt;0,IF(ROUND('НП ДЕННА'!BY119*$CR$4,0)&gt;0,ROUND('НП ДЕННА'!BY119*$CR$4,0)*2,2),0)-CI203</f>
        <v>0</v>
      </c>
      <c r="CJ202" s="683">
        <f>'НП ДЕННА'!BZ119*30-SUM(CG202:CI202)-CJ203</f>
        <v>0</v>
      </c>
      <c r="CK202" s="518">
        <f>'НП ДЕННА'!BZ119-CK203</f>
        <v>0</v>
      </c>
      <c r="CL202" s="545">
        <f>IF('НП ДЕННА'!CA119&gt;0,IF(ROUND('НП ДЕННА'!CA119*$CR$4,0)&gt;0,ROUND('НП ДЕННА'!CA119*$CR$4,0)*2,2),0)-CL203</f>
        <v>0</v>
      </c>
      <c r="CM202" s="545">
        <f>IF('НП ДЕННА'!CB119&gt;0,IF(ROUND('НП ДЕННА'!CB119*$CR$4,0)&gt;0,ROUND('НП ДЕННА'!CB119*$CR$4,0)*2,2),0)-CM203</f>
        <v>0</v>
      </c>
      <c r="CN202" s="546">
        <f>IF('НП ДЕННА'!CC119&gt;0,IF(ROUND('НП ДЕННА'!CC119*$CR$4,0)&gt;0,ROUND('НП ДЕННА'!CC119*$CR$4,0)*2,2),0)-CN203</f>
        <v>0</v>
      </c>
      <c r="CO202" s="683">
        <f>'НП ДЕННА'!CD119*30-SUM(CL202:CN202)-CO203</f>
        <v>0</v>
      </c>
      <c r="CP202" s="518">
        <f>'НП ДЕННА'!CD119-CP203</f>
        <v>0</v>
      </c>
      <c r="CQ202" s="62"/>
    </row>
    <row r="203" spans="1:95" s="19" customFormat="1" ht="10.199999999999999" hidden="1" x14ac:dyDescent="0.2">
      <c r="A203" s="22"/>
      <c r="B203" s="363"/>
      <c r="C203" s="512" t="s">
        <v>275</v>
      </c>
      <c r="D203" s="513"/>
      <c r="E203" s="514"/>
      <c r="F203" s="514"/>
      <c r="G203" s="515"/>
      <c r="H203" s="513"/>
      <c r="I203" s="514"/>
      <c r="J203" s="514"/>
      <c r="K203" s="514"/>
      <c r="L203" s="514"/>
      <c r="M203" s="514"/>
      <c r="N203" s="514"/>
      <c r="O203" s="514"/>
      <c r="P203" s="514"/>
      <c r="Q203" s="514"/>
      <c r="R203" s="514"/>
      <c r="S203" s="514"/>
      <c r="T203" s="516"/>
      <c r="U203" s="516"/>
      <c r="V203" s="513"/>
      <c r="W203" s="514"/>
      <c r="X203" s="514"/>
      <c r="Y203" s="514"/>
      <c r="Z203" s="514"/>
      <c r="AA203" s="514"/>
      <c r="AB203" s="514"/>
      <c r="AC203" s="516">
        <f t="shared" si="1220"/>
        <v>0</v>
      </c>
      <c r="AD203" s="621">
        <f>AM203+AR203+AW203+BB203+BG203+BL203+BQ203+BV203+CA203+CF203+CK203+CP203</f>
        <v>0</v>
      </c>
      <c r="AE203" s="517">
        <f t="shared" si="1204"/>
        <v>0</v>
      </c>
      <c r="AF203" s="517">
        <f t="shared" si="1205"/>
        <v>0</v>
      </c>
      <c r="AG203" s="517">
        <f t="shared" si="1206"/>
        <v>0</v>
      </c>
      <c r="AH203" s="517">
        <f t="shared" si="1207"/>
        <v>0</v>
      </c>
      <c r="AI203" s="684"/>
      <c r="AJ203" s="684"/>
      <c r="AK203" s="685"/>
      <c r="AL203" s="549"/>
      <c r="AM203" s="520">
        <f t="shared" ref="AM203" si="1281">SUM(AI203:AL203)/30</f>
        <v>0</v>
      </c>
      <c r="AN203" s="684"/>
      <c r="AO203" s="684"/>
      <c r="AP203" s="685"/>
      <c r="AQ203" s="549"/>
      <c r="AR203" s="520">
        <f t="shared" ref="AR203" si="1282">SUM(AN203:AQ203)/30</f>
        <v>0</v>
      </c>
      <c r="AS203" s="684"/>
      <c r="AT203" s="684"/>
      <c r="AU203" s="685"/>
      <c r="AV203" s="549"/>
      <c r="AW203" s="520">
        <f t="shared" ref="AW203" si="1283">SUM(AS203:AV203)/30</f>
        <v>0</v>
      </c>
      <c r="AX203" s="684"/>
      <c r="AY203" s="684"/>
      <c r="AZ203" s="685"/>
      <c r="BA203" s="549"/>
      <c r="BB203" s="520">
        <f t="shared" ref="BB203" si="1284">SUM(AX203:BA203)/30</f>
        <v>0</v>
      </c>
      <c r="BC203" s="684"/>
      <c r="BD203" s="684"/>
      <c r="BE203" s="685"/>
      <c r="BF203" s="549"/>
      <c r="BG203" s="520">
        <f t="shared" ref="BG203" si="1285">SUM(BC203:BF203)/30</f>
        <v>0</v>
      </c>
      <c r="BH203" s="684"/>
      <c r="BI203" s="684"/>
      <c r="BJ203" s="685"/>
      <c r="BK203" s="549"/>
      <c r="BL203" s="520">
        <f t="shared" ref="BL203" si="1286">SUM(BH203:BK203)/30</f>
        <v>0</v>
      </c>
      <c r="BM203" s="684"/>
      <c r="BN203" s="684"/>
      <c r="BO203" s="685"/>
      <c r="BP203" s="549"/>
      <c r="BQ203" s="520">
        <f t="shared" ref="BQ203" si="1287">SUM(BM203:BP203)/30</f>
        <v>0</v>
      </c>
      <c r="BR203" s="684"/>
      <c r="BS203" s="684"/>
      <c r="BT203" s="685"/>
      <c r="BU203" s="549"/>
      <c r="BV203" s="520">
        <f t="shared" ref="BV203" si="1288">SUM(BR203:BU203)/30</f>
        <v>0</v>
      </c>
      <c r="BW203" s="684"/>
      <c r="BX203" s="684"/>
      <c r="BY203" s="685"/>
      <c r="BZ203" s="549"/>
      <c r="CA203" s="520">
        <f t="shared" ref="CA203" si="1289">SUM(BW203:BZ203)/30</f>
        <v>0</v>
      </c>
      <c r="CB203" s="684"/>
      <c r="CC203" s="684"/>
      <c r="CD203" s="685"/>
      <c r="CE203" s="549"/>
      <c r="CF203" s="520">
        <f t="shared" ref="CF203" si="1290">SUM(CB203:CE203)/30</f>
        <v>0</v>
      </c>
      <c r="CG203" s="684"/>
      <c r="CH203" s="684"/>
      <c r="CI203" s="685"/>
      <c r="CJ203" s="549"/>
      <c r="CK203" s="520">
        <f t="shared" ref="CK203" si="1291">SUM(CG203:CJ203)/30</f>
        <v>0</v>
      </c>
      <c r="CL203" s="684"/>
      <c r="CM203" s="684"/>
      <c r="CN203" s="685"/>
      <c r="CO203" s="549"/>
      <c r="CP203" s="520">
        <f t="shared" ref="CP203" si="1292">SUM(CL203:CO203)/30</f>
        <v>0</v>
      </c>
      <c r="CQ203" s="62"/>
    </row>
    <row r="204" spans="1:95" s="19" customFormat="1" ht="10.199999999999999" hidden="1" x14ac:dyDescent="0.2">
      <c r="A204" s="22" t="str">
        <f>'НП ДЕННА'!A120</f>
        <v>2.08</v>
      </c>
      <c r="B204" s="270" t="str">
        <f>'НП ДЕННА'!B120</f>
        <v>Вибіркова дисципліна 8</v>
      </c>
      <c r="C204" s="271"/>
      <c r="D204" s="272">
        <f>'НП ДЕННА'!D120</f>
        <v>0</v>
      </c>
      <c r="E204" s="273">
        <f>'НП ДЕННА'!E120</f>
        <v>0</v>
      </c>
      <c r="F204" s="273">
        <f>'НП ДЕННА'!F120</f>
        <v>0</v>
      </c>
      <c r="G204" s="274">
        <f>'НП ДЕННА'!G120</f>
        <v>0</v>
      </c>
      <c r="H204" s="272">
        <f>'НП ДЕННА'!H120</f>
        <v>0</v>
      </c>
      <c r="I204" s="273">
        <f>'НП ДЕННА'!I120</f>
        <v>0</v>
      </c>
      <c r="J204" s="273">
        <f>'НП ДЕННА'!J120</f>
        <v>0</v>
      </c>
      <c r="K204" s="273">
        <f>'НП ДЕННА'!K120</f>
        <v>0</v>
      </c>
      <c r="L204" s="273"/>
      <c r="M204" s="273"/>
      <c r="N204" s="273"/>
      <c r="O204" s="273"/>
      <c r="P204" s="273">
        <f>'НП ДЕННА'!P120</f>
        <v>0</v>
      </c>
      <c r="Q204" s="273">
        <f>'НП ДЕННА'!Q120</f>
        <v>0</v>
      </c>
      <c r="R204" s="273">
        <f>'НП ДЕННА'!R120</f>
        <v>0</v>
      </c>
      <c r="S204" s="273">
        <f>'НП ДЕННА'!S120</f>
        <v>0</v>
      </c>
      <c r="T204" s="257">
        <f>'НП ДЕННА'!T120</f>
        <v>0</v>
      </c>
      <c r="U204" s="257">
        <f>'НП ДЕННА'!U120</f>
        <v>0</v>
      </c>
      <c r="V204" s="272">
        <f>'НП ДЕННА'!V120</f>
        <v>0</v>
      </c>
      <c r="W204" s="273">
        <f>'НП ДЕННА'!W120</f>
        <v>0</v>
      </c>
      <c r="X204" s="273">
        <f>'НП ДЕННА'!X120</f>
        <v>0</v>
      </c>
      <c r="Y204" s="273">
        <f>'НП ДЕННА'!Y120</f>
        <v>0</v>
      </c>
      <c r="Z204" s="273">
        <f>'НП ДЕННА'!Z120</f>
        <v>0</v>
      </c>
      <c r="AA204" s="273">
        <f>'НП ДЕННА'!AA120</f>
        <v>0</v>
      </c>
      <c r="AB204" s="273">
        <f>'НП ДЕННА'!AB120</f>
        <v>0</v>
      </c>
      <c r="AC204" s="275">
        <f t="shared" si="1220"/>
        <v>0</v>
      </c>
      <c r="AD204" s="620">
        <f>'НП ДЕННА'!AD120-AD205</f>
        <v>0</v>
      </c>
      <c r="AE204" s="9">
        <f t="shared" si="1204"/>
        <v>0</v>
      </c>
      <c r="AF204" s="9">
        <f t="shared" si="1205"/>
        <v>0</v>
      </c>
      <c r="AG204" s="9">
        <f t="shared" si="1206"/>
        <v>0</v>
      </c>
      <c r="AH204" s="9">
        <f t="shared" si="1207"/>
        <v>0</v>
      </c>
      <c r="AI204" s="545">
        <f>IF('НП ДЕННА'!AI120&gt;0,IF(ROUND('НП ДЕННА'!AI120*$CR$4,0)&gt;0,ROUND('НП ДЕННА'!AI120*$CR$4,0)*2,2),0)-AI205</f>
        <v>0</v>
      </c>
      <c r="AJ204" s="545">
        <f>IF('НП ДЕННА'!AJ120&gt;0,IF(ROUND('НП ДЕННА'!AJ120*$CR$4,0)&gt;0,ROUND('НП ДЕННА'!AJ120*$CR$4,0)*2,2),0)-AJ205</f>
        <v>0</v>
      </c>
      <c r="AK204" s="546">
        <f>IF('НП ДЕННА'!AK120&gt;0,IF(ROUND('НП ДЕННА'!AK120*$CR$4,0)&gt;0,ROUND('НП ДЕННА'!AK120*$CR$4,0)*2,2),0)-AK205</f>
        <v>0</v>
      </c>
      <c r="AL204" s="683">
        <f>'НП ДЕННА'!AL120*30-SUM(AI204:AK204)-AL205</f>
        <v>0</v>
      </c>
      <c r="AM204" s="518">
        <f>'НП ДЕННА'!AL120-AM205</f>
        <v>0</v>
      </c>
      <c r="AN204" s="545">
        <f>IF('НП ДЕННА'!AM120&gt;0,IF(ROUND('НП ДЕННА'!AM120*$CR$4,0)&gt;0,ROUND('НП ДЕННА'!AM120*$CR$4,0)*2,2),0)-AN205</f>
        <v>0</v>
      </c>
      <c r="AO204" s="545">
        <f>IF('НП ДЕННА'!AN120&gt;0,IF(ROUND('НП ДЕННА'!AN120*$CR$4,0)&gt;0,ROUND('НП ДЕННА'!AN120*$CR$4,0)*2,2),0)-AO205</f>
        <v>0</v>
      </c>
      <c r="AP204" s="546">
        <f>IF('НП ДЕННА'!AO120&gt;0,IF(ROUND('НП ДЕННА'!AO120*$CR$4,0)&gt;0,ROUND('НП ДЕННА'!AO120*$CR$4,0)*2,2),0)-AP205</f>
        <v>0</v>
      </c>
      <c r="AQ204" s="683">
        <f>'НП ДЕННА'!AP120*30-SUM(AN204:AP204)-AQ205</f>
        <v>0</v>
      </c>
      <c r="AR204" s="518">
        <f>'НП ДЕННА'!AP120-AR205</f>
        <v>0</v>
      </c>
      <c r="AS204" s="545">
        <f>IF('НП ДЕННА'!AQ120&gt;0,IF(ROUND('НП ДЕННА'!AQ120*$CR$4,0)&gt;0,ROUND('НП ДЕННА'!AQ120*$CR$4,0)*2,2),0)-AS205</f>
        <v>0</v>
      </c>
      <c r="AT204" s="545">
        <f>IF('НП ДЕННА'!AR120&gt;0,IF(ROUND('НП ДЕННА'!AR120*$CR$4,0)&gt;0,ROUND('НП ДЕННА'!AR120*$CR$4,0)*2,2),0)-AT205</f>
        <v>0</v>
      </c>
      <c r="AU204" s="546">
        <f>IF('НП ДЕННА'!AS120&gt;0,IF(ROUND('НП ДЕННА'!AS120*$CR$4,0)&gt;0,ROUND('НП ДЕННА'!AS120*$CR$4,0)*2,2),0)-AU205</f>
        <v>0</v>
      </c>
      <c r="AV204" s="683">
        <f>'НП ДЕННА'!AT120*30-SUM(AS204:AU204)-AV205</f>
        <v>0</v>
      </c>
      <c r="AW204" s="518">
        <f>'НП ДЕННА'!AT120-AW205</f>
        <v>0</v>
      </c>
      <c r="AX204" s="545">
        <f>IF('НП ДЕННА'!AU120&gt;0,IF(ROUND('НП ДЕННА'!AU120*$CR$4,0)&gt;0,ROUND('НП ДЕННА'!AU120*$CR$4,0)*2,2),0)-AX205</f>
        <v>0</v>
      </c>
      <c r="AY204" s="545">
        <f>IF('НП ДЕННА'!AV120&gt;0,IF(ROUND('НП ДЕННА'!AV120*$CR$4,0)&gt;0,ROUND('НП ДЕННА'!AV120*$CR$4,0)*2,2),0)-AY205</f>
        <v>0</v>
      </c>
      <c r="AZ204" s="546">
        <f>IF('НП ДЕННА'!AW120&gt;0,IF(ROUND('НП ДЕННА'!AW120*$CR$4,0)&gt;0,ROUND('НП ДЕННА'!AW120*$CR$4,0)*2,2),0)-AZ205</f>
        <v>0</v>
      </c>
      <c r="BA204" s="683">
        <f>'НП ДЕННА'!AX120*30-SUM(AX204:AZ204)-BA205</f>
        <v>0</v>
      </c>
      <c r="BB204" s="518">
        <f>'НП ДЕННА'!AX120-BB205</f>
        <v>0</v>
      </c>
      <c r="BC204" s="545">
        <f>IF('НП ДЕННА'!AY120&gt;0,IF(ROUND('НП ДЕННА'!AY120*$CR$4,0)&gt;0,ROUND('НП ДЕННА'!AY120*$CR$4,0)*2,2),0)-BC205</f>
        <v>0</v>
      </c>
      <c r="BD204" s="545">
        <f>IF('НП ДЕННА'!AZ120&gt;0,IF(ROUND('НП ДЕННА'!AZ120*$CR$4,0)&gt;0,ROUND('НП ДЕННА'!AZ120*$CR$4,0)*2,2),0)-BD205</f>
        <v>0</v>
      </c>
      <c r="BE204" s="546">
        <f>IF('НП ДЕННА'!BA120&gt;0,IF(ROUND('НП ДЕННА'!BA120*$CR$4,0)&gt;0,ROUND('НП ДЕННА'!BA120*$CR$4,0)*2,2),0)-BE205</f>
        <v>0</v>
      </c>
      <c r="BF204" s="683">
        <f>'НП ДЕННА'!BB120*30-SUM(BC204:BE204)-BF205</f>
        <v>0</v>
      </c>
      <c r="BG204" s="518">
        <f>'НП ДЕННА'!BB120-BG205</f>
        <v>0</v>
      </c>
      <c r="BH204" s="545">
        <f>IF('НП ДЕННА'!BC120&gt;0,IF(ROUND('НП ДЕННА'!BC120*$CR$4,0)&gt;0,ROUND('НП ДЕННА'!BC120*$CR$4,0)*2,2),0)-BH205</f>
        <v>0</v>
      </c>
      <c r="BI204" s="545">
        <f>IF('НП ДЕННА'!BD120&gt;0,IF(ROUND('НП ДЕННА'!BD120*$CR$4,0)&gt;0,ROUND('НП ДЕННА'!BD120*$CR$4,0)*2,2),0)-BI205</f>
        <v>0</v>
      </c>
      <c r="BJ204" s="546">
        <f>IF('НП ДЕННА'!BE120&gt;0,IF(ROUND('НП ДЕННА'!BE120*$CR$4,0)&gt;0,ROUND('НП ДЕННА'!BE120*$CR$4,0)*2,2),0)-BJ205</f>
        <v>0</v>
      </c>
      <c r="BK204" s="683">
        <f>'НП ДЕННА'!BF120*30-SUM(BH204:BJ204)-BK205</f>
        <v>0</v>
      </c>
      <c r="BL204" s="518">
        <f>'НП ДЕННА'!BF120-BL205</f>
        <v>0</v>
      </c>
      <c r="BM204" s="545">
        <f>IF('НП ДЕННА'!BG120&gt;0,IF(ROUND('НП ДЕННА'!BG120*$CR$4,0)&gt;0,ROUND('НП ДЕННА'!BG120*$CR$4,0)*2,2),0)-BM205</f>
        <v>0</v>
      </c>
      <c r="BN204" s="545">
        <f>IF('НП ДЕННА'!BH120&gt;0,IF(ROUND('НП ДЕННА'!BH120*$CR$4,0)&gt;0,ROUND('НП ДЕННА'!BH120*$CR$4,0)*2,2),0)-BN205</f>
        <v>0</v>
      </c>
      <c r="BO204" s="546">
        <f>IF('НП ДЕННА'!BI120&gt;0,IF(ROUND('НП ДЕННА'!BI120*$CR$4,0)&gt;0,ROUND('НП ДЕННА'!BI120*$CR$4,0)*2,2),0)-BO205</f>
        <v>0</v>
      </c>
      <c r="BP204" s="683">
        <f>'НП ДЕННА'!BJ120*30-SUM(BM204:BO204)-BP205</f>
        <v>0</v>
      </c>
      <c r="BQ204" s="518">
        <f>'НП ДЕННА'!BJ120-BQ205</f>
        <v>0</v>
      </c>
      <c r="BR204" s="545">
        <f>IF('НП ДЕННА'!BK120&gt;0,IF(ROUND('НП ДЕННА'!BK120*$CR$4,0)&gt;0,ROUND('НП ДЕННА'!BK120*$CR$4,0)*2,2),0)-BR205</f>
        <v>0</v>
      </c>
      <c r="BS204" s="545">
        <f>IF('НП ДЕННА'!BL120&gt;0,IF(ROUND('НП ДЕННА'!BL120*$CR$4,0)&gt;0,ROUND('НП ДЕННА'!BL120*$CR$4,0)*2,2),0)-BS205</f>
        <v>0</v>
      </c>
      <c r="BT204" s="546">
        <f>IF('НП ДЕННА'!BM120&gt;0,IF(ROUND('НП ДЕННА'!BM120*$CR$4,0)&gt;0,ROUND('НП ДЕННА'!BM120*$CR$4,0)*2,2),0)-BT205</f>
        <v>0</v>
      </c>
      <c r="BU204" s="683">
        <f>'НП ДЕННА'!BN120*30-SUM(BR204:BT204)-BU205</f>
        <v>0</v>
      </c>
      <c r="BV204" s="518">
        <f>'НП ДЕННА'!BN120-BV205</f>
        <v>0</v>
      </c>
      <c r="BW204" s="545">
        <f>IF('НП ДЕННА'!BO120&gt;0,IF(ROUND('НП ДЕННА'!BO120*$CR$4,0)&gt;0,ROUND('НП ДЕННА'!BO120*$CR$4,0)*2,2),0)-BW205</f>
        <v>0</v>
      </c>
      <c r="BX204" s="545">
        <f>IF('НП ДЕННА'!BP120&gt;0,IF(ROUND('НП ДЕННА'!BP120*$CR$4,0)&gt;0,ROUND('НП ДЕННА'!BP120*$CR$4,0)*2,2),0)-BX205</f>
        <v>0</v>
      </c>
      <c r="BY204" s="546">
        <f>IF('НП ДЕННА'!BQ120&gt;0,IF(ROUND('НП ДЕННА'!BQ120*$CR$4,0)&gt;0,ROUND('НП ДЕННА'!BQ120*$CR$4,0)*2,2),0)-BY205</f>
        <v>0</v>
      </c>
      <c r="BZ204" s="683">
        <f>'НП ДЕННА'!BR120*30-SUM(BW204:BY204)-BZ205</f>
        <v>0</v>
      </c>
      <c r="CA204" s="518">
        <f>'НП ДЕННА'!BR120-CA205</f>
        <v>0</v>
      </c>
      <c r="CB204" s="545">
        <f>IF('НП ДЕННА'!BS120&gt;0,IF(ROUND('НП ДЕННА'!BS120*$CR$4,0)&gt;0,ROUND('НП ДЕННА'!BS120*$CR$4,0)*2,2),0)-CB205</f>
        <v>0</v>
      </c>
      <c r="CC204" s="545">
        <f>IF('НП ДЕННА'!BT120&gt;0,IF(ROUND('НП ДЕННА'!BT120*$CR$4,0)&gt;0,ROUND('НП ДЕННА'!BT120*$CR$4,0)*2,2),0)-CC205</f>
        <v>0</v>
      </c>
      <c r="CD204" s="546">
        <f>IF('НП ДЕННА'!BU120&gt;0,IF(ROUND('НП ДЕННА'!BU120*$CR$4,0)&gt;0,ROUND('НП ДЕННА'!BU120*$CR$4,0)*2,2),0)-CD205</f>
        <v>0</v>
      </c>
      <c r="CE204" s="683">
        <f>'НП ДЕННА'!BV120*30-SUM(CB204:CD204)-CE205</f>
        <v>0</v>
      </c>
      <c r="CF204" s="518">
        <f>'НП ДЕННА'!BV120-CF205</f>
        <v>0</v>
      </c>
      <c r="CG204" s="545">
        <f>IF('НП ДЕННА'!BW120&gt;0,IF(ROUND('НП ДЕННА'!BW120*$CR$4,0)&gt;0,ROUND('НП ДЕННА'!BW120*$CR$4,0)*2,2),0)-CG205</f>
        <v>0</v>
      </c>
      <c r="CH204" s="545">
        <f>IF('НП ДЕННА'!BX120&gt;0,IF(ROUND('НП ДЕННА'!BX120*$CR$4,0)&gt;0,ROUND('НП ДЕННА'!BX120*$CR$4,0)*2,2),0)-CH205</f>
        <v>0</v>
      </c>
      <c r="CI204" s="546">
        <f>IF('НП ДЕННА'!BY120&gt;0,IF(ROUND('НП ДЕННА'!BY120*$CR$4,0)&gt;0,ROUND('НП ДЕННА'!BY120*$CR$4,0)*2,2),0)-CI205</f>
        <v>0</v>
      </c>
      <c r="CJ204" s="683">
        <f>'НП ДЕННА'!BZ120*30-SUM(CG204:CI204)-CJ205</f>
        <v>0</v>
      </c>
      <c r="CK204" s="518">
        <f>'НП ДЕННА'!BZ120-CK205</f>
        <v>0</v>
      </c>
      <c r="CL204" s="545">
        <f>IF('НП ДЕННА'!CA120&gt;0,IF(ROUND('НП ДЕННА'!CA120*$CR$4,0)&gt;0,ROUND('НП ДЕННА'!CA120*$CR$4,0)*2,2),0)-CL205</f>
        <v>0</v>
      </c>
      <c r="CM204" s="545">
        <f>IF('НП ДЕННА'!CB120&gt;0,IF(ROUND('НП ДЕННА'!CB120*$CR$4,0)&gt;0,ROUND('НП ДЕННА'!CB120*$CR$4,0)*2,2),0)-CM205</f>
        <v>0</v>
      </c>
      <c r="CN204" s="546">
        <f>IF('НП ДЕННА'!CC120&gt;0,IF(ROUND('НП ДЕННА'!CC120*$CR$4,0)&gt;0,ROUND('НП ДЕННА'!CC120*$CR$4,0)*2,2),0)-CN205</f>
        <v>0</v>
      </c>
      <c r="CO204" s="683">
        <f>'НП ДЕННА'!CD120*30-SUM(CL204:CN204)-CO205</f>
        <v>0</v>
      </c>
      <c r="CP204" s="518">
        <f>'НП ДЕННА'!CD120-CP205</f>
        <v>0</v>
      </c>
      <c r="CQ204" s="62"/>
    </row>
    <row r="205" spans="1:95" s="19" customFormat="1" ht="10.199999999999999" hidden="1" x14ac:dyDescent="0.2">
      <c r="A205" s="22"/>
      <c r="B205" s="363"/>
      <c r="C205" s="512" t="s">
        <v>275</v>
      </c>
      <c r="D205" s="513"/>
      <c r="E205" s="514"/>
      <c r="F205" s="514"/>
      <c r="G205" s="515"/>
      <c r="H205" s="513"/>
      <c r="I205" s="514"/>
      <c r="J205" s="514"/>
      <c r="K205" s="514"/>
      <c r="L205" s="514"/>
      <c r="M205" s="514"/>
      <c r="N205" s="514"/>
      <c r="O205" s="514"/>
      <c r="P205" s="514"/>
      <c r="Q205" s="514"/>
      <c r="R205" s="514"/>
      <c r="S205" s="514"/>
      <c r="T205" s="516"/>
      <c r="U205" s="516"/>
      <c r="V205" s="513"/>
      <c r="W205" s="514"/>
      <c r="X205" s="514"/>
      <c r="Y205" s="514"/>
      <c r="Z205" s="514"/>
      <c r="AA205" s="514"/>
      <c r="AB205" s="514"/>
      <c r="AC205" s="516">
        <f t="shared" si="1220"/>
        <v>0</v>
      </c>
      <c r="AD205" s="621">
        <f>AM205+AR205+AW205+BB205+BG205+BL205+BQ205+BV205+CA205+CF205+CK205+CP205</f>
        <v>0</v>
      </c>
      <c r="AE205" s="517">
        <f t="shared" si="1204"/>
        <v>0</v>
      </c>
      <c r="AF205" s="517">
        <f t="shared" si="1205"/>
        <v>0</v>
      </c>
      <c r="AG205" s="517">
        <f t="shared" si="1206"/>
        <v>0</v>
      </c>
      <c r="AH205" s="517">
        <f t="shared" si="1207"/>
        <v>0</v>
      </c>
      <c r="AI205" s="684"/>
      <c r="AJ205" s="684"/>
      <c r="AK205" s="685"/>
      <c r="AL205" s="549"/>
      <c r="AM205" s="520">
        <f t="shared" ref="AM205" si="1293">SUM(AI205:AL205)/30</f>
        <v>0</v>
      </c>
      <c r="AN205" s="684"/>
      <c r="AO205" s="684"/>
      <c r="AP205" s="685"/>
      <c r="AQ205" s="549"/>
      <c r="AR205" s="520">
        <f t="shared" ref="AR205" si="1294">SUM(AN205:AQ205)/30</f>
        <v>0</v>
      </c>
      <c r="AS205" s="684"/>
      <c r="AT205" s="684"/>
      <c r="AU205" s="685"/>
      <c r="AV205" s="549"/>
      <c r="AW205" s="520">
        <f t="shared" ref="AW205" si="1295">SUM(AS205:AV205)/30</f>
        <v>0</v>
      </c>
      <c r="AX205" s="684"/>
      <c r="AY205" s="684"/>
      <c r="AZ205" s="685"/>
      <c r="BA205" s="549"/>
      <c r="BB205" s="520">
        <f t="shared" ref="BB205" si="1296">SUM(AX205:BA205)/30</f>
        <v>0</v>
      </c>
      <c r="BC205" s="684"/>
      <c r="BD205" s="684"/>
      <c r="BE205" s="685"/>
      <c r="BF205" s="549"/>
      <c r="BG205" s="520">
        <f t="shared" ref="BG205" si="1297">SUM(BC205:BF205)/30</f>
        <v>0</v>
      </c>
      <c r="BH205" s="684"/>
      <c r="BI205" s="684"/>
      <c r="BJ205" s="685"/>
      <c r="BK205" s="549"/>
      <c r="BL205" s="520">
        <f t="shared" ref="BL205" si="1298">SUM(BH205:BK205)/30</f>
        <v>0</v>
      </c>
      <c r="BM205" s="684"/>
      <c r="BN205" s="684"/>
      <c r="BO205" s="685"/>
      <c r="BP205" s="549"/>
      <c r="BQ205" s="520">
        <f t="shared" ref="BQ205" si="1299">SUM(BM205:BP205)/30</f>
        <v>0</v>
      </c>
      <c r="BR205" s="684"/>
      <c r="BS205" s="684"/>
      <c r="BT205" s="685"/>
      <c r="BU205" s="549"/>
      <c r="BV205" s="520">
        <f t="shared" ref="BV205" si="1300">SUM(BR205:BU205)/30</f>
        <v>0</v>
      </c>
      <c r="BW205" s="684"/>
      <c r="BX205" s="684"/>
      <c r="BY205" s="685"/>
      <c r="BZ205" s="549"/>
      <c r="CA205" s="520">
        <f t="shared" ref="CA205" si="1301">SUM(BW205:BZ205)/30</f>
        <v>0</v>
      </c>
      <c r="CB205" s="684"/>
      <c r="CC205" s="684"/>
      <c r="CD205" s="685"/>
      <c r="CE205" s="549"/>
      <c r="CF205" s="520">
        <f t="shared" ref="CF205" si="1302">SUM(CB205:CE205)/30</f>
        <v>0</v>
      </c>
      <c r="CG205" s="684"/>
      <c r="CH205" s="684"/>
      <c r="CI205" s="685"/>
      <c r="CJ205" s="549"/>
      <c r="CK205" s="520">
        <f t="shared" ref="CK205" si="1303">SUM(CG205:CJ205)/30</f>
        <v>0</v>
      </c>
      <c r="CL205" s="684"/>
      <c r="CM205" s="684"/>
      <c r="CN205" s="685"/>
      <c r="CO205" s="549"/>
      <c r="CP205" s="520">
        <f t="shared" ref="CP205" si="1304">SUM(CL205:CO205)/30</f>
        <v>0</v>
      </c>
      <c r="CQ205" s="62"/>
    </row>
    <row r="206" spans="1:95" s="19" customFormat="1" ht="10.199999999999999" hidden="1" x14ac:dyDescent="0.2">
      <c r="A206" s="22" t="str">
        <f>'НП ДЕННА'!A121</f>
        <v>2.09</v>
      </c>
      <c r="B206" s="270" t="str">
        <f>'НП ДЕННА'!B121</f>
        <v>Вибіркова дисципліна 9</v>
      </c>
      <c r="C206" s="271"/>
      <c r="D206" s="272">
        <f>'НП ДЕННА'!D121</f>
        <v>0</v>
      </c>
      <c r="E206" s="273">
        <f>'НП ДЕННА'!E121</f>
        <v>0</v>
      </c>
      <c r="F206" s="273">
        <f>'НП ДЕННА'!F121</f>
        <v>0</v>
      </c>
      <c r="G206" s="274">
        <f>'НП ДЕННА'!G121</f>
        <v>0</v>
      </c>
      <c r="H206" s="272">
        <f>'НП ДЕННА'!H121</f>
        <v>0</v>
      </c>
      <c r="I206" s="273">
        <f>'НП ДЕННА'!I121</f>
        <v>0</v>
      </c>
      <c r="J206" s="273">
        <f>'НП ДЕННА'!J121</f>
        <v>0</v>
      </c>
      <c r="K206" s="273">
        <f>'НП ДЕННА'!K121</f>
        <v>0</v>
      </c>
      <c r="L206" s="273"/>
      <c r="M206" s="273"/>
      <c r="N206" s="273"/>
      <c r="O206" s="273"/>
      <c r="P206" s="273">
        <f>'НП ДЕННА'!P121</f>
        <v>0</v>
      </c>
      <c r="Q206" s="273">
        <f>'НП ДЕННА'!Q121</f>
        <v>0</v>
      </c>
      <c r="R206" s="273">
        <f>'НП ДЕННА'!R121</f>
        <v>0</v>
      </c>
      <c r="S206" s="273">
        <f>'НП ДЕННА'!S121</f>
        <v>0</v>
      </c>
      <c r="T206" s="257">
        <f>'НП ДЕННА'!T121</f>
        <v>0</v>
      </c>
      <c r="U206" s="257">
        <f>'НП ДЕННА'!U121</f>
        <v>0</v>
      </c>
      <c r="V206" s="272">
        <f>'НП ДЕННА'!V121</f>
        <v>0</v>
      </c>
      <c r="W206" s="273">
        <f>'НП ДЕННА'!W121</f>
        <v>0</v>
      </c>
      <c r="X206" s="273">
        <f>'НП ДЕННА'!X121</f>
        <v>0</v>
      </c>
      <c r="Y206" s="273">
        <f>'НП ДЕННА'!Y121</f>
        <v>0</v>
      </c>
      <c r="Z206" s="273">
        <f>'НП ДЕННА'!Z121</f>
        <v>0</v>
      </c>
      <c r="AA206" s="273">
        <f>'НП ДЕННА'!AA121</f>
        <v>0</v>
      </c>
      <c r="AB206" s="273">
        <f>'НП ДЕННА'!AB121</f>
        <v>0</v>
      </c>
      <c r="AC206" s="275">
        <f t="shared" si="1220"/>
        <v>0</v>
      </c>
      <c r="AD206" s="620">
        <f>'НП ДЕННА'!AD121-AD207</f>
        <v>0</v>
      </c>
      <c r="AE206" s="9">
        <f t="shared" si="1204"/>
        <v>0</v>
      </c>
      <c r="AF206" s="9">
        <f t="shared" si="1205"/>
        <v>0</v>
      </c>
      <c r="AG206" s="9">
        <f t="shared" si="1206"/>
        <v>0</v>
      </c>
      <c r="AH206" s="9">
        <f t="shared" si="1207"/>
        <v>0</v>
      </c>
      <c r="AI206" s="545">
        <f>IF('НП ДЕННА'!AI121&gt;0,IF(ROUND('НП ДЕННА'!AI121*$CR$4,0)&gt;0,ROUND('НП ДЕННА'!AI121*$CR$4,0)*2,2),0)-AI207</f>
        <v>0</v>
      </c>
      <c r="AJ206" s="545">
        <f>IF('НП ДЕННА'!AJ121&gt;0,IF(ROUND('НП ДЕННА'!AJ121*$CR$4,0)&gt;0,ROUND('НП ДЕННА'!AJ121*$CR$4,0)*2,2),0)-AJ207</f>
        <v>0</v>
      </c>
      <c r="AK206" s="546">
        <f>IF('НП ДЕННА'!AK121&gt;0,IF(ROUND('НП ДЕННА'!AK121*$CR$4,0)&gt;0,ROUND('НП ДЕННА'!AK121*$CR$4,0)*2,2),0)-AK207</f>
        <v>0</v>
      </c>
      <c r="AL206" s="683">
        <f>'НП ДЕННА'!AL121*30-SUM(AI206:AK206)-AL207</f>
        <v>0</v>
      </c>
      <c r="AM206" s="518">
        <f>'НП ДЕННА'!AL121-AM207</f>
        <v>0</v>
      </c>
      <c r="AN206" s="545">
        <f>IF('НП ДЕННА'!AM121&gt;0,IF(ROUND('НП ДЕННА'!AM121*$CR$4,0)&gt;0,ROUND('НП ДЕННА'!AM121*$CR$4,0)*2,2),0)-AN207</f>
        <v>0</v>
      </c>
      <c r="AO206" s="545">
        <f>IF('НП ДЕННА'!AN121&gt;0,IF(ROUND('НП ДЕННА'!AN121*$CR$4,0)&gt;0,ROUND('НП ДЕННА'!AN121*$CR$4,0)*2,2),0)-AO207</f>
        <v>0</v>
      </c>
      <c r="AP206" s="546">
        <f>IF('НП ДЕННА'!AO121&gt;0,IF(ROUND('НП ДЕННА'!AO121*$CR$4,0)&gt;0,ROUND('НП ДЕННА'!AO121*$CR$4,0)*2,2),0)-AP207</f>
        <v>0</v>
      </c>
      <c r="AQ206" s="683">
        <f>'НП ДЕННА'!AP121*30-SUM(AN206:AP206)-AQ207</f>
        <v>0</v>
      </c>
      <c r="AR206" s="518">
        <f>'НП ДЕННА'!AP121-AR207</f>
        <v>0</v>
      </c>
      <c r="AS206" s="545">
        <f>IF('НП ДЕННА'!AQ121&gt;0,IF(ROUND('НП ДЕННА'!AQ121*$CR$4,0)&gt;0,ROUND('НП ДЕННА'!AQ121*$CR$4,0)*2,2),0)-AS207</f>
        <v>0</v>
      </c>
      <c r="AT206" s="545">
        <f>IF('НП ДЕННА'!AR121&gt;0,IF(ROUND('НП ДЕННА'!AR121*$CR$4,0)&gt;0,ROUND('НП ДЕННА'!AR121*$CR$4,0)*2,2),0)-AT207</f>
        <v>0</v>
      </c>
      <c r="AU206" s="546">
        <f>IF('НП ДЕННА'!AS121&gt;0,IF(ROUND('НП ДЕННА'!AS121*$CR$4,0)&gt;0,ROUND('НП ДЕННА'!AS121*$CR$4,0)*2,2),0)-AU207</f>
        <v>0</v>
      </c>
      <c r="AV206" s="683">
        <f>'НП ДЕННА'!AT121*30-SUM(AS206:AU206)-AV207</f>
        <v>0</v>
      </c>
      <c r="AW206" s="518">
        <f>'НП ДЕННА'!AT121-AW207</f>
        <v>0</v>
      </c>
      <c r="AX206" s="545">
        <f>IF('НП ДЕННА'!AU121&gt;0,IF(ROUND('НП ДЕННА'!AU121*$CR$4,0)&gt;0,ROUND('НП ДЕННА'!AU121*$CR$4,0)*2,2),0)-AX207</f>
        <v>0</v>
      </c>
      <c r="AY206" s="545">
        <f>IF('НП ДЕННА'!AV121&gt;0,IF(ROUND('НП ДЕННА'!AV121*$CR$4,0)&gt;0,ROUND('НП ДЕННА'!AV121*$CR$4,0)*2,2),0)-AY207</f>
        <v>0</v>
      </c>
      <c r="AZ206" s="546">
        <f>IF('НП ДЕННА'!AW121&gt;0,IF(ROUND('НП ДЕННА'!AW121*$CR$4,0)&gt;0,ROUND('НП ДЕННА'!AW121*$CR$4,0)*2,2),0)-AZ207</f>
        <v>0</v>
      </c>
      <c r="BA206" s="683">
        <f>'НП ДЕННА'!AX121*30-SUM(AX206:AZ206)-BA207</f>
        <v>0</v>
      </c>
      <c r="BB206" s="518">
        <f>'НП ДЕННА'!AX121-BB207</f>
        <v>0</v>
      </c>
      <c r="BC206" s="545">
        <f>IF('НП ДЕННА'!AY121&gt;0,IF(ROUND('НП ДЕННА'!AY121*$CR$4,0)&gt;0,ROUND('НП ДЕННА'!AY121*$CR$4,0)*2,2),0)-BC207</f>
        <v>0</v>
      </c>
      <c r="BD206" s="545">
        <f>IF('НП ДЕННА'!AZ121&gt;0,IF(ROUND('НП ДЕННА'!AZ121*$CR$4,0)&gt;0,ROUND('НП ДЕННА'!AZ121*$CR$4,0)*2,2),0)-BD207</f>
        <v>0</v>
      </c>
      <c r="BE206" s="546">
        <f>IF('НП ДЕННА'!BA121&gt;0,IF(ROUND('НП ДЕННА'!BA121*$CR$4,0)&gt;0,ROUND('НП ДЕННА'!BA121*$CR$4,0)*2,2),0)-BE207</f>
        <v>0</v>
      </c>
      <c r="BF206" s="683">
        <f>'НП ДЕННА'!BB121*30-SUM(BC206:BE206)-BF207</f>
        <v>0</v>
      </c>
      <c r="BG206" s="518">
        <f>'НП ДЕННА'!BB121-BG207</f>
        <v>0</v>
      </c>
      <c r="BH206" s="545">
        <f>IF('НП ДЕННА'!BC121&gt;0,IF(ROUND('НП ДЕННА'!BC121*$CR$4,0)&gt;0,ROUND('НП ДЕННА'!BC121*$CR$4,0)*2,2),0)-BH207</f>
        <v>0</v>
      </c>
      <c r="BI206" s="545">
        <f>IF('НП ДЕННА'!BD121&gt;0,IF(ROUND('НП ДЕННА'!BD121*$CR$4,0)&gt;0,ROUND('НП ДЕННА'!BD121*$CR$4,0)*2,2),0)-BI207</f>
        <v>0</v>
      </c>
      <c r="BJ206" s="546">
        <f>IF('НП ДЕННА'!BE121&gt;0,IF(ROUND('НП ДЕННА'!BE121*$CR$4,0)&gt;0,ROUND('НП ДЕННА'!BE121*$CR$4,0)*2,2),0)-BJ207</f>
        <v>0</v>
      </c>
      <c r="BK206" s="683">
        <f>'НП ДЕННА'!BF121*30-SUM(BH206:BJ206)-BK207</f>
        <v>0</v>
      </c>
      <c r="BL206" s="518">
        <f>'НП ДЕННА'!BF121-BL207</f>
        <v>0</v>
      </c>
      <c r="BM206" s="545">
        <f>IF('НП ДЕННА'!BG121&gt;0,IF(ROUND('НП ДЕННА'!BG121*$CR$4,0)&gt;0,ROUND('НП ДЕННА'!BG121*$CR$4,0)*2,2),0)-BM207</f>
        <v>0</v>
      </c>
      <c r="BN206" s="545">
        <f>IF('НП ДЕННА'!BH121&gt;0,IF(ROUND('НП ДЕННА'!BH121*$CR$4,0)&gt;0,ROUND('НП ДЕННА'!BH121*$CR$4,0)*2,2),0)-BN207</f>
        <v>0</v>
      </c>
      <c r="BO206" s="546">
        <f>IF('НП ДЕННА'!BI121&gt;0,IF(ROUND('НП ДЕННА'!BI121*$CR$4,0)&gt;0,ROUND('НП ДЕННА'!BI121*$CR$4,0)*2,2),0)-BO207</f>
        <v>0</v>
      </c>
      <c r="BP206" s="683">
        <f>'НП ДЕННА'!BJ121*30-SUM(BM206:BO206)-BP207</f>
        <v>0</v>
      </c>
      <c r="BQ206" s="518">
        <f>'НП ДЕННА'!BJ121-BQ207</f>
        <v>0</v>
      </c>
      <c r="BR206" s="545">
        <f>IF('НП ДЕННА'!BK121&gt;0,IF(ROUND('НП ДЕННА'!BK121*$CR$4,0)&gt;0,ROUND('НП ДЕННА'!BK121*$CR$4,0)*2,2),0)-BR207</f>
        <v>0</v>
      </c>
      <c r="BS206" s="545">
        <f>IF('НП ДЕННА'!BL121&gt;0,IF(ROUND('НП ДЕННА'!BL121*$CR$4,0)&gt;0,ROUND('НП ДЕННА'!BL121*$CR$4,0)*2,2),0)-BS207</f>
        <v>0</v>
      </c>
      <c r="BT206" s="546">
        <f>IF('НП ДЕННА'!BM121&gt;0,IF(ROUND('НП ДЕННА'!BM121*$CR$4,0)&gt;0,ROUND('НП ДЕННА'!BM121*$CR$4,0)*2,2),0)-BT207</f>
        <v>0</v>
      </c>
      <c r="BU206" s="683">
        <f>'НП ДЕННА'!BN121*30-SUM(BR206:BT206)-BU207</f>
        <v>0</v>
      </c>
      <c r="BV206" s="518">
        <f>'НП ДЕННА'!BN121-BV207</f>
        <v>0</v>
      </c>
      <c r="BW206" s="545">
        <f>IF('НП ДЕННА'!BO121&gt;0,IF(ROUND('НП ДЕННА'!BO121*$CR$4,0)&gt;0,ROUND('НП ДЕННА'!BO121*$CR$4,0)*2,2),0)-BW207</f>
        <v>0</v>
      </c>
      <c r="BX206" s="545">
        <f>IF('НП ДЕННА'!BP121&gt;0,IF(ROUND('НП ДЕННА'!BP121*$CR$4,0)&gt;0,ROUND('НП ДЕННА'!BP121*$CR$4,0)*2,2),0)-BX207</f>
        <v>0</v>
      </c>
      <c r="BY206" s="546">
        <f>IF('НП ДЕННА'!BQ121&gt;0,IF(ROUND('НП ДЕННА'!BQ121*$CR$4,0)&gt;0,ROUND('НП ДЕННА'!BQ121*$CR$4,0)*2,2),0)-BY207</f>
        <v>0</v>
      </c>
      <c r="BZ206" s="683">
        <f>'НП ДЕННА'!BR121*30-SUM(BW206:BY206)-BZ207</f>
        <v>0</v>
      </c>
      <c r="CA206" s="518">
        <f>'НП ДЕННА'!BR121-CA207</f>
        <v>0</v>
      </c>
      <c r="CB206" s="545">
        <f>IF('НП ДЕННА'!BS121&gt;0,IF(ROUND('НП ДЕННА'!BS121*$CR$4,0)&gt;0,ROUND('НП ДЕННА'!BS121*$CR$4,0)*2,2),0)-CB207</f>
        <v>0</v>
      </c>
      <c r="CC206" s="545">
        <f>IF('НП ДЕННА'!BT121&gt;0,IF(ROUND('НП ДЕННА'!BT121*$CR$4,0)&gt;0,ROUND('НП ДЕННА'!BT121*$CR$4,0)*2,2),0)-CC207</f>
        <v>0</v>
      </c>
      <c r="CD206" s="546">
        <f>IF('НП ДЕННА'!BU121&gt;0,IF(ROUND('НП ДЕННА'!BU121*$CR$4,0)&gt;0,ROUND('НП ДЕННА'!BU121*$CR$4,0)*2,2),0)-CD207</f>
        <v>0</v>
      </c>
      <c r="CE206" s="683">
        <f>'НП ДЕННА'!BV121*30-SUM(CB206:CD206)-CE207</f>
        <v>0</v>
      </c>
      <c r="CF206" s="518">
        <f>'НП ДЕННА'!BV121-CF207</f>
        <v>0</v>
      </c>
      <c r="CG206" s="545">
        <f>IF('НП ДЕННА'!BW121&gt;0,IF(ROUND('НП ДЕННА'!BW121*$CR$4,0)&gt;0,ROUND('НП ДЕННА'!BW121*$CR$4,0)*2,2),0)-CG207</f>
        <v>0</v>
      </c>
      <c r="CH206" s="545">
        <f>IF('НП ДЕННА'!BX121&gt;0,IF(ROUND('НП ДЕННА'!BX121*$CR$4,0)&gt;0,ROUND('НП ДЕННА'!BX121*$CR$4,0)*2,2),0)-CH207</f>
        <v>0</v>
      </c>
      <c r="CI206" s="546">
        <f>IF('НП ДЕННА'!BY121&gt;0,IF(ROUND('НП ДЕННА'!BY121*$CR$4,0)&gt;0,ROUND('НП ДЕННА'!BY121*$CR$4,0)*2,2),0)-CI207</f>
        <v>0</v>
      </c>
      <c r="CJ206" s="683">
        <f>'НП ДЕННА'!BZ121*30-SUM(CG206:CI206)-CJ207</f>
        <v>0</v>
      </c>
      <c r="CK206" s="518">
        <f>'НП ДЕННА'!BZ121-CK207</f>
        <v>0</v>
      </c>
      <c r="CL206" s="545">
        <f>IF('НП ДЕННА'!CA121&gt;0,IF(ROUND('НП ДЕННА'!CA121*$CR$4,0)&gt;0,ROUND('НП ДЕННА'!CA121*$CR$4,0)*2,2),0)-CL207</f>
        <v>0</v>
      </c>
      <c r="CM206" s="545">
        <f>IF('НП ДЕННА'!CB121&gt;0,IF(ROUND('НП ДЕННА'!CB121*$CR$4,0)&gt;0,ROUND('НП ДЕННА'!CB121*$CR$4,0)*2,2),0)-CM207</f>
        <v>0</v>
      </c>
      <c r="CN206" s="546">
        <f>IF('НП ДЕННА'!CC121&gt;0,IF(ROUND('НП ДЕННА'!CC121*$CR$4,0)&gt;0,ROUND('НП ДЕННА'!CC121*$CR$4,0)*2,2),0)-CN207</f>
        <v>0</v>
      </c>
      <c r="CO206" s="683">
        <f>'НП ДЕННА'!CD121*30-SUM(CL206:CN206)-CO207</f>
        <v>0</v>
      </c>
      <c r="CP206" s="518">
        <f>'НП ДЕННА'!CD121-CP207</f>
        <v>0</v>
      </c>
      <c r="CQ206" s="62"/>
    </row>
    <row r="207" spans="1:95" s="19" customFormat="1" ht="10.199999999999999" hidden="1" x14ac:dyDescent="0.2">
      <c r="A207" s="22"/>
      <c r="B207" s="363"/>
      <c r="C207" s="512" t="s">
        <v>275</v>
      </c>
      <c r="D207" s="513"/>
      <c r="E207" s="514"/>
      <c r="F207" s="514"/>
      <c r="G207" s="515"/>
      <c r="H207" s="513"/>
      <c r="I207" s="514"/>
      <c r="J207" s="514"/>
      <c r="K207" s="514"/>
      <c r="L207" s="514"/>
      <c r="M207" s="514"/>
      <c r="N207" s="514"/>
      <c r="O207" s="514"/>
      <c r="P207" s="514"/>
      <c r="Q207" s="514"/>
      <c r="R207" s="514"/>
      <c r="S207" s="514"/>
      <c r="T207" s="516"/>
      <c r="U207" s="516"/>
      <c r="V207" s="513"/>
      <c r="W207" s="514"/>
      <c r="X207" s="514"/>
      <c r="Y207" s="514"/>
      <c r="Z207" s="514"/>
      <c r="AA207" s="514"/>
      <c r="AB207" s="514"/>
      <c r="AC207" s="516">
        <f t="shared" si="1220"/>
        <v>0</v>
      </c>
      <c r="AD207" s="621">
        <f>AM207+AR207+AW207+BB207+BG207+BL207+BQ207+BV207+CA207+CF207+CK207+CP207</f>
        <v>0</v>
      </c>
      <c r="AE207" s="517">
        <f t="shared" si="1204"/>
        <v>0</v>
      </c>
      <c r="AF207" s="517">
        <f t="shared" si="1205"/>
        <v>0</v>
      </c>
      <c r="AG207" s="517">
        <f t="shared" si="1206"/>
        <v>0</v>
      </c>
      <c r="AH207" s="517">
        <f t="shared" si="1207"/>
        <v>0</v>
      </c>
      <c r="AI207" s="684"/>
      <c r="AJ207" s="684"/>
      <c r="AK207" s="685"/>
      <c r="AL207" s="549"/>
      <c r="AM207" s="520">
        <f t="shared" ref="AM207" si="1305">SUM(AI207:AL207)/30</f>
        <v>0</v>
      </c>
      <c r="AN207" s="684"/>
      <c r="AO207" s="684"/>
      <c r="AP207" s="685"/>
      <c r="AQ207" s="549"/>
      <c r="AR207" s="520">
        <f t="shared" ref="AR207" si="1306">SUM(AN207:AQ207)/30</f>
        <v>0</v>
      </c>
      <c r="AS207" s="684"/>
      <c r="AT207" s="684"/>
      <c r="AU207" s="685"/>
      <c r="AV207" s="549"/>
      <c r="AW207" s="520">
        <f t="shared" ref="AW207" si="1307">SUM(AS207:AV207)/30</f>
        <v>0</v>
      </c>
      <c r="AX207" s="684"/>
      <c r="AY207" s="684"/>
      <c r="AZ207" s="685"/>
      <c r="BA207" s="549"/>
      <c r="BB207" s="520">
        <f t="shared" ref="BB207" si="1308">SUM(AX207:BA207)/30</f>
        <v>0</v>
      </c>
      <c r="BC207" s="684"/>
      <c r="BD207" s="684"/>
      <c r="BE207" s="685"/>
      <c r="BF207" s="549"/>
      <c r="BG207" s="520">
        <f t="shared" ref="BG207" si="1309">SUM(BC207:BF207)/30</f>
        <v>0</v>
      </c>
      <c r="BH207" s="684"/>
      <c r="BI207" s="684"/>
      <c r="BJ207" s="685"/>
      <c r="BK207" s="549"/>
      <c r="BL207" s="520">
        <f t="shared" ref="BL207" si="1310">SUM(BH207:BK207)/30</f>
        <v>0</v>
      </c>
      <c r="BM207" s="684"/>
      <c r="BN207" s="684"/>
      <c r="BO207" s="685"/>
      <c r="BP207" s="549"/>
      <c r="BQ207" s="520">
        <f t="shared" ref="BQ207" si="1311">SUM(BM207:BP207)/30</f>
        <v>0</v>
      </c>
      <c r="BR207" s="684"/>
      <c r="BS207" s="684"/>
      <c r="BT207" s="685"/>
      <c r="BU207" s="549"/>
      <c r="BV207" s="520">
        <f t="shared" ref="BV207" si="1312">SUM(BR207:BU207)/30</f>
        <v>0</v>
      </c>
      <c r="BW207" s="684"/>
      <c r="BX207" s="684"/>
      <c r="BY207" s="685"/>
      <c r="BZ207" s="549"/>
      <c r="CA207" s="520">
        <f t="shared" ref="CA207" si="1313">SUM(BW207:BZ207)/30</f>
        <v>0</v>
      </c>
      <c r="CB207" s="684"/>
      <c r="CC207" s="684"/>
      <c r="CD207" s="685"/>
      <c r="CE207" s="549"/>
      <c r="CF207" s="520">
        <f t="shared" ref="CF207" si="1314">SUM(CB207:CE207)/30</f>
        <v>0</v>
      </c>
      <c r="CG207" s="684"/>
      <c r="CH207" s="684"/>
      <c r="CI207" s="685"/>
      <c r="CJ207" s="549"/>
      <c r="CK207" s="520">
        <f t="shared" ref="CK207" si="1315">SUM(CG207:CJ207)/30</f>
        <v>0</v>
      </c>
      <c r="CL207" s="684"/>
      <c r="CM207" s="684"/>
      <c r="CN207" s="685"/>
      <c r="CO207" s="549"/>
      <c r="CP207" s="520">
        <f t="shared" ref="CP207" si="1316">SUM(CL207:CO207)/30</f>
        <v>0</v>
      </c>
      <c r="CQ207" s="62"/>
    </row>
    <row r="208" spans="1:95" s="19" customFormat="1" ht="10.199999999999999" hidden="1" x14ac:dyDescent="0.2">
      <c r="A208" s="22" t="str">
        <f>'НП ДЕННА'!A122</f>
        <v>2.10</v>
      </c>
      <c r="B208" s="270" t="str">
        <f>'НП ДЕННА'!B122</f>
        <v>Вибіркова дисципліна 10</v>
      </c>
      <c r="C208" s="271"/>
      <c r="D208" s="272">
        <f>'НП ДЕННА'!D122</f>
        <v>0</v>
      </c>
      <c r="E208" s="273">
        <f>'НП ДЕННА'!E122</f>
        <v>0</v>
      </c>
      <c r="F208" s="273">
        <f>'НП ДЕННА'!F122</f>
        <v>0</v>
      </c>
      <c r="G208" s="274">
        <f>'НП ДЕННА'!G122</f>
        <v>0</v>
      </c>
      <c r="H208" s="272">
        <f>'НП ДЕННА'!H122</f>
        <v>0</v>
      </c>
      <c r="I208" s="273">
        <f>'НП ДЕННА'!I122</f>
        <v>0</v>
      </c>
      <c r="J208" s="273">
        <f>'НП ДЕННА'!J122</f>
        <v>0</v>
      </c>
      <c r="K208" s="273">
        <f>'НП ДЕННА'!K122</f>
        <v>0</v>
      </c>
      <c r="L208" s="273"/>
      <c r="M208" s="273"/>
      <c r="N208" s="273"/>
      <c r="O208" s="273"/>
      <c r="P208" s="273">
        <f>'НП ДЕННА'!P122</f>
        <v>0</v>
      </c>
      <c r="Q208" s="273">
        <f>'НП ДЕННА'!Q122</f>
        <v>0</v>
      </c>
      <c r="R208" s="273">
        <f>'НП ДЕННА'!R122</f>
        <v>0</v>
      </c>
      <c r="S208" s="273">
        <f>'НП ДЕННА'!S122</f>
        <v>0</v>
      </c>
      <c r="T208" s="257">
        <f>'НП ДЕННА'!T122</f>
        <v>0</v>
      </c>
      <c r="U208" s="257">
        <f>'НП ДЕННА'!U122</f>
        <v>0</v>
      </c>
      <c r="V208" s="272">
        <f>'НП ДЕННА'!V122</f>
        <v>0</v>
      </c>
      <c r="W208" s="273">
        <f>'НП ДЕННА'!W122</f>
        <v>0</v>
      </c>
      <c r="X208" s="273">
        <f>'НП ДЕННА'!X122</f>
        <v>0</v>
      </c>
      <c r="Y208" s="273">
        <f>'НП ДЕННА'!Y122</f>
        <v>0</v>
      </c>
      <c r="Z208" s="273">
        <f>'НП ДЕННА'!Z122</f>
        <v>0</v>
      </c>
      <c r="AA208" s="273">
        <f>'НП ДЕННА'!AA122</f>
        <v>0</v>
      </c>
      <c r="AB208" s="273">
        <f>'НП ДЕННА'!AB122</f>
        <v>0</v>
      </c>
      <c r="AC208" s="275">
        <f t="shared" si="1220"/>
        <v>0</v>
      </c>
      <c r="AD208" s="620">
        <f>'НП ДЕННА'!AD122-AD209</f>
        <v>0</v>
      </c>
      <c r="AE208" s="9">
        <f t="shared" si="1204"/>
        <v>0</v>
      </c>
      <c r="AF208" s="9">
        <f t="shared" si="1205"/>
        <v>0</v>
      </c>
      <c r="AG208" s="9">
        <f t="shared" si="1206"/>
        <v>0</v>
      </c>
      <c r="AH208" s="9">
        <f t="shared" si="1207"/>
        <v>0</v>
      </c>
      <c r="AI208" s="545">
        <f>IF('НП ДЕННА'!AI122&gt;0,IF(ROUND('НП ДЕННА'!AI122*$CR$4,0)&gt;0,ROUND('НП ДЕННА'!AI122*$CR$4,0)*2,2),0)-AI209</f>
        <v>0</v>
      </c>
      <c r="AJ208" s="545">
        <f>IF('НП ДЕННА'!AJ122&gt;0,IF(ROUND('НП ДЕННА'!AJ122*$CR$4,0)&gt;0,ROUND('НП ДЕННА'!AJ122*$CR$4,0)*2,2),0)-AJ209</f>
        <v>0</v>
      </c>
      <c r="AK208" s="546">
        <f>IF('НП ДЕННА'!AK122&gt;0,IF(ROUND('НП ДЕННА'!AK122*$CR$4,0)&gt;0,ROUND('НП ДЕННА'!AK122*$CR$4,0)*2,2),0)-AK209</f>
        <v>0</v>
      </c>
      <c r="AL208" s="683">
        <f>'НП ДЕННА'!AL122*30-SUM(AI208:AK208)-AL209</f>
        <v>0</v>
      </c>
      <c r="AM208" s="518">
        <f>'НП ДЕННА'!AL122-AM209</f>
        <v>0</v>
      </c>
      <c r="AN208" s="545">
        <f>IF('НП ДЕННА'!AM122&gt;0,IF(ROUND('НП ДЕННА'!AM122*$CR$4,0)&gt;0,ROUND('НП ДЕННА'!AM122*$CR$4,0)*2,2),0)-AN209</f>
        <v>0</v>
      </c>
      <c r="AO208" s="545">
        <f>IF('НП ДЕННА'!AN122&gt;0,IF(ROUND('НП ДЕННА'!AN122*$CR$4,0)&gt;0,ROUND('НП ДЕННА'!AN122*$CR$4,0)*2,2),0)-AO209</f>
        <v>0</v>
      </c>
      <c r="AP208" s="546">
        <f>IF('НП ДЕННА'!AO122&gt;0,IF(ROUND('НП ДЕННА'!AO122*$CR$4,0)&gt;0,ROUND('НП ДЕННА'!AO122*$CR$4,0)*2,2),0)-AP209</f>
        <v>0</v>
      </c>
      <c r="AQ208" s="683">
        <f>'НП ДЕННА'!AP122*30-SUM(AN208:AP208)-AQ209</f>
        <v>0</v>
      </c>
      <c r="AR208" s="518">
        <f>'НП ДЕННА'!AP122-AR209</f>
        <v>0</v>
      </c>
      <c r="AS208" s="545">
        <f>IF('НП ДЕННА'!AQ122&gt;0,IF(ROUND('НП ДЕННА'!AQ122*$CR$4,0)&gt;0,ROUND('НП ДЕННА'!AQ122*$CR$4,0)*2,2),0)-AS209</f>
        <v>0</v>
      </c>
      <c r="AT208" s="545">
        <f>IF('НП ДЕННА'!AR122&gt;0,IF(ROUND('НП ДЕННА'!AR122*$CR$4,0)&gt;0,ROUND('НП ДЕННА'!AR122*$CR$4,0)*2,2),0)-AT209</f>
        <v>0</v>
      </c>
      <c r="AU208" s="546">
        <f>IF('НП ДЕННА'!AS122&gt;0,IF(ROUND('НП ДЕННА'!AS122*$CR$4,0)&gt;0,ROUND('НП ДЕННА'!AS122*$CR$4,0)*2,2),0)-AU209</f>
        <v>0</v>
      </c>
      <c r="AV208" s="683">
        <f>'НП ДЕННА'!AT122*30-SUM(AS208:AU208)-AV209</f>
        <v>0</v>
      </c>
      <c r="AW208" s="518">
        <f>'НП ДЕННА'!AT122-AW209</f>
        <v>0</v>
      </c>
      <c r="AX208" s="545">
        <f>IF('НП ДЕННА'!AU122&gt;0,IF(ROUND('НП ДЕННА'!AU122*$CR$4,0)&gt;0,ROUND('НП ДЕННА'!AU122*$CR$4,0)*2,2),0)-AX209</f>
        <v>0</v>
      </c>
      <c r="AY208" s="545">
        <f>IF('НП ДЕННА'!AV122&gt;0,IF(ROUND('НП ДЕННА'!AV122*$CR$4,0)&gt;0,ROUND('НП ДЕННА'!AV122*$CR$4,0)*2,2),0)-AY209</f>
        <v>0</v>
      </c>
      <c r="AZ208" s="546">
        <f>IF('НП ДЕННА'!AW122&gt;0,IF(ROUND('НП ДЕННА'!AW122*$CR$4,0)&gt;0,ROUND('НП ДЕННА'!AW122*$CR$4,0)*2,2),0)-AZ209</f>
        <v>0</v>
      </c>
      <c r="BA208" s="683">
        <f>'НП ДЕННА'!AX122*30-SUM(AX208:AZ208)-BA209</f>
        <v>0</v>
      </c>
      <c r="BB208" s="518">
        <f>'НП ДЕННА'!AX122-BB209</f>
        <v>0</v>
      </c>
      <c r="BC208" s="545">
        <f>IF('НП ДЕННА'!AY122&gt;0,IF(ROUND('НП ДЕННА'!AY122*$CR$4,0)&gt;0,ROUND('НП ДЕННА'!AY122*$CR$4,0)*2,2),0)-BC209</f>
        <v>0</v>
      </c>
      <c r="BD208" s="545">
        <f>IF('НП ДЕННА'!AZ122&gt;0,IF(ROUND('НП ДЕННА'!AZ122*$CR$4,0)&gt;0,ROUND('НП ДЕННА'!AZ122*$CR$4,0)*2,2),0)-BD209</f>
        <v>0</v>
      </c>
      <c r="BE208" s="546">
        <f>IF('НП ДЕННА'!BA122&gt;0,IF(ROUND('НП ДЕННА'!BA122*$CR$4,0)&gt;0,ROUND('НП ДЕННА'!BA122*$CR$4,0)*2,2),0)-BE209</f>
        <v>0</v>
      </c>
      <c r="BF208" s="683">
        <f>'НП ДЕННА'!BB122*30-SUM(BC208:BE208)-BF209</f>
        <v>0</v>
      </c>
      <c r="BG208" s="518">
        <f>'НП ДЕННА'!BB122-BG209</f>
        <v>0</v>
      </c>
      <c r="BH208" s="545">
        <f>IF('НП ДЕННА'!BC122&gt;0,IF(ROUND('НП ДЕННА'!BC122*$CR$4,0)&gt;0,ROUND('НП ДЕННА'!BC122*$CR$4,0)*2,2),0)-BH209</f>
        <v>0</v>
      </c>
      <c r="BI208" s="545">
        <f>IF('НП ДЕННА'!BD122&gt;0,IF(ROUND('НП ДЕННА'!BD122*$CR$4,0)&gt;0,ROUND('НП ДЕННА'!BD122*$CR$4,0)*2,2),0)-BI209</f>
        <v>0</v>
      </c>
      <c r="BJ208" s="546">
        <f>IF('НП ДЕННА'!BE122&gt;0,IF(ROUND('НП ДЕННА'!BE122*$CR$4,0)&gt;0,ROUND('НП ДЕННА'!BE122*$CR$4,0)*2,2),0)-BJ209</f>
        <v>0</v>
      </c>
      <c r="BK208" s="683">
        <f>'НП ДЕННА'!BF122*30-SUM(BH208:BJ208)-BK209</f>
        <v>0</v>
      </c>
      <c r="BL208" s="518">
        <f>'НП ДЕННА'!BF122-BL209</f>
        <v>0</v>
      </c>
      <c r="BM208" s="545">
        <f>IF('НП ДЕННА'!BG122&gt;0,IF(ROUND('НП ДЕННА'!BG122*$CR$4,0)&gt;0,ROUND('НП ДЕННА'!BG122*$CR$4,0)*2,2),0)-BM209</f>
        <v>0</v>
      </c>
      <c r="BN208" s="545">
        <f>IF('НП ДЕННА'!BH122&gt;0,IF(ROUND('НП ДЕННА'!BH122*$CR$4,0)&gt;0,ROUND('НП ДЕННА'!BH122*$CR$4,0)*2,2),0)-BN209</f>
        <v>0</v>
      </c>
      <c r="BO208" s="546">
        <f>IF('НП ДЕННА'!BI122&gt;0,IF(ROUND('НП ДЕННА'!BI122*$CR$4,0)&gt;0,ROUND('НП ДЕННА'!BI122*$CR$4,0)*2,2),0)-BO209</f>
        <v>0</v>
      </c>
      <c r="BP208" s="683">
        <f>'НП ДЕННА'!BJ122*30-SUM(BM208:BO208)-BP209</f>
        <v>0</v>
      </c>
      <c r="BQ208" s="518">
        <f>'НП ДЕННА'!BJ122-BQ209</f>
        <v>0</v>
      </c>
      <c r="BR208" s="545">
        <f>IF('НП ДЕННА'!BK122&gt;0,IF(ROUND('НП ДЕННА'!BK122*$CR$4,0)&gt;0,ROUND('НП ДЕННА'!BK122*$CR$4,0)*2,2),0)-BR209</f>
        <v>0</v>
      </c>
      <c r="BS208" s="545">
        <f>IF('НП ДЕННА'!BL122&gt;0,IF(ROUND('НП ДЕННА'!BL122*$CR$4,0)&gt;0,ROUND('НП ДЕННА'!BL122*$CR$4,0)*2,2),0)-BS209</f>
        <v>0</v>
      </c>
      <c r="BT208" s="546">
        <f>IF('НП ДЕННА'!BM122&gt;0,IF(ROUND('НП ДЕННА'!BM122*$CR$4,0)&gt;0,ROUND('НП ДЕННА'!BM122*$CR$4,0)*2,2),0)-BT209</f>
        <v>0</v>
      </c>
      <c r="BU208" s="683">
        <f>'НП ДЕННА'!BN122*30-SUM(BR208:BT208)-BU209</f>
        <v>0</v>
      </c>
      <c r="BV208" s="518">
        <f>'НП ДЕННА'!BN122-BV209</f>
        <v>0</v>
      </c>
      <c r="BW208" s="545">
        <f>IF('НП ДЕННА'!BO122&gt;0,IF(ROUND('НП ДЕННА'!BO122*$CR$4,0)&gt;0,ROUND('НП ДЕННА'!BO122*$CR$4,0)*2,2),0)-BW209</f>
        <v>0</v>
      </c>
      <c r="BX208" s="545">
        <f>IF('НП ДЕННА'!BP122&gt;0,IF(ROUND('НП ДЕННА'!BP122*$CR$4,0)&gt;0,ROUND('НП ДЕННА'!BP122*$CR$4,0)*2,2),0)-BX209</f>
        <v>0</v>
      </c>
      <c r="BY208" s="546">
        <f>IF('НП ДЕННА'!BQ122&gt;0,IF(ROUND('НП ДЕННА'!BQ122*$CR$4,0)&gt;0,ROUND('НП ДЕННА'!BQ122*$CR$4,0)*2,2),0)-BY209</f>
        <v>0</v>
      </c>
      <c r="BZ208" s="683">
        <f>'НП ДЕННА'!BR122*30-SUM(BW208:BY208)-BZ209</f>
        <v>0</v>
      </c>
      <c r="CA208" s="518">
        <f>'НП ДЕННА'!BR122-CA209</f>
        <v>0</v>
      </c>
      <c r="CB208" s="545">
        <f>IF('НП ДЕННА'!BS122&gt;0,IF(ROUND('НП ДЕННА'!BS122*$CR$4,0)&gt;0,ROUND('НП ДЕННА'!BS122*$CR$4,0)*2,2),0)-CB209</f>
        <v>0</v>
      </c>
      <c r="CC208" s="545">
        <f>IF('НП ДЕННА'!BT122&gt;0,IF(ROUND('НП ДЕННА'!BT122*$CR$4,0)&gt;0,ROUND('НП ДЕННА'!BT122*$CR$4,0)*2,2),0)-CC209</f>
        <v>0</v>
      </c>
      <c r="CD208" s="546">
        <f>IF('НП ДЕННА'!BU122&gt;0,IF(ROUND('НП ДЕННА'!BU122*$CR$4,0)&gt;0,ROUND('НП ДЕННА'!BU122*$CR$4,0)*2,2),0)-CD209</f>
        <v>0</v>
      </c>
      <c r="CE208" s="683">
        <f>'НП ДЕННА'!BV122*30-SUM(CB208:CD208)-CE209</f>
        <v>0</v>
      </c>
      <c r="CF208" s="518">
        <f>'НП ДЕННА'!BV122-CF209</f>
        <v>0</v>
      </c>
      <c r="CG208" s="545">
        <f>IF('НП ДЕННА'!BW122&gt;0,IF(ROUND('НП ДЕННА'!BW122*$CR$4,0)&gt;0,ROUND('НП ДЕННА'!BW122*$CR$4,0)*2,2),0)-CG209</f>
        <v>0</v>
      </c>
      <c r="CH208" s="545">
        <f>IF('НП ДЕННА'!BX122&gt;0,IF(ROUND('НП ДЕННА'!BX122*$CR$4,0)&gt;0,ROUND('НП ДЕННА'!BX122*$CR$4,0)*2,2),0)-CH209</f>
        <v>0</v>
      </c>
      <c r="CI208" s="546">
        <f>IF('НП ДЕННА'!BY122&gt;0,IF(ROUND('НП ДЕННА'!BY122*$CR$4,0)&gt;0,ROUND('НП ДЕННА'!BY122*$CR$4,0)*2,2),0)-CI209</f>
        <v>0</v>
      </c>
      <c r="CJ208" s="683">
        <f>'НП ДЕННА'!BZ122*30-SUM(CG208:CI208)-CJ209</f>
        <v>0</v>
      </c>
      <c r="CK208" s="518">
        <f>'НП ДЕННА'!BZ122-CK209</f>
        <v>0</v>
      </c>
      <c r="CL208" s="545">
        <f>IF('НП ДЕННА'!CA122&gt;0,IF(ROUND('НП ДЕННА'!CA122*$CR$4,0)&gt;0,ROUND('НП ДЕННА'!CA122*$CR$4,0)*2,2),0)-CL209</f>
        <v>0</v>
      </c>
      <c r="CM208" s="545">
        <f>IF('НП ДЕННА'!CB122&gt;0,IF(ROUND('НП ДЕННА'!CB122*$CR$4,0)&gt;0,ROUND('НП ДЕННА'!CB122*$CR$4,0)*2,2),0)-CM209</f>
        <v>0</v>
      </c>
      <c r="CN208" s="546">
        <f>IF('НП ДЕННА'!CC122&gt;0,IF(ROUND('НП ДЕННА'!CC122*$CR$4,0)&gt;0,ROUND('НП ДЕННА'!CC122*$CR$4,0)*2,2),0)-CN209</f>
        <v>0</v>
      </c>
      <c r="CO208" s="683">
        <f>'НП ДЕННА'!CD122*30-SUM(CL208:CN208)-CO209</f>
        <v>0</v>
      </c>
      <c r="CP208" s="518">
        <f>'НП ДЕННА'!CD122-CP209</f>
        <v>0</v>
      </c>
      <c r="CQ208" s="62"/>
    </row>
    <row r="209" spans="1:95" s="19" customFormat="1" ht="10.199999999999999" hidden="1" x14ac:dyDescent="0.2">
      <c r="A209" s="22"/>
      <c r="B209" s="363"/>
      <c r="C209" s="512" t="s">
        <v>275</v>
      </c>
      <c r="D209" s="513"/>
      <c r="E209" s="514"/>
      <c r="F209" s="514"/>
      <c r="G209" s="515"/>
      <c r="H209" s="513"/>
      <c r="I209" s="514"/>
      <c r="J209" s="514"/>
      <c r="K209" s="514"/>
      <c r="L209" s="514"/>
      <c r="M209" s="514"/>
      <c r="N209" s="514"/>
      <c r="O209" s="514"/>
      <c r="P209" s="514"/>
      <c r="Q209" s="514"/>
      <c r="R209" s="514"/>
      <c r="S209" s="514"/>
      <c r="T209" s="516"/>
      <c r="U209" s="516"/>
      <c r="V209" s="513"/>
      <c r="W209" s="514"/>
      <c r="X209" s="514"/>
      <c r="Y209" s="514"/>
      <c r="Z209" s="514"/>
      <c r="AA209" s="514"/>
      <c r="AB209" s="514"/>
      <c r="AC209" s="516">
        <f t="shared" si="1220"/>
        <v>0</v>
      </c>
      <c r="AD209" s="621">
        <f>AM209+AR209+AW209+BB209+BG209+BL209+BQ209+BV209+CA209+CF209+CK209+CP209</f>
        <v>0</v>
      </c>
      <c r="AE209" s="517">
        <f t="shared" si="1204"/>
        <v>0</v>
      </c>
      <c r="AF209" s="517">
        <f t="shared" si="1205"/>
        <v>0</v>
      </c>
      <c r="AG209" s="517">
        <f t="shared" si="1206"/>
        <v>0</v>
      </c>
      <c r="AH209" s="517">
        <f t="shared" si="1207"/>
        <v>0</v>
      </c>
      <c r="AI209" s="684"/>
      <c r="AJ209" s="684"/>
      <c r="AK209" s="685"/>
      <c r="AL209" s="549"/>
      <c r="AM209" s="520">
        <f t="shared" ref="AM209" si="1317">SUM(AI209:AL209)/30</f>
        <v>0</v>
      </c>
      <c r="AN209" s="684"/>
      <c r="AO209" s="684"/>
      <c r="AP209" s="685"/>
      <c r="AQ209" s="549"/>
      <c r="AR209" s="520">
        <f t="shared" ref="AR209" si="1318">SUM(AN209:AQ209)/30</f>
        <v>0</v>
      </c>
      <c r="AS209" s="684"/>
      <c r="AT209" s="684"/>
      <c r="AU209" s="685"/>
      <c r="AV209" s="549"/>
      <c r="AW209" s="520">
        <f t="shared" ref="AW209" si="1319">SUM(AS209:AV209)/30</f>
        <v>0</v>
      </c>
      <c r="AX209" s="684"/>
      <c r="AY209" s="684"/>
      <c r="AZ209" s="685"/>
      <c r="BA209" s="549"/>
      <c r="BB209" s="520">
        <f t="shared" ref="BB209" si="1320">SUM(AX209:BA209)/30</f>
        <v>0</v>
      </c>
      <c r="BC209" s="684"/>
      <c r="BD209" s="684"/>
      <c r="BE209" s="685"/>
      <c r="BF209" s="549"/>
      <c r="BG209" s="520">
        <f t="shared" ref="BG209" si="1321">SUM(BC209:BF209)/30</f>
        <v>0</v>
      </c>
      <c r="BH209" s="684"/>
      <c r="BI209" s="684"/>
      <c r="BJ209" s="685"/>
      <c r="BK209" s="549"/>
      <c r="BL209" s="520">
        <f t="shared" ref="BL209" si="1322">SUM(BH209:BK209)/30</f>
        <v>0</v>
      </c>
      <c r="BM209" s="684"/>
      <c r="BN209" s="684"/>
      <c r="BO209" s="685"/>
      <c r="BP209" s="549"/>
      <c r="BQ209" s="520">
        <f t="shared" ref="BQ209" si="1323">SUM(BM209:BP209)/30</f>
        <v>0</v>
      </c>
      <c r="BR209" s="684"/>
      <c r="BS209" s="684"/>
      <c r="BT209" s="685"/>
      <c r="BU209" s="549"/>
      <c r="BV209" s="520">
        <f t="shared" ref="BV209" si="1324">SUM(BR209:BU209)/30</f>
        <v>0</v>
      </c>
      <c r="BW209" s="684"/>
      <c r="BX209" s="684"/>
      <c r="BY209" s="685"/>
      <c r="BZ209" s="549"/>
      <c r="CA209" s="520">
        <f t="shared" ref="CA209" si="1325">SUM(BW209:BZ209)/30</f>
        <v>0</v>
      </c>
      <c r="CB209" s="684"/>
      <c r="CC209" s="684"/>
      <c r="CD209" s="685"/>
      <c r="CE209" s="549"/>
      <c r="CF209" s="520">
        <f t="shared" ref="CF209" si="1326">SUM(CB209:CE209)/30</f>
        <v>0</v>
      </c>
      <c r="CG209" s="684"/>
      <c r="CH209" s="684"/>
      <c r="CI209" s="685"/>
      <c r="CJ209" s="549"/>
      <c r="CK209" s="520">
        <f t="shared" ref="CK209" si="1327">SUM(CG209:CJ209)/30</f>
        <v>0</v>
      </c>
      <c r="CL209" s="684"/>
      <c r="CM209" s="684"/>
      <c r="CN209" s="685"/>
      <c r="CO209" s="549"/>
      <c r="CP209" s="520">
        <f t="shared" ref="CP209" si="1328">SUM(CL209:CO209)/30</f>
        <v>0</v>
      </c>
      <c r="CQ209" s="62"/>
    </row>
    <row r="210" spans="1:95" s="19" customFormat="1" ht="10.199999999999999" hidden="1" x14ac:dyDescent="0.2">
      <c r="A210" s="22" t="str">
        <f>'НП ДЕННА'!A123</f>
        <v>2.11</v>
      </c>
      <c r="B210" s="270" t="str">
        <f>'НП ДЕННА'!B123</f>
        <v>Вибіркова дисципліна 11</v>
      </c>
      <c r="C210" s="271"/>
      <c r="D210" s="272">
        <f>'НП ДЕННА'!D123</f>
        <v>0</v>
      </c>
      <c r="E210" s="273">
        <f>'НП ДЕННА'!E123</f>
        <v>0</v>
      </c>
      <c r="F210" s="273">
        <f>'НП ДЕННА'!F123</f>
        <v>0</v>
      </c>
      <c r="G210" s="274">
        <f>'НП ДЕННА'!G123</f>
        <v>0</v>
      </c>
      <c r="H210" s="272">
        <f>'НП ДЕННА'!H123</f>
        <v>0</v>
      </c>
      <c r="I210" s="273">
        <f>'НП ДЕННА'!I123</f>
        <v>0</v>
      </c>
      <c r="J210" s="273">
        <f>'НП ДЕННА'!J123</f>
        <v>0</v>
      </c>
      <c r="K210" s="273">
        <f>'НП ДЕННА'!K123</f>
        <v>0</v>
      </c>
      <c r="L210" s="273"/>
      <c r="M210" s="273"/>
      <c r="N210" s="273"/>
      <c r="O210" s="273"/>
      <c r="P210" s="273">
        <f>'НП ДЕННА'!P123</f>
        <v>0</v>
      </c>
      <c r="Q210" s="273">
        <f>'НП ДЕННА'!Q123</f>
        <v>0</v>
      </c>
      <c r="R210" s="273">
        <f>'НП ДЕННА'!R123</f>
        <v>0</v>
      </c>
      <c r="S210" s="273">
        <f>'НП ДЕННА'!S123</f>
        <v>0</v>
      </c>
      <c r="T210" s="257">
        <f>'НП ДЕННА'!T123</f>
        <v>0</v>
      </c>
      <c r="U210" s="257">
        <f>'НП ДЕННА'!U123</f>
        <v>0</v>
      </c>
      <c r="V210" s="272">
        <f>'НП ДЕННА'!V123</f>
        <v>0</v>
      </c>
      <c r="W210" s="273">
        <f>'НП ДЕННА'!W123</f>
        <v>0</v>
      </c>
      <c r="X210" s="273">
        <f>'НП ДЕННА'!X123</f>
        <v>0</v>
      </c>
      <c r="Y210" s="273">
        <f>'НП ДЕННА'!Y123</f>
        <v>0</v>
      </c>
      <c r="Z210" s="273">
        <f>'НП ДЕННА'!Z123</f>
        <v>0</v>
      </c>
      <c r="AA210" s="273">
        <f>'НП ДЕННА'!AA123</f>
        <v>0</v>
      </c>
      <c r="AB210" s="273">
        <f>'НП ДЕННА'!AB123</f>
        <v>0</v>
      </c>
      <c r="AC210" s="275">
        <f t="shared" si="1220"/>
        <v>0</v>
      </c>
      <c r="AD210" s="620">
        <f>'НП ДЕННА'!AD123-AD211</f>
        <v>0</v>
      </c>
      <c r="AE210" s="9">
        <f t="shared" si="1204"/>
        <v>0</v>
      </c>
      <c r="AF210" s="9">
        <f t="shared" si="1205"/>
        <v>0</v>
      </c>
      <c r="AG210" s="9">
        <f t="shared" si="1206"/>
        <v>0</v>
      </c>
      <c r="AH210" s="9">
        <f t="shared" si="1207"/>
        <v>0</v>
      </c>
      <c r="AI210" s="545">
        <f>IF('НП ДЕННА'!AI123&gt;0,IF(ROUND('НП ДЕННА'!AI123*$CR$4,0)&gt;0,ROUND('НП ДЕННА'!AI123*$CR$4,0)*2,2),0)-AI211</f>
        <v>0</v>
      </c>
      <c r="AJ210" s="545">
        <f>IF('НП ДЕННА'!AJ123&gt;0,IF(ROUND('НП ДЕННА'!AJ123*$CR$4,0)&gt;0,ROUND('НП ДЕННА'!AJ123*$CR$4,0)*2,2),0)-AJ211</f>
        <v>0</v>
      </c>
      <c r="AK210" s="546">
        <f>IF('НП ДЕННА'!AK123&gt;0,IF(ROUND('НП ДЕННА'!AK123*$CR$4,0)&gt;0,ROUND('НП ДЕННА'!AK123*$CR$4,0)*2,2),0)-AK211</f>
        <v>0</v>
      </c>
      <c r="AL210" s="683">
        <f>'НП ДЕННА'!AL123*30-SUM(AI210:AK210)-AL211</f>
        <v>0</v>
      </c>
      <c r="AM210" s="518">
        <f>'НП ДЕННА'!AL123-AM211</f>
        <v>0</v>
      </c>
      <c r="AN210" s="545">
        <f>IF('НП ДЕННА'!AM123&gt;0,IF(ROUND('НП ДЕННА'!AM123*$CR$4,0)&gt;0,ROUND('НП ДЕННА'!AM123*$CR$4,0)*2,2),0)-AN211</f>
        <v>0</v>
      </c>
      <c r="AO210" s="545">
        <f>IF('НП ДЕННА'!AN123&gt;0,IF(ROUND('НП ДЕННА'!AN123*$CR$4,0)&gt;0,ROUND('НП ДЕННА'!AN123*$CR$4,0)*2,2),0)-AO211</f>
        <v>0</v>
      </c>
      <c r="AP210" s="546">
        <f>IF('НП ДЕННА'!AO123&gt;0,IF(ROUND('НП ДЕННА'!AO123*$CR$4,0)&gt;0,ROUND('НП ДЕННА'!AO123*$CR$4,0)*2,2),0)-AP211</f>
        <v>0</v>
      </c>
      <c r="AQ210" s="683">
        <f>'НП ДЕННА'!AP123*30-SUM(AN210:AP210)-AQ211</f>
        <v>0</v>
      </c>
      <c r="AR210" s="518">
        <f>'НП ДЕННА'!AP123-AR211</f>
        <v>0</v>
      </c>
      <c r="AS210" s="545">
        <f>IF('НП ДЕННА'!AQ123&gt;0,IF(ROUND('НП ДЕННА'!AQ123*$CR$4,0)&gt;0,ROUND('НП ДЕННА'!AQ123*$CR$4,0)*2,2),0)-AS211</f>
        <v>0</v>
      </c>
      <c r="AT210" s="545">
        <f>IF('НП ДЕННА'!AR123&gt;0,IF(ROUND('НП ДЕННА'!AR123*$CR$4,0)&gt;0,ROUND('НП ДЕННА'!AR123*$CR$4,0)*2,2),0)-AT211</f>
        <v>0</v>
      </c>
      <c r="AU210" s="546">
        <f>IF('НП ДЕННА'!AS123&gt;0,IF(ROUND('НП ДЕННА'!AS123*$CR$4,0)&gt;0,ROUND('НП ДЕННА'!AS123*$CR$4,0)*2,2),0)-AU211</f>
        <v>0</v>
      </c>
      <c r="AV210" s="683">
        <f>'НП ДЕННА'!AT123*30-SUM(AS210:AU210)-AV211</f>
        <v>0</v>
      </c>
      <c r="AW210" s="518">
        <f>'НП ДЕННА'!AT123-AW211</f>
        <v>0</v>
      </c>
      <c r="AX210" s="545">
        <f>IF('НП ДЕННА'!AU123&gt;0,IF(ROUND('НП ДЕННА'!AU123*$CR$4,0)&gt;0,ROUND('НП ДЕННА'!AU123*$CR$4,0)*2,2),0)-AX211</f>
        <v>0</v>
      </c>
      <c r="AY210" s="545">
        <f>IF('НП ДЕННА'!AV123&gt;0,IF(ROUND('НП ДЕННА'!AV123*$CR$4,0)&gt;0,ROUND('НП ДЕННА'!AV123*$CR$4,0)*2,2),0)-AY211</f>
        <v>0</v>
      </c>
      <c r="AZ210" s="546">
        <f>IF('НП ДЕННА'!AW123&gt;0,IF(ROUND('НП ДЕННА'!AW123*$CR$4,0)&gt;0,ROUND('НП ДЕННА'!AW123*$CR$4,0)*2,2),0)-AZ211</f>
        <v>0</v>
      </c>
      <c r="BA210" s="683">
        <f>'НП ДЕННА'!AX123*30-SUM(AX210:AZ210)-BA211</f>
        <v>0</v>
      </c>
      <c r="BB210" s="518">
        <f>'НП ДЕННА'!AX123-BB211</f>
        <v>0</v>
      </c>
      <c r="BC210" s="545">
        <f>IF('НП ДЕННА'!AY123&gt;0,IF(ROUND('НП ДЕННА'!AY123*$CR$4,0)&gt;0,ROUND('НП ДЕННА'!AY123*$CR$4,0)*2,2),0)-BC211</f>
        <v>0</v>
      </c>
      <c r="BD210" s="545">
        <f>IF('НП ДЕННА'!AZ123&gt;0,IF(ROUND('НП ДЕННА'!AZ123*$CR$4,0)&gt;0,ROUND('НП ДЕННА'!AZ123*$CR$4,0)*2,2),0)-BD211</f>
        <v>0</v>
      </c>
      <c r="BE210" s="546">
        <f>IF('НП ДЕННА'!BA123&gt;0,IF(ROUND('НП ДЕННА'!BA123*$CR$4,0)&gt;0,ROUND('НП ДЕННА'!BA123*$CR$4,0)*2,2),0)-BE211</f>
        <v>0</v>
      </c>
      <c r="BF210" s="683">
        <f>'НП ДЕННА'!BB123*30-SUM(BC210:BE210)-BF211</f>
        <v>0</v>
      </c>
      <c r="BG210" s="518">
        <f>'НП ДЕННА'!BB123-BG211</f>
        <v>0</v>
      </c>
      <c r="BH210" s="545">
        <f>IF('НП ДЕННА'!BC123&gt;0,IF(ROUND('НП ДЕННА'!BC123*$CR$4,0)&gt;0,ROUND('НП ДЕННА'!BC123*$CR$4,0)*2,2),0)-BH211</f>
        <v>0</v>
      </c>
      <c r="BI210" s="545">
        <f>IF('НП ДЕННА'!BD123&gt;0,IF(ROUND('НП ДЕННА'!BD123*$CR$4,0)&gt;0,ROUND('НП ДЕННА'!BD123*$CR$4,0)*2,2),0)-BI211</f>
        <v>0</v>
      </c>
      <c r="BJ210" s="546">
        <f>IF('НП ДЕННА'!BE123&gt;0,IF(ROUND('НП ДЕННА'!BE123*$CR$4,0)&gt;0,ROUND('НП ДЕННА'!BE123*$CR$4,0)*2,2),0)-BJ211</f>
        <v>0</v>
      </c>
      <c r="BK210" s="683">
        <f>'НП ДЕННА'!BF123*30-SUM(BH210:BJ210)-BK211</f>
        <v>0</v>
      </c>
      <c r="BL210" s="518">
        <f>'НП ДЕННА'!BF123-BL211</f>
        <v>0</v>
      </c>
      <c r="BM210" s="545">
        <f>IF('НП ДЕННА'!BG123&gt;0,IF(ROUND('НП ДЕННА'!BG123*$CR$4,0)&gt;0,ROUND('НП ДЕННА'!BG123*$CR$4,0)*2,2),0)-BM211</f>
        <v>0</v>
      </c>
      <c r="BN210" s="545">
        <f>IF('НП ДЕННА'!BH123&gt;0,IF(ROUND('НП ДЕННА'!BH123*$CR$4,0)&gt;0,ROUND('НП ДЕННА'!BH123*$CR$4,0)*2,2),0)-BN211</f>
        <v>0</v>
      </c>
      <c r="BO210" s="546">
        <f>IF('НП ДЕННА'!BI123&gt;0,IF(ROUND('НП ДЕННА'!BI123*$CR$4,0)&gt;0,ROUND('НП ДЕННА'!BI123*$CR$4,0)*2,2),0)-BO211</f>
        <v>0</v>
      </c>
      <c r="BP210" s="683">
        <f>'НП ДЕННА'!BJ123*30-SUM(BM210:BO210)-BP211</f>
        <v>0</v>
      </c>
      <c r="BQ210" s="518">
        <f>'НП ДЕННА'!BJ123-BQ211</f>
        <v>0</v>
      </c>
      <c r="BR210" s="545">
        <f>IF('НП ДЕННА'!BK123&gt;0,IF(ROUND('НП ДЕННА'!BK123*$CR$4,0)&gt;0,ROUND('НП ДЕННА'!BK123*$CR$4,0)*2,2),0)-BR211</f>
        <v>0</v>
      </c>
      <c r="BS210" s="545">
        <f>IF('НП ДЕННА'!BL123&gt;0,IF(ROUND('НП ДЕННА'!BL123*$CR$4,0)&gt;0,ROUND('НП ДЕННА'!BL123*$CR$4,0)*2,2),0)-BS211</f>
        <v>0</v>
      </c>
      <c r="BT210" s="546">
        <f>IF('НП ДЕННА'!BM123&gt;0,IF(ROUND('НП ДЕННА'!BM123*$CR$4,0)&gt;0,ROUND('НП ДЕННА'!BM123*$CR$4,0)*2,2),0)-BT211</f>
        <v>0</v>
      </c>
      <c r="BU210" s="683">
        <f>'НП ДЕННА'!BN123*30-SUM(BR210:BT210)-BU211</f>
        <v>0</v>
      </c>
      <c r="BV210" s="518">
        <f>'НП ДЕННА'!BN123-BV211</f>
        <v>0</v>
      </c>
      <c r="BW210" s="545">
        <f>IF('НП ДЕННА'!BO123&gt;0,IF(ROUND('НП ДЕННА'!BO123*$CR$4,0)&gt;0,ROUND('НП ДЕННА'!BO123*$CR$4,0)*2,2),0)-BW211</f>
        <v>0</v>
      </c>
      <c r="BX210" s="545">
        <f>IF('НП ДЕННА'!BP123&gt;0,IF(ROUND('НП ДЕННА'!BP123*$CR$4,0)&gt;0,ROUND('НП ДЕННА'!BP123*$CR$4,0)*2,2),0)-BX211</f>
        <v>0</v>
      </c>
      <c r="BY210" s="546">
        <f>IF('НП ДЕННА'!BQ123&gt;0,IF(ROUND('НП ДЕННА'!BQ123*$CR$4,0)&gt;0,ROUND('НП ДЕННА'!BQ123*$CR$4,0)*2,2),0)-BY211</f>
        <v>0</v>
      </c>
      <c r="BZ210" s="683">
        <f>'НП ДЕННА'!BR123*30-SUM(BW210:BY210)-BZ211</f>
        <v>0</v>
      </c>
      <c r="CA210" s="518">
        <f>'НП ДЕННА'!BR123-CA211</f>
        <v>0</v>
      </c>
      <c r="CB210" s="545">
        <f>IF('НП ДЕННА'!BS123&gt;0,IF(ROUND('НП ДЕННА'!BS123*$CR$4,0)&gt;0,ROUND('НП ДЕННА'!BS123*$CR$4,0)*2,2),0)-CB211</f>
        <v>0</v>
      </c>
      <c r="CC210" s="545">
        <f>IF('НП ДЕННА'!BT123&gt;0,IF(ROUND('НП ДЕННА'!BT123*$CR$4,0)&gt;0,ROUND('НП ДЕННА'!BT123*$CR$4,0)*2,2),0)-CC211</f>
        <v>0</v>
      </c>
      <c r="CD210" s="546">
        <f>IF('НП ДЕННА'!BU123&gt;0,IF(ROUND('НП ДЕННА'!BU123*$CR$4,0)&gt;0,ROUND('НП ДЕННА'!BU123*$CR$4,0)*2,2),0)-CD211</f>
        <v>0</v>
      </c>
      <c r="CE210" s="683">
        <f>'НП ДЕННА'!BV123*30-SUM(CB210:CD210)-CE211</f>
        <v>0</v>
      </c>
      <c r="CF210" s="518">
        <f>'НП ДЕННА'!BV123-CF211</f>
        <v>0</v>
      </c>
      <c r="CG210" s="545">
        <f>IF('НП ДЕННА'!BW123&gt;0,IF(ROUND('НП ДЕННА'!BW123*$CR$4,0)&gt;0,ROUND('НП ДЕННА'!BW123*$CR$4,0)*2,2),0)-CG211</f>
        <v>0</v>
      </c>
      <c r="CH210" s="545">
        <f>IF('НП ДЕННА'!BX123&gt;0,IF(ROUND('НП ДЕННА'!BX123*$CR$4,0)&gt;0,ROUND('НП ДЕННА'!BX123*$CR$4,0)*2,2),0)-CH211</f>
        <v>0</v>
      </c>
      <c r="CI210" s="546">
        <f>IF('НП ДЕННА'!BY123&gt;0,IF(ROUND('НП ДЕННА'!BY123*$CR$4,0)&gt;0,ROUND('НП ДЕННА'!BY123*$CR$4,0)*2,2),0)-CI211</f>
        <v>0</v>
      </c>
      <c r="CJ210" s="683">
        <f>'НП ДЕННА'!BZ123*30-SUM(CG210:CI210)-CJ211</f>
        <v>0</v>
      </c>
      <c r="CK210" s="518">
        <f>'НП ДЕННА'!BZ123-CK211</f>
        <v>0</v>
      </c>
      <c r="CL210" s="545">
        <f>IF('НП ДЕННА'!CA123&gt;0,IF(ROUND('НП ДЕННА'!CA123*$CR$4,0)&gt;0,ROUND('НП ДЕННА'!CA123*$CR$4,0)*2,2),0)-CL211</f>
        <v>0</v>
      </c>
      <c r="CM210" s="545">
        <f>IF('НП ДЕННА'!CB123&gt;0,IF(ROUND('НП ДЕННА'!CB123*$CR$4,0)&gt;0,ROUND('НП ДЕННА'!CB123*$CR$4,0)*2,2),0)-CM211</f>
        <v>0</v>
      </c>
      <c r="CN210" s="546">
        <f>IF('НП ДЕННА'!CC123&gt;0,IF(ROUND('НП ДЕННА'!CC123*$CR$4,0)&gt;0,ROUND('НП ДЕННА'!CC123*$CR$4,0)*2,2),0)-CN211</f>
        <v>0</v>
      </c>
      <c r="CO210" s="683">
        <f>'НП ДЕННА'!CD123*30-SUM(CL210:CN210)-CO211</f>
        <v>0</v>
      </c>
      <c r="CP210" s="518">
        <f>'НП ДЕННА'!CD123-CP211</f>
        <v>0</v>
      </c>
      <c r="CQ210" s="62"/>
    </row>
    <row r="211" spans="1:95" s="19" customFormat="1" ht="10.199999999999999" hidden="1" x14ac:dyDescent="0.2">
      <c r="A211" s="22"/>
      <c r="B211" s="363"/>
      <c r="C211" s="512" t="s">
        <v>275</v>
      </c>
      <c r="D211" s="513"/>
      <c r="E211" s="514"/>
      <c r="F211" s="514"/>
      <c r="G211" s="515"/>
      <c r="H211" s="513"/>
      <c r="I211" s="514"/>
      <c r="J211" s="514"/>
      <c r="K211" s="514"/>
      <c r="L211" s="514"/>
      <c r="M211" s="514"/>
      <c r="N211" s="514"/>
      <c r="O211" s="514"/>
      <c r="P211" s="514"/>
      <c r="Q211" s="514"/>
      <c r="R211" s="514"/>
      <c r="S211" s="514"/>
      <c r="T211" s="516"/>
      <c r="U211" s="516"/>
      <c r="V211" s="513"/>
      <c r="W211" s="514"/>
      <c r="X211" s="514"/>
      <c r="Y211" s="514"/>
      <c r="Z211" s="514"/>
      <c r="AA211" s="514"/>
      <c r="AB211" s="514"/>
      <c r="AC211" s="516">
        <f t="shared" si="1220"/>
        <v>0</v>
      </c>
      <c r="AD211" s="621">
        <f>AM211+AR211+AW211+BB211+BG211+BL211+BQ211+BV211+CA211+CF211+CK211+CP211</f>
        <v>0</v>
      </c>
      <c r="AE211" s="517">
        <f t="shared" si="1204"/>
        <v>0</v>
      </c>
      <c r="AF211" s="517">
        <f t="shared" si="1205"/>
        <v>0</v>
      </c>
      <c r="AG211" s="517">
        <f t="shared" si="1206"/>
        <v>0</v>
      </c>
      <c r="AH211" s="517">
        <f t="shared" si="1207"/>
        <v>0</v>
      </c>
      <c r="AI211" s="684"/>
      <c r="AJ211" s="684"/>
      <c r="AK211" s="685"/>
      <c r="AL211" s="549"/>
      <c r="AM211" s="520">
        <f t="shared" ref="AM211" si="1329">SUM(AI211:AL211)/30</f>
        <v>0</v>
      </c>
      <c r="AN211" s="684"/>
      <c r="AO211" s="684"/>
      <c r="AP211" s="685"/>
      <c r="AQ211" s="549"/>
      <c r="AR211" s="520">
        <f t="shared" ref="AR211" si="1330">SUM(AN211:AQ211)/30</f>
        <v>0</v>
      </c>
      <c r="AS211" s="684"/>
      <c r="AT211" s="684"/>
      <c r="AU211" s="685"/>
      <c r="AV211" s="549"/>
      <c r="AW211" s="520">
        <f t="shared" ref="AW211" si="1331">SUM(AS211:AV211)/30</f>
        <v>0</v>
      </c>
      <c r="AX211" s="684"/>
      <c r="AY211" s="684"/>
      <c r="AZ211" s="685"/>
      <c r="BA211" s="549"/>
      <c r="BB211" s="520">
        <f t="shared" ref="BB211" si="1332">SUM(AX211:BA211)/30</f>
        <v>0</v>
      </c>
      <c r="BC211" s="684"/>
      <c r="BD211" s="684"/>
      <c r="BE211" s="685"/>
      <c r="BF211" s="549"/>
      <c r="BG211" s="520">
        <f t="shared" ref="BG211" si="1333">SUM(BC211:BF211)/30</f>
        <v>0</v>
      </c>
      <c r="BH211" s="684"/>
      <c r="BI211" s="684"/>
      <c r="BJ211" s="685"/>
      <c r="BK211" s="549"/>
      <c r="BL211" s="520">
        <f t="shared" ref="BL211" si="1334">SUM(BH211:BK211)/30</f>
        <v>0</v>
      </c>
      <c r="BM211" s="684"/>
      <c r="BN211" s="684"/>
      <c r="BO211" s="685"/>
      <c r="BP211" s="549"/>
      <c r="BQ211" s="520">
        <f t="shared" ref="BQ211" si="1335">SUM(BM211:BP211)/30</f>
        <v>0</v>
      </c>
      <c r="BR211" s="684"/>
      <c r="BS211" s="684"/>
      <c r="BT211" s="685"/>
      <c r="BU211" s="549"/>
      <c r="BV211" s="520">
        <f t="shared" ref="BV211" si="1336">SUM(BR211:BU211)/30</f>
        <v>0</v>
      </c>
      <c r="BW211" s="684"/>
      <c r="BX211" s="684"/>
      <c r="BY211" s="685"/>
      <c r="BZ211" s="549"/>
      <c r="CA211" s="520">
        <f t="shared" ref="CA211" si="1337">SUM(BW211:BZ211)/30</f>
        <v>0</v>
      </c>
      <c r="CB211" s="684"/>
      <c r="CC211" s="684"/>
      <c r="CD211" s="685"/>
      <c r="CE211" s="549"/>
      <c r="CF211" s="520">
        <f t="shared" ref="CF211" si="1338">SUM(CB211:CE211)/30</f>
        <v>0</v>
      </c>
      <c r="CG211" s="684"/>
      <c r="CH211" s="684"/>
      <c r="CI211" s="685"/>
      <c r="CJ211" s="549"/>
      <c r="CK211" s="520">
        <f t="shared" ref="CK211" si="1339">SUM(CG211:CJ211)/30</f>
        <v>0</v>
      </c>
      <c r="CL211" s="684"/>
      <c r="CM211" s="684"/>
      <c r="CN211" s="685"/>
      <c r="CO211" s="549"/>
      <c r="CP211" s="520">
        <f t="shared" ref="CP211" si="1340">SUM(CL211:CO211)/30</f>
        <v>0</v>
      </c>
      <c r="CQ211" s="62"/>
    </row>
    <row r="212" spans="1:95" s="19" customFormat="1" ht="10.199999999999999" hidden="1" x14ac:dyDescent="0.2">
      <c r="A212" s="22" t="str">
        <f>'НП ДЕННА'!A124</f>
        <v>2.12</v>
      </c>
      <c r="B212" s="270" t="str">
        <f>'НП ДЕННА'!B124</f>
        <v>Вибіркова дисципліна 12</v>
      </c>
      <c r="C212" s="271"/>
      <c r="D212" s="272">
        <f>'НП ДЕННА'!D124</f>
        <v>0</v>
      </c>
      <c r="E212" s="273">
        <f>'НП ДЕННА'!E124</f>
        <v>0</v>
      </c>
      <c r="F212" s="273">
        <f>'НП ДЕННА'!F124</f>
        <v>0</v>
      </c>
      <c r="G212" s="274">
        <f>'НП ДЕННА'!G124</f>
        <v>0</v>
      </c>
      <c r="H212" s="272">
        <f>'НП ДЕННА'!H124</f>
        <v>0</v>
      </c>
      <c r="I212" s="273">
        <f>'НП ДЕННА'!I124</f>
        <v>0</v>
      </c>
      <c r="J212" s="273">
        <f>'НП ДЕННА'!J124</f>
        <v>0</v>
      </c>
      <c r="K212" s="273">
        <f>'НП ДЕННА'!K124</f>
        <v>0</v>
      </c>
      <c r="L212" s="273"/>
      <c r="M212" s="273"/>
      <c r="N212" s="273"/>
      <c r="O212" s="273"/>
      <c r="P212" s="273">
        <f>'НП ДЕННА'!P124</f>
        <v>0</v>
      </c>
      <c r="Q212" s="273">
        <f>'НП ДЕННА'!Q124</f>
        <v>0</v>
      </c>
      <c r="R212" s="273">
        <f>'НП ДЕННА'!R124</f>
        <v>0</v>
      </c>
      <c r="S212" s="273">
        <f>'НП ДЕННА'!S124</f>
        <v>0</v>
      </c>
      <c r="T212" s="257">
        <f>'НП ДЕННА'!T124</f>
        <v>0</v>
      </c>
      <c r="U212" s="257">
        <f>'НП ДЕННА'!U124</f>
        <v>0</v>
      </c>
      <c r="V212" s="272">
        <f>'НП ДЕННА'!V124</f>
        <v>0</v>
      </c>
      <c r="W212" s="273">
        <f>'НП ДЕННА'!W124</f>
        <v>0</v>
      </c>
      <c r="X212" s="273">
        <f>'НП ДЕННА'!X124</f>
        <v>0</v>
      </c>
      <c r="Y212" s="273">
        <f>'НП ДЕННА'!Y124</f>
        <v>0</v>
      </c>
      <c r="Z212" s="273">
        <f>'НП ДЕННА'!Z124</f>
        <v>0</v>
      </c>
      <c r="AA212" s="273">
        <f>'НП ДЕННА'!AA124</f>
        <v>0</v>
      </c>
      <c r="AB212" s="273">
        <f>'НП ДЕННА'!AB124</f>
        <v>0</v>
      </c>
      <c r="AC212" s="275">
        <f t="shared" si="1220"/>
        <v>0</v>
      </c>
      <c r="AD212" s="620">
        <f>'НП ДЕННА'!AD124-AD213</f>
        <v>0</v>
      </c>
      <c r="AE212" s="9">
        <f t="shared" si="1204"/>
        <v>0</v>
      </c>
      <c r="AF212" s="9">
        <f t="shared" si="1205"/>
        <v>0</v>
      </c>
      <c r="AG212" s="9">
        <f t="shared" si="1206"/>
        <v>0</v>
      </c>
      <c r="AH212" s="9">
        <f t="shared" si="1207"/>
        <v>0</v>
      </c>
      <c r="AI212" s="545">
        <f>IF('НП ДЕННА'!AI124&gt;0,IF(ROUND('НП ДЕННА'!AI124*$CR$4,0)&gt;0,ROUND('НП ДЕННА'!AI124*$CR$4,0)*2,2),0)-AI213</f>
        <v>0</v>
      </c>
      <c r="AJ212" s="545">
        <f>IF('НП ДЕННА'!AJ124&gt;0,IF(ROUND('НП ДЕННА'!AJ124*$CR$4,0)&gt;0,ROUND('НП ДЕННА'!AJ124*$CR$4,0)*2,2),0)-AJ213</f>
        <v>0</v>
      </c>
      <c r="AK212" s="546">
        <f>IF('НП ДЕННА'!AK124&gt;0,IF(ROUND('НП ДЕННА'!AK124*$CR$4,0)&gt;0,ROUND('НП ДЕННА'!AK124*$CR$4,0)*2,2),0)-AK213</f>
        <v>0</v>
      </c>
      <c r="AL212" s="683">
        <f>'НП ДЕННА'!AL124*30-SUM(AI212:AK212)-AL213</f>
        <v>0</v>
      </c>
      <c r="AM212" s="518">
        <f>'НП ДЕННА'!AL124-AM213</f>
        <v>0</v>
      </c>
      <c r="AN212" s="545">
        <f>IF('НП ДЕННА'!AM124&gt;0,IF(ROUND('НП ДЕННА'!AM124*$CR$4,0)&gt;0,ROUND('НП ДЕННА'!AM124*$CR$4,0)*2,2),0)-AN213</f>
        <v>0</v>
      </c>
      <c r="AO212" s="545">
        <f>IF('НП ДЕННА'!AN124&gt;0,IF(ROUND('НП ДЕННА'!AN124*$CR$4,0)&gt;0,ROUND('НП ДЕННА'!AN124*$CR$4,0)*2,2),0)-AO213</f>
        <v>0</v>
      </c>
      <c r="AP212" s="546">
        <f>IF('НП ДЕННА'!AO124&gt;0,IF(ROUND('НП ДЕННА'!AO124*$CR$4,0)&gt;0,ROUND('НП ДЕННА'!AO124*$CR$4,0)*2,2),0)-AP213</f>
        <v>0</v>
      </c>
      <c r="AQ212" s="683">
        <f>'НП ДЕННА'!AP124*30-SUM(AN212:AP212)-AQ213</f>
        <v>0</v>
      </c>
      <c r="AR212" s="518">
        <f>'НП ДЕННА'!AP124-AR213</f>
        <v>0</v>
      </c>
      <c r="AS212" s="545">
        <f>IF('НП ДЕННА'!AQ124&gt;0,IF(ROUND('НП ДЕННА'!AQ124*$CR$4,0)&gt;0,ROUND('НП ДЕННА'!AQ124*$CR$4,0)*2,2),0)-AS213</f>
        <v>0</v>
      </c>
      <c r="AT212" s="545">
        <f>IF('НП ДЕННА'!AR124&gt;0,IF(ROUND('НП ДЕННА'!AR124*$CR$4,0)&gt;0,ROUND('НП ДЕННА'!AR124*$CR$4,0)*2,2),0)-AT213</f>
        <v>0</v>
      </c>
      <c r="AU212" s="546">
        <f>IF('НП ДЕННА'!AS124&gt;0,IF(ROUND('НП ДЕННА'!AS124*$CR$4,0)&gt;0,ROUND('НП ДЕННА'!AS124*$CR$4,0)*2,2),0)-AU213</f>
        <v>0</v>
      </c>
      <c r="AV212" s="683">
        <f>'НП ДЕННА'!AT124*30-SUM(AS212:AU212)-AV213</f>
        <v>0</v>
      </c>
      <c r="AW212" s="518">
        <f>'НП ДЕННА'!AT124-AW213</f>
        <v>0</v>
      </c>
      <c r="AX212" s="545">
        <f>IF('НП ДЕННА'!AU124&gt;0,IF(ROUND('НП ДЕННА'!AU124*$CR$4,0)&gt;0,ROUND('НП ДЕННА'!AU124*$CR$4,0)*2,2),0)-AX213</f>
        <v>0</v>
      </c>
      <c r="AY212" s="545">
        <f>IF('НП ДЕННА'!AV124&gt;0,IF(ROUND('НП ДЕННА'!AV124*$CR$4,0)&gt;0,ROUND('НП ДЕННА'!AV124*$CR$4,0)*2,2),0)-AY213</f>
        <v>0</v>
      </c>
      <c r="AZ212" s="546">
        <f>IF('НП ДЕННА'!AW124&gt;0,IF(ROUND('НП ДЕННА'!AW124*$CR$4,0)&gt;0,ROUND('НП ДЕННА'!AW124*$CR$4,0)*2,2),0)-AZ213</f>
        <v>0</v>
      </c>
      <c r="BA212" s="683">
        <f>'НП ДЕННА'!AX124*30-SUM(AX212:AZ212)-BA213</f>
        <v>0</v>
      </c>
      <c r="BB212" s="518">
        <f>'НП ДЕННА'!AX124-BB213</f>
        <v>0</v>
      </c>
      <c r="BC212" s="545">
        <f>IF('НП ДЕННА'!AY124&gt;0,IF(ROUND('НП ДЕННА'!AY124*$CR$4,0)&gt;0,ROUND('НП ДЕННА'!AY124*$CR$4,0)*2,2),0)-BC213</f>
        <v>0</v>
      </c>
      <c r="BD212" s="545">
        <f>IF('НП ДЕННА'!AZ124&gt;0,IF(ROUND('НП ДЕННА'!AZ124*$CR$4,0)&gt;0,ROUND('НП ДЕННА'!AZ124*$CR$4,0)*2,2),0)-BD213</f>
        <v>0</v>
      </c>
      <c r="BE212" s="546">
        <f>IF('НП ДЕННА'!BA124&gt;0,IF(ROUND('НП ДЕННА'!BA124*$CR$4,0)&gt;0,ROUND('НП ДЕННА'!BA124*$CR$4,0)*2,2),0)-BE213</f>
        <v>0</v>
      </c>
      <c r="BF212" s="683">
        <f>'НП ДЕННА'!BB124*30-SUM(BC212:BE212)-BF213</f>
        <v>0</v>
      </c>
      <c r="BG212" s="518">
        <f>'НП ДЕННА'!BB124-BG213</f>
        <v>0</v>
      </c>
      <c r="BH212" s="545">
        <f>IF('НП ДЕННА'!BC124&gt;0,IF(ROUND('НП ДЕННА'!BC124*$CR$4,0)&gt;0,ROUND('НП ДЕННА'!BC124*$CR$4,0)*2,2),0)-BH213</f>
        <v>0</v>
      </c>
      <c r="BI212" s="545">
        <f>IF('НП ДЕННА'!BD124&gt;0,IF(ROUND('НП ДЕННА'!BD124*$CR$4,0)&gt;0,ROUND('НП ДЕННА'!BD124*$CR$4,0)*2,2),0)-BI213</f>
        <v>0</v>
      </c>
      <c r="BJ212" s="546">
        <f>IF('НП ДЕННА'!BE124&gt;0,IF(ROUND('НП ДЕННА'!BE124*$CR$4,0)&gt;0,ROUND('НП ДЕННА'!BE124*$CR$4,0)*2,2),0)-BJ213</f>
        <v>0</v>
      </c>
      <c r="BK212" s="683">
        <f>'НП ДЕННА'!BF124*30-SUM(BH212:BJ212)-BK213</f>
        <v>0</v>
      </c>
      <c r="BL212" s="518">
        <f>'НП ДЕННА'!BF124-BL213</f>
        <v>0</v>
      </c>
      <c r="BM212" s="545">
        <f>IF('НП ДЕННА'!BG124&gt;0,IF(ROUND('НП ДЕННА'!BG124*$CR$4,0)&gt;0,ROUND('НП ДЕННА'!BG124*$CR$4,0)*2,2),0)-BM213</f>
        <v>0</v>
      </c>
      <c r="BN212" s="545">
        <f>IF('НП ДЕННА'!BH124&gt;0,IF(ROUND('НП ДЕННА'!BH124*$CR$4,0)&gt;0,ROUND('НП ДЕННА'!BH124*$CR$4,0)*2,2),0)-BN213</f>
        <v>0</v>
      </c>
      <c r="BO212" s="546">
        <f>IF('НП ДЕННА'!BI124&gt;0,IF(ROUND('НП ДЕННА'!BI124*$CR$4,0)&gt;0,ROUND('НП ДЕННА'!BI124*$CR$4,0)*2,2),0)-BO213</f>
        <v>0</v>
      </c>
      <c r="BP212" s="683">
        <f>'НП ДЕННА'!BJ124*30-SUM(BM212:BO212)-BP213</f>
        <v>0</v>
      </c>
      <c r="BQ212" s="518">
        <f>'НП ДЕННА'!BJ124-BQ213</f>
        <v>0</v>
      </c>
      <c r="BR212" s="545">
        <f>IF('НП ДЕННА'!BK124&gt;0,IF(ROUND('НП ДЕННА'!BK124*$CR$4,0)&gt;0,ROUND('НП ДЕННА'!BK124*$CR$4,0)*2,2),0)-BR213</f>
        <v>0</v>
      </c>
      <c r="BS212" s="545">
        <f>IF('НП ДЕННА'!BL124&gt;0,IF(ROUND('НП ДЕННА'!BL124*$CR$4,0)&gt;0,ROUND('НП ДЕННА'!BL124*$CR$4,0)*2,2),0)-BS213</f>
        <v>0</v>
      </c>
      <c r="BT212" s="546">
        <f>IF('НП ДЕННА'!BM124&gt;0,IF(ROUND('НП ДЕННА'!BM124*$CR$4,0)&gt;0,ROUND('НП ДЕННА'!BM124*$CR$4,0)*2,2),0)-BT213</f>
        <v>0</v>
      </c>
      <c r="BU212" s="683">
        <f>'НП ДЕННА'!BN124*30-SUM(BR212:BT212)-BU213</f>
        <v>0</v>
      </c>
      <c r="BV212" s="518">
        <f>'НП ДЕННА'!BN124-BV213</f>
        <v>0</v>
      </c>
      <c r="BW212" s="545">
        <f>IF('НП ДЕННА'!BO124&gt;0,IF(ROUND('НП ДЕННА'!BO124*$CR$4,0)&gt;0,ROUND('НП ДЕННА'!BO124*$CR$4,0)*2,2),0)-BW213</f>
        <v>0</v>
      </c>
      <c r="BX212" s="545">
        <f>IF('НП ДЕННА'!BP124&gt;0,IF(ROUND('НП ДЕННА'!BP124*$CR$4,0)&gt;0,ROUND('НП ДЕННА'!BP124*$CR$4,0)*2,2),0)-BX213</f>
        <v>0</v>
      </c>
      <c r="BY212" s="546">
        <f>IF('НП ДЕННА'!BQ124&gt;0,IF(ROUND('НП ДЕННА'!BQ124*$CR$4,0)&gt;0,ROUND('НП ДЕННА'!BQ124*$CR$4,0)*2,2),0)-BY213</f>
        <v>0</v>
      </c>
      <c r="BZ212" s="683">
        <f>'НП ДЕННА'!BR124*30-SUM(BW212:BY212)-BZ213</f>
        <v>0</v>
      </c>
      <c r="CA212" s="518">
        <f>'НП ДЕННА'!BR124-CA213</f>
        <v>0</v>
      </c>
      <c r="CB212" s="545">
        <f>IF('НП ДЕННА'!BS124&gt;0,IF(ROUND('НП ДЕННА'!BS124*$CR$4,0)&gt;0,ROUND('НП ДЕННА'!BS124*$CR$4,0)*2,2),0)-CB213</f>
        <v>0</v>
      </c>
      <c r="CC212" s="545">
        <f>IF('НП ДЕННА'!BT124&gt;0,IF(ROUND('НП ДЕННА'!BT124*$CR$4,0)&gt;0,ROUND('НП ДЕННА'!BT124*$CR$4,0)*2,2),0)-CC213</f>
        <v>0</v>
      </c>
      <c r="CD212" s="546">
        <f>IF('НП ДЕННА'!BU124&gt;0,IF(ROUND('НП ДЕННА'!BU124*$CR$4,0)&gt;0,ROUND('НП ДЕННА'!BU124*$CR$4,0)*2,2),0)-CD213</f>
        <v>0</v>
      </c>
      <c r="CE212" s="683">
        <f>'НП ДЕННА'!BV124*30-SUM(CB212:CD212)-CE213</f>
        <v>0</v>
      </c>
      <c r="CF212" s="518">
        <f>'НП ДЕННА'!BV124-CF213</f>
        <v>0</v>
      </c>
      <c r="CG212" s="545">
        <f>IF('НП ДЕННА'!BW124&gt;0,IF(ROUND('НП ДЕННА'!BW124*$CR$4,0)&gt;0,ROUND('НП ДЕННА'!BW124*$CR$4,0)*2,2),0)-CG213</f>
        <v>0</v>
      </c>
      <c r="CH212" s="545">
        <f>IF('НП ДЕННА'!BX124&gt;0,IF(ROUND('НП ДЕННА'!BX124*$CR$4,0)&gt;0,ROUND('НП ДЕННА'!BX124*$CR$4,0)*2,2),0)-CH213</f>
        <v>0</v>
      </c>
      <c r="CI212" s="546">
        <f>IF('НП ДЕННА'!BY124&gt;0,IF(ROUND('НП ДЕННА'!BY124*$CR$4,0)&gt;0,ROUND('НП ДЕННА'!BY124*$CR$4,0)*2,2),0)-CI213</f>
        <v>0</v>
      </c>
      <c r="CJ212" s="683">
        <f>'НП ДЕННА'!BZ124*30-SUM(CG212:CI212)-CJ213</f>
        <v>0</v>
      </c>
      <c r="CK212" s="518">
        <f>'НП ДЕННА'!BZ124-CK213</f>
        <v>0</v>
      </c>
      <c r="CL212" s="545">
        <f>IF('НП ДЕННА'!CA124&gt;0,IF(ROUND('НП ДЕННА'!CA124*$CR$4,0)&gt;0,ROUND('НП ДЕННА'!CA124*$CR$4,0)*2,2),0)-CL213</f>
        <v>0</v>
      </c>
      <c r="CM212" s="545">
        <f>IF('НП ДЕННА'!CB124&gt;0,IF(ROUND('НП ДЕННА'!CB124*$CR$4,0)&gt;0,ROUND('НП ДЕННА'!CB124*$CR$4,0)*2,2),0)-CM213</f>
        <v>0</v>
      </c>
      <c r="CN212" s="546">
        <f>IF('НП ДЕННА'!CC124&gt;0,IF(ROUND('НП ДЕННА'!CC124*$CR$4,0)&gt;0,ROUND('НП ДЕННА'!CC124*$CR$4,0)*2,2),0)-CN213</f>
        <v>0</v>
      </c>
      <c r="CO212" s="683">
        <f>'НП ДЕННА'!CD124*30-SUM(CL212:CN212)-CO213</f>
        <v>0</v>
      </c>
      <c r="CP212" s="518">
        <f>'НП ДЕННА'!CD124-CP213</f>
        <v>0</v>
      </c>
      <c r="CQ212" s="62"/>
    </row>
    <row r="213" spans="1:95" s="19" customFormat="1" ht="10.199999999999999" hidden="1" x14ac:dyDescent="0.2">
      <c r="A213" s="22"/>
      <c r="B213" s="363"/>
      <c r="C213" s="512" t="s">
        <v>275</v>
      </c>
      <c r="D213" s="513"/>
      <c r="E213" s="514"/>
      <c r="F213" s="514"/>
      <c r="G213" s="515"/>
      <c r="H213" s="513"/>
      <c r="I213" s="514"/>
      <c r="J213" s="514"/>
      <c r="K213" s="514"/>
      <c r="L213" s="514"/>
      <c r="M213" s="514"/>
      <c r="N213" s="514"/>
      <c r="O213" s="514"/>
      <c r="P213" s="514"/>
      <c r="Q213" s="514"/>
      <c r="R213" s="514"/>
      <c r="S213" s="514"/>
      <c r="T213" s="516"/>
      <c r="U213" s="516"/>
      <c r="V213" s="513"/>
      <c r="W213" s="514"/>
      <c r="X213" s="514"/>
      <c r="Y213" s="514"/>
      <c r="Z213" s="514"/>
      <c r="AA213" s="514"/>
      <c r="AB213" s="514"/>
      <c r="AC213" s="516">
        <f t="shared" si="1220"/>
        <v>0</v>
      </c>
      <c r="AD213" s="621">
        <f>AM213+AR213+AW213+BB213+BG213+BL213+BQ213+BV213+CA213+CF213+CK213+CP213</f>
        <v>0</v>
      </c>
      <c r="AE213" s="517">
        <f t="shared" si="1204"/>
        <v>0</v>
      </c>
      <c r="AF213" s="517">
        <f t="shared" si="1205"/>
        <v>0</v>
      </c>
      <c r="AG213" s="517">
        <f t="shared" si="1206"/>
        <v>0</v>
      </c>
      <c r="AH213" s="517">
        <f t="shared" si="1207"/>
        <v>0</v>
      </c>
      <c r="AI213" s="684"/>
      <c r="AJ213" s="684"/>
      <c r="AK213" s="685"/>
      <c r="AL213" s="549"/>
      <c r="AM213" s="520">
        <f t="shared" ref="AM213" si="1341">SUM(AI213:AL213)/30</f>
        <v>0</v>
      </c>
      <c r="AN213" s="684"/>
      <c r="AO213" s="684"/>
      <c r="AP213" s="685"/>
      <c r="AQ213" s="549"/>
      <c r="AR213" s="520">
        <f t="shared" ref="AR213" si="1342">SUM(AN213:AQ213)/30</f>
        <v>0</v>
      </c>
      <c r="AS213" s="684"/>
      <c r="AT213" s="684"/>
      <c r="AU213" s="685"/>
      <c r="AV213" s="549"/>
      <c r="AW213" s="520">
        <f t="shared" ref="AW213" si="1343">SUM(AS213:AV213)/30</f>
        <v>0</v>
      </c>
      <c r="AX213" s="684"/>
      <c r="AY213" s="684"/>
      <c r="AZ213" s="685"/>
      <c r="BA213" s="549"/>
      <c r="BB213" s="520">
        <f t="shared" ref="BB213" si="1344">SUM(AX213:BA213)/30</f>
        <v>0</v>
      </c>
      <c r="BC213" s="684"/>
      <c r="BD213" s="684"/>
      <c r="BE213" s="685"/>
      <c r="BF213" s="549"/>
      <c r="BG213" s="520">
        <f t="shared" ref="BG213" si="1345">SUM(BC213:BF213)/30</f>
        <v>0</v>
      </c>
      <c r="BH213" s="684"/>
      <c r="BI213" s="684"/>
      <c r="BJ213" s="685"/>
      <c r="BK213" s="549"/>
      <c r="BL213" s="520">
        <f t="shared" ref="BL213" si="1346">SUM(BH213:BK213)/30</f>
        <v>0</v>
      </c>
      <c r="BM213" s="684"/>
      <c r="BN213" s="684"/>
      <c r="BO213" s="685"/>
      <c r="BP213" s="549"/>
      <c r="BQ213" s="520">
        <f t="shared" ref="BQ213" si="1347">SUM(BM213:BP213)/30</f>
        <v>0</v>
      </c>
      <c r="BR213" s="684"/>
      <c r="BS213" s="684"/>
      <c r="BT213" s="685"/>
      <c r="BU213" s="549"/>
      <c r="BV213" s="520">
        <f t="shared" ref="BV213" si="1348">SUM(BR213:BU213)/30</f>
        <v>0</v>
      </c>
      <c r="BW213" s="684"/>
      <c r="BX213" s="684"/>
      <c r="BY213" s="685"/>
      <c r="BZ213" s="549"/>
      <c r="CA213" s="520">
        <f t="shared" ref="CA213" si="1349">SUM(BW213:BZ213)/30</f>
        <v>0</v>
      </c>
      <c r="CB213" s="684"/>
      <c r="CC213" s="684"/>
      <c r="CD213" s="685"/>
      <c r="CE213" s="549"/>
      <c r="CF213" s="520">
        <f t="shared" ref="CF213" si="1350">SUM(CB213:CE213)/30</f>
        <v>0</v>
      </c>
      <c r="CG213" s="684"/>
      <c r="CH213" s="684"/>
      <c r="CI213" s="685"/>
      <c r="CJ213" s="549"/>
      <c r="CK213" s="520">
        <f t="shared" ref="CK213" si="1351">SUM(CG213:CJ213)/30</f>
        <v>0</v>
      </c>
      <c r="CL213" s="684"/>
      <c r="CM213" s="684"/>
      <c r="CN213" s="685"/>
      <c r="CO213" s="549"/>
      <c r="CP213" s="520">
        <f t="shared" ref="CP213" si="1352">SUM(CL213:CO213)/30</f>
        <v>0</v>
      </c>
      <c r="CQ213" s="62"/>
    </row>
    <row r="214" spans="1:95" s="19" customFormat="1" ht="10.199999999999999" hidden="1" x14ac:dyDescent="0.2">
      <c r="A214" s="22" t="str">
        <f>'НП ДЕННА'!A125</f>
        <v>2.13</v>
      </c>
      <c r="B214" s="270" t="str">
        <f>'НП ДЕННА'!B125</f>
        <v>Вибіркова дисципліна 13</v>
      </c>
      <c r="C214" s="271"/>
      <c r="D214" s="272">
        <f>'НП ДЕННА'!D125</f>
        <v>0</v>
      </c>
      <c r="E214" s="273">
        <f>'НП ДЕННА'!E125</f>
        <v>0</v>
      </c>
      <c r="F214" s="273">
        <f>'НП ДЕННА'!F125</f>
        <v>0</v>
      </c>
      <c r="G214" s="274">
        <f>'НП ДЕННА'!G125</f>
        <v>0</v>
      </c>
      <c r="H214" s="272">
        <f>'НП ДЕННА'!H125</f>
        <v>0</v>
      </c>
      <c r="I214" s="273">
        <f>'НП ДЕННА'!I125</f>
        <v>0</v>
      </c>
      <c r="J214" s="273">
        <f>'НП ДЕННА'!J125</f>
        <v>0</v>
      </c>
      <c r="K214" s="273">
        <f>'НП ДЕННА'!K125</f>
        <v>0</v>
      </c>
      <c r="L214" s="273"/>
      <c r="M214" s="273"/>
      <c r="N214" s="273"/>
      <c r="O214" s="273"/>
      <c r="P214" s="273">
        <f>'НП ДЕННА'!P125</f>
        <v>0</v>
      </c>
      <c r="Q214" s="273">
        <f>'НП ДЕННА'!Q125</f>
        <v>0</v>
      </c>
      <c r="R214" s="273">
        <f>'НП ДЕННА'!R125</f>
        <v>0</v>
      </c>
      <c r="S214" s="273">
        <f>'НП ДЕННА'!S125</f>
        <v>0</v>
      </c>
      <c r="T214" s="257">
        <f>'НП ДЕННА'!T125</f>
        <v>0</v>
      </c>
      <c r="U214" s="257">
        <f>'НП ДЕННА'!U125</f>
        <v>0</v>
      </c>
      <c r="V214" s="272">
        <f>'НП ДЕННА'!V125</f>
        <v>0</v>
      </c>
      <c r="W214" s="273">
        <f>'НП ДЕННА'!W125</f>
        <v>0</v>
      </c>
      <c r="X214" s="273">
        <f>'НП ДЕННА'!X125</f>
        <v>0</v>
      </c>
      <c r="Y214" s="273">
        <f>'НП ДЕННА'!Y125</f>
        <v>0</v>
      </c>
      <c r="Z214" s="273">
        <f>'НП ДЕННА'!Z125</f>
        <v>0</v>
      </c>
      <c r="AA214" s="273">
        <f>'НП ДЕННА'!AA125</f>
        <v>0</v>
      </c>
      <c r="AB214" s="273">
        <f>'НП ДЕННА'!AB125</f>
        <v>0</v>
      </c>
      <c r="AC214" s="275">
        <f t="shared" si="1220"/>
        <v>0</v>
      </c>
      <c r="AD214" s="620">
        <f>'НП ДЕННА'!AD125-AD215</f>
        <v>0</v>
      </c>
      <c r="AE214" s="9">
        <f t="shared" si="1204"/>
        <v>0</v>
      </c>
      <c r="AF214" s="9">
        <f t="shared" si="1205"/>
        <v>0</v>
      </c>
      <c r="AG214" s="9">
        <f t="shared" si="1206"/>
        <v>0</v>
      </c>
      <c r="AH214" s="9">
        <f t="shared" si="1207"/>
        <v>0</v>
      </c>
      <c r="AI214" s="545">
        <f>IF('НП ДЕННА'!AI125&gt;0,IF(ROUND('НП ДЕННА'!AI125*$CR$4,0)&gt;0,ROUND('НП ДЕННА'!AI125*$CR$4,0)*2,2),0)-AI215</f>
        <v>0</v>
      </c>
      <c r="AJ214" s="545">
        <f>IF('НП ДЕННА'!AJ125&gt;0,IF(ROUND('НП ДЕННА'!AJ125*$CR$4,0)&gt;0,ROUND('НП ДЕННА'!AJ125*$CR$4,0)*2,2),0)-AJ215</f>
        <v>0</v>
      </c>
      <c r="AK214" s="546">
        <f>IF('НП ДЕННА'!AK125&gt;0,IF(ROUND('НП ДЕННА'!AK125*$CR$4,0)&gt;0,ROUND('НП ДЕННА'!AK125*$CR$4,0)*2,2),0)-AK215</f>
        <v>0</v>
      </c>
      <c r="AL214" s="683">
        <f>'НП ДЕННА'!AL125*30-SUM(AI214:AK214)-AL215</f>
        <v>0</v>
      </c>
      <c r="AM214" s="518">
        <f>'НП ДЕННА'!AL125-AM215</f>
        <v>0</v>
      </c>
      <c r="AN214" s="545">
        <f>IF('НП ДЕННА'!AM125&gt;0,IF(ROUND('НП ДЕННА'!AM125*$CR$4,0)&gt;0,ROUND('НП ДЕННА'!AM125*$CR$4,0)*2,2),0)-AN215</f>
        <v>0</v>
      </c>
      <c r="AO214" s="545">
        <f>IF('НП ДЕННА'!AN125&gt;0,IF(ROUND('НП ДЕННА'!AN125*$CR$4,0)&gt;0,ROUND('НП ДЕННА'!AN125*$CR$4,0)*2,2),0)-AO215</f>
        <v>0</v>
      </c>
      <c r="AP214" s="546">
        <f>IF('НП ДЕННА'!AO125&gt;0,IF(ROUND('НП ДЕННА'!AO125*$CR$4,0)&gt;0,ROUND('НП ДЕННА'!AO125*$CR$4,0)*2,2),0)-AP215</f>
        <v>0</v>
      </c>
      <c r="AQ214" s="683">
        <f>'НП ДЕННА'!AP125*30-SUM(AN214:AP214)-AQ215</f>
        <v>0</v>
      </c>
      <c r="AR214" s="518">
        <f>'НП ДЕННА'!AP125-AR215</f>
        <v>0</v>
      </c>
      <c r="AS214" s="545">
        <f>IF('НП ДЕННА'!AQ125&gt;0,IF(ROUND('НП ДЕННА'!AQ125*$CR$4,0)&gt;0,ROUND('НП ДЕННА'!AQ125*$CR$4,0)*2,2),0)-AS215</f>
        <v>0</v>
      </c>
      <c r="AT214" s="545">
        <f>IF('НП ДЕННА'!AR125&gt;0,IF(ROUND('НП ДЕННА'!AR125*$CR$4,0)&gt;0,ROUND('НП ДЕННА'!AR125*$CR$4,0)*2,2),0)-AT215</f>
        <v>0</v>
      </c>
      <c r="AU214" s="546">
        <f>IF('НП ДЕННА'!AS125&gt;0,IF(ROUND('НП ДЕННА'!AS125*$CR$4,0)&gt;0,ROUND('НП ДЕННА'!AS125*$CR$4,0)*2,2),0)-AU215</f>
        <v>0</v>
      </c>
      <c r="AV214" s="683">
        <f>'НП ДЕННА'!AT125*30-SUM(AS214:AU214)-AV215</f>
        <v>0</v>
      </c>
      <c r="AW214" s="518">
        <f>'НП ДЕННА'!AT125-AW215</f>
        <v>0</v>
      </c>
      <c r="AX214" s="545">
        <f>IF('НП ДЕННА'!AU125&gt;0,IF(ROUND('НП ДЕННА'!AU125*$CR$4,0)&gt;0,ROUND('НП ДЕННА'!AU125*$CR$4,0)*2,2),0)-AX215</f>
        <v>0</v>
      </c>
      <c r="AY214" s="545">
        <f>IF('НП ДЕННА'!AV125&gt;0,IF(ROUND('НП ДЕННА'!AV125*$CR$4,0)&gt;0,ROUND('НП ДЕННА'!AV125*$CR$4,0)*2,2),0)-AY215</f>
        <v>0</v>
      </c>
      <c r="AZ214" s="546">
        <f>IF('НП ДЕННА'!AW125&gt;0,IF(ROUND('НП ДЕННА'!AW125*$CR$4,0)&gt;0,ROUND('НП ДЕННА'!AW125*$CR$4,0)*2,2),0)-AZ215</f>
        <v>0</v>
      </c>
      <c r="BA214" s="683">
        <f>'НП ДЕННА'!AX125*30-SUM(AX214:AZ214)-BA215</f>
        <v>0</v>
      </c>
      <c r="BB214" s="518">
        <f>'НП ДЕННА'!AX125-BB215</f>
        <v>0</v>
      </c>
      <c r="BC214" s="545">
        <f>IF('НП ДЕННА'!AY125&gt;0,IF(ROUND('НП ДЕННА'!AY125*$CR$4,0)&gt;0,ROUND('НП ДЕННА'!AY125*$CR$4,0)*2,2),0)-BC215</f>
        <v>0</v>
      </c>
      <c r="BD214" s="545">
        <f>IF('НП ДЕННА'!AZ125&gt;0,IF(ROUND('НП ДЕННА'!AZ125*$CR$4,0)&gt;0,ROUND('НП ДЕННА'!AZ125*$CR$4,0)*2,2),0)-BD215</f>
        <v>0</v>
      </c>
      <c r="BE214" s="546">
        <f>IF('НП ДЕННА'!BA125&gt;0,IF(ROUND('НП ДЕННА'!BA125*$CR$4,0)&gt;0,ROUND('НП ДЕННА'!BA125*$CR$4,0)*2,2),0)-BE215</f>
        <v>0</v>
      </c>
      <c r="BF214" s="683">
        <f>'НП ДЕННА'!BB125*30-SUM(BC214:BE214)-BF215</f>
        <v>0</v>
      </c>
      <c r="BG214" s="518">
        <f>'НП ДЕННА'!BB125-BG215</f>
        <v>0</v>
      </c>
      <c r="BH214" s="545">
        <f>IF('НП ДЕННА'!BC125&gt;0,IF(ROUND('НП ДЕННА'!BC125*$CR$4,0)&gt;0,ROUND('НП ДЕННА'!BC125*$CR$4,0)*2,2),0)-BH215</f>
        <v>0</v>
      </c>
      <c r="BI214" s="545">
        <f>IF('НП ДЕННА'!BD125&gt;0,IF(ROUND('НП ДЕННА'!BD125*$CR$4,0)&gt;0,ROUND('НП ДЕННА'!BD125*$CR$4,0)*2,2),0)-BI215</f>
        <v>0</v>
      </c>
      <c r="BJ214" s="546">
        <f>IF('НП ДЕННА'!BE125&gt;0,IF(ROUND('НП ДЕННА'!BE125*$CR$4,0)&gt;0,ROUND('НП ДЕННА'!BE125*$CR$4,0)*2,2),0)-BJ215</f>
        <v>0</v>
      </c>
      <c r="BK214" s="683">
        <f>'НП ДЕННА'!BF125*30-SUM(BH214:BJ214)-BK215</f>
        <v>0</v>
      </c>
      <c r="BL214" s="518">
        <f>'НП ДЕННА'!BF125-BL215</f>
        <v>0</v>
      </c>
      <c r="BM214" s="545">
        <f>IF('НП ДЕННА'!BG125&gt;0,IF(ROUND('НП ДЕННА'!BG125*$CR$4,0)&gt;0,ROUND('НП ДЕННА'!BG125*$CR$4,0)*2,2),0)-BM215</f>
        <v>0</v>
      </c>
      <c r="BN214" s="545">
        <f>IF('НП ДЕННА'!BH125&gt;0,IF(ROUND('НП ДЕННА'!BH125*$CR$4,0)&gt;0,ROUND('НП ДЕННА'!BH125*$CR$4,0)*2,2),0)-BN215</f>
        <v>0</v>
      </c>
      <c r="BO214" s="546">
        <f>IF('НП ДЕННА'!BI125&gt;0,IF(ROUND('НП ДЕННА'!BI125*$CR$4,0)&gt;0,ROUND('НП ДЕННА'!BI125*$CR$4,0)*2,2),0)-BO215</f>
        <v>0</v>
      </c>
      <c r="BP214" s="683">
        <f>'НП ДЕННА'!BJ125*30-SUM(BM214:BO214)-BP215</f>
        <v>0</v>
      </c>
      <c r="BQ214" s="518">
        <f>'НП ДЕННА'!BJ125-BQ215</f>
        <v>0</v>
      </c>
      <c r="BR214" s="545">
        <f>IF('НП ДЕННА'!BK125&gt;0,IF(ROUND('НП ДЕННА'!BK125*$CR$4,0)&gt;0,ROUND('НП ДЕННА'!BK125*$CR$4,0)*2,2),0)-BR215</f>
        <v>0</v>
      </c>
      <c r="BS214" s="545">
        <f>IF('НП ДЕННА'!BL125&gt;0,IF(ROUND('НП ДЕННА'!BL125*$CR$4,0)&gt;0,ROUND('НП ДЕННА'!BL125*$CR$4,0)*2,2),0)-BS215</f>
        <v>0</v>
      </c>
      <c r="BT214" s="546">
        <f>IF('НП ДЕННА'!BM125&gt;0,IF(ROUND('НП ДЕННА'!BM125*$CR$4,0)&gt;0,ROUND('НП ДЕННА'!BM125*$CR$4,0)*2,2),0)-BT215</f>
        <v>0</v>
      </c>
      <c r="BU214" s="683">
        <f>'НП ДЕННА'!BN125*30-SUM(BR214:BT214)-BU215</f>
        <v>0</v>
      </c>
      <c r="BV214" s="518">
        <f>'НП ДЕННА'!BN125-BV215</f>
        <v>0</v>
      </c>
      <c r="BW214" s="545">
        <f>IF('НП ДЕННА'!BO125&gt;0,IF(ROUND('НП ДЕННА'!BO125*$CR$4,0)&gt;0,ROUND('НП ДЕННА'!BO125*$CR$4,0)*2,2),0)-BW215</f>
        <v>0</v>
      </c>
      <c r="BX214" s="545">
        <f>IF('НП ДЕННА'!BP125&gt;0,IF(ROUND('НП ДЕННА'!BP125*$CR$4,0)&gt;0,ROUND('НП ДЕННА'!BP125*$CR$4,0)*2,2),0)-BX215</f>
        <v>0</v>
      </c>
      <c r="BY214" s="546">
        <f>IF('НП ДЕННА'!BQ125&gt;0,IF(ROUND('НП ДЕННА'!BQ125*$CR$4,0)&gt;0,ROUND('НП ДЕННА'!BQ125*$CR$4,0)*2,2),0)-BY215</f>
        <v>0</v>
      </c>
      <c r="BZ214" s="683">
        <f>'НП ДЕННА'!BR125*30-SUM(BW214:BY214)-BZ215</f>
        <v>0</v>
      </c>
      <c r="CA214" s="518">
        <f>'НП ДЕННА'!BR125-CA215</f>
        <v>0</v>
      </c>
      <c r="CB214" s="545">
        <f>IF('НП ДЕННА'!BS125&gt;0,IF(ROUND('НП ДЕННА'!BS125*$CR$4,0)&gt;0,ROUND('НП ДЕННА'!BS125*$CR$4,0)*2,2),0)-CB215</f>
        <v>0</v>
      </c>
      <c r="CC214" s="545">
        <f>IF('НП ДЕННА'!BT125&gt;0,IF(ROUND('НП ДЕННА'!BT125*$CR$4,0)&gt;0,ROUND('НП ДЕННА'!BT125*$CR$4,0)*2,2),0)-CC215</f>
        <v>0</v>
      </c>
      <c r="CD214" s="546">
        <f>IF('НП ДЕННА'!BU125&gt;0,IF(ROUND('НП ДЕННА'!BU125*$CR$4,0)&gt;0,ROUND('НП ДЕННА'!BU125*$CR$4,0)*2,2),0)-CD215</f>
        <v>0</v>
      </c>
      <c r="CE214" s="683">
        <f>'НП ДЕННА'!BV125*30-SUM(CB214:CD214)-CE215</f>
        <v>0</v>
      </c>
      <c r="CF214" s="518">
        <f>'НП ДЕННА'!BV125-CF215</f>
        <v>0</v>
      </c>
      <c r="CG214" s="545">
        <f>IF('НП ДЕННА'!BW125&gt;0,IF(ROUND('НП ДЕННА'!BW125*$CR$4,0)&gt;0,ROUND('НП ДЕННА'!BW125*$CR$4,0)*2,2),0)-CG215</f>
        <v>0</v>
      </c>
      <c r="CH214" s="545">
        <f>IF('НП ДЕННА'!BX125&gt;0,IF(ROUND('НП ДЕННА'!BX125*$CR$4,0)&gt;0,ROUND('НП ДЕННА'!BX125*$CR$4,0)*2,2),0)-CH215</f>
        <v>0</v>
      </c>
      <c r="CI214" s="546">
        <f>IF('НП ДЕННА'!BY125&gt;0,IF(ROUND('НП ДЕННА'!BY125*$CR$4,0)&gt;0,ROUND('НП ДЕННА'!BY125*$CR$4,0)*2,2),0)-CI215</f>
        <v>0</v>
      </c>
      <c r="CJ214" s="683">
        <f>'НП ДЕННА'!BZ125*30-SUM(CG214:CI214)-CJ215</f>
        <v>0</v>
      </c>
      <c r="CK214" s="518">
        <f>'НП ДЕННА'!BZ125-CK215</f>
        <v>0</v>
      </c>
      <c r="CL214" s="545">
        <f>IF('НП ДЕННА'!CA125&gt;0,IF(ROUND('НП ДЕННА'!CA125*$CR$4,0)&gt;0,ROUND('НП ДЕННА'!CA125*$CR$4,0)*2,2),0)-CL215</f>
        <v>0</v>
      </c>
      <c r="CM214" s="545">
        <f>IF('НП ДЕННА'!CB125&gt;0,IF(ROUND('НП ДЕННА'!CB125*$CR$4,0)&gt;0,ROUND('НП ДЕННА'!CB125*$CR$4,0)*2,2),0)-CM215</f>
        <v>0</v>
      </c>
      <c r="CN214" s="546">
        <f>IF('НП ДЕННА'!CC125&gt;0,IF(ROUND('НП ДЕННА'!CC125*$CR$4,0)&gt;0,ROUND('НП ДЕННА'!CC125*$CR$4,0)*2,2),0)-CN215</f>
        <v>0</v>
      </c>
      <c r="CO214" s="683">
        <f>'НП ДЕННА'!CD125*30-SUM(CL214:CN214)-CO215</f>
        <v>0</v>
      </c>
      <c r="CP214" s="518">
        <f>'НП ДЕННА'!CD125-CP215</f>
        <v>0</v>
      </c>
      <c r="CQ214" s="62"/>
    </row>
    <row r="215" spans="1:95" s="19" customFormat="1" ht="10.199999999999999" hidden="1" x14ac:dyDescent="0.2">
      <c r="A215" s="22"/>
      <c r="B215" s="363"/>
      <c r="C215" s="512" t="s">
        <v>275</v>
      </c>
      <c r="D215" s="513"/>
      <c r="E215" s="514"/>
      <c r="F215" s="514"/>
      <c r="G215" s="515"/>
      <c r="H215" s="513"/>
      <c r="I215" s="514"/>
      <c r="J215" s="514"/>
      <c r="K215" s="514"/>
      <c r="L215" s="514"/>
      <c r="M215" s="514"/>
      <c r="N215" s="514"/>
      <c r="O215" s="514"/>
      <c r="P215" s="514"/>
      <c r="Q215" s="514"/>
      <c r="R215" s="514"/>
      <c r="S215" s="514"/>
      <c r="T215" s="516"/>
      <c r="U215" s="516"/>
      <c r="V215" s="513"/>
      <c r="W215" s="514"/>
      <c r="X215" s="514"/>
      <c r="Y215" s="514"/>
      <c r="Z215" s="514"/>
      <c r="AA215" s="514"/>
      <c r="AB215" s="514"/>
      <c r="AC215" s="516">
        <f t="shared" si="1220"/>
        <v>0</v>
      </c>
      <c r="AD215" s="621">
        <f>AM215+AR215+AW215+BB215+BG215+BL215+BQ215+BV215+CA215+CF215+CK215+CP215</f>
        <v>0</v>
      </c>
      <c r="AE215" s="517">
        <f t="shared" si="1204"/>
        <v>0</v>
      </c>
      <c r="AF215" s="517">
        <f t="shared" si="1205"/>
        <v>0</v>
      </c>
      <c r="AG215" s="517">
        <f t="shared" si="1206"/>
        <v>0</v>
      </c>
      <c r="AH215" s="517">
        <f t="shared" si="1207"/>
        <v>0</v>
      </c>
      <c r="AI215" s="684"/>
      <c r="AJ215" s="684"/>
      <c r="AK215" s="685"/>
      <c r="AL215" s="549"/>
      <c r="AM215" s="520">
        <f t="shared" ref="AM215" si="1353">SUM(AI215:AL215)/30</f>
        <v>0</v>
      </c>
      <c r="AN215" s="684"/>
      <c r="AO215" s="684"/>
      <c r="AP215" s="685"/>
      <c r="AQ215" s="549"/>
      <c r="AR215" s="520">
        <f t="shared" ref="AR215" si="1354">SUM(AN215:AQ215)/30</f>
        <v>0</v>
      </c>
      <c r="AS215" s="684"/>
      <c r="AT215" s="684"/>
      <c r="AU215" s="685"/>
      <c r="AV215" s="549"/>
      <c r="AW215" s="520">
        <f t="shared" ref="AW215" si="1355">SUM(AS215:AV215)/30</f>
        <v>0</v>
      </c>
      <c r="AX215" s="684"/>
      <c r="AY215" s="684"/>
      <c r="AZ215" s="685"/>
      <c r="BA215" s="549"/>
      <c r="BB215" s="520">
        <f t="shared" ref="BB215" si="1356">SUM(AX215:BA215)/30</f>
        <v>0</v>
      </c>
      <c r="BC215" s="684"/>
      <c r="BD215" s="684"/>
      <c r="BE215" s="685"/>
      <c r="BF215" s="549"/>
      <c r="BG215" s="520">
        <f t="shared" ref="BG215" si="1357">SUM(BC215:BF215)/30</f>
        <v>0</v>
      </c>
      <c r="BH215" s="684"/>
      <c r="BI215" s="684"/>
      <c r="BJ215" s="685"/>
      <c r="BK215" s="549"/>
      <c r="BL215" s="520">
        <f t="shared" ref="BL215" si="1358">SUM(BH215:BK215)/30</f>
        <v>0</v>
      </c>
      <c r="BM215" s="684"/>
      <c r="BN215" s="684"/>
      <c r="BO215" s="685"/>
      <c r="BP215" s="549"/>
      <c r="BQ215" s="520">
        <f t="shared" ref="BQ215" si="1359">SUM(BM215:BP215)/30</f>
        <v>0</v>
      </c>
      <c r="BR215" s="684"/>
      <c r="BS215" s="684"/>
      <c r="BT215" s="685"/>
      <c r="BU215" s="549"/>
      <c r="BV215" s="520">
        <f t="shared" ref="BV215" si="1360">SUM(BR215:BU215)/30</f>
        <v>0</v>
      </c>
      <c r="BW215" s="684"/>
      <c r="BX215" s="684"/>
      <c r="BY215" s="685"/>
      <c r="BZ215" s="549"/>
      <c r="CA215" s="520">
        <f t="shared" ref="CA215" si="1361">SUM(BW215:BZ215)/30</f>
        <v>0</v>
      </c>
      <c r="CB215" s="684"/>
      <c r="CC215" s="684"/>
      <c r="CD215" s="685"/>
      <c r="CE215" s="549"/>
      <c r="CF215" s="520">
        <f t="shared" ref="CF215" si="1362">SUM(CB215:CE215)/30</f>
        <v>0</v>
      </c>
      <c r="CG215" s="684"/>
      <c r="CH215" s="684"/>
      <c r="CI215" s="685"/>
      <c r="CJ215" s="549"/>
      <c r="CK215" s="520">
        <f t="shared" ref="CK215" si="1363">SUM(CG215:CJ215)/30</f>
        <v>0</v>
      </c>
      <c r="CL215" s="684"/>
      <c r="CM215" s="684"/>
      <c r="CN215" s="685"/>
      <c r="CO215" s="549"/>
      <c r="CP215" s="520">
        <f t="shared" ref="CP215" si="1364">SUM(CL215:CO215)/30</f>
        <v>0</v>
      </c>
      <c r="CQ215" s="62"/>
    </row>
    <row r="216" spans="1:95" s="19" customFormat="1" ht="10.199999999999999" hidden="1" x14ac:dyDescent="0.2">
      <c r="A216" s="22" t="str">
        <f>'НП ДЕННА'!A126</f>
        <v>2.14</v>
      </c>
      <c r="B216" s="270" t="str">
        <f>'НП ДЕННА'!B126</f>
        <v>Вибіркова дисципліна 14</v>
      </c>
      <c r="C216" s="271"/>
      <c r="D216" s="272">
        <f>'НП ДЕННА'!D126</f>
        <v>0</v>
      </c>
      <c r="E216" s="273">
        <f>'НП ДЕННА'!E126</f>
        <v>0</v>
      </c>
      <c r="F216" s="273">
        <f>'НП ДЕННА'!F126</f>
        <v>0</v>
      </c>
      <c r="G216" s="274">
        <f>'НП ДЕННА'!G126</f>
        <v>0</v>
      </c>
      <c r="H216" s="272">
        <f>'НП ДЕННА'!H126</f>
        <v>0</v>
      </c>
      <c r="I216" s="273">
        <f>'НП ДЕННА'!I126</f>
        <v>0</v>
      </c>
      <c r="J216" s="273">
        <f>'НП ДЕННА'!J126</f>
        <v>0</v>
      </c>
      <c r="K216" s="273">
        <f>'НП ДЕННА'!K126</f>
        <v>0</v>
      </c>
      <c r="L216" s="273"/>
      <c r="M216" s="273"/>
      <c r="N216" s="273"/>
      <c r="O216" s="273"/>
      <c r="P216" s="273">
        <f>'НП ДЕННА'!P126</f>
        <v>0</v>
      </c>
      <c r="Q216" s="273">
        <f>'НП ДЕННА'!Q126</f>
        <v>0</v>
      </c>
      <c r="R216" s="273">
        <f>'НП ДЕННА'!R126</f>
        <v>0</v>
      </c>
      <c r="S216" s="273">
        <f>'НП ДЕННА'!S126</f>
        <v>0</v>
      </c>
      <c r="T216" s="257">
        <f>'НП ДЕННА'!T126</f>
        <v>0</v>
      </c>
      <c r="U216" s="257">
        <f>'НП ДЕННА'!U126</f>
        <v>0</v>
      </c>
      <c r="V216" s="272">
        <f>'НП ДЕННА'!V126</f>
        <v>0</v>
      </c>
      <c r="W216" s="273">
        <f>'НП ДЕННА'!W126</f>
        <v>0</v>
      </c>
      <c r="X216" s="273">
        <f>'НП ДЕННА'!X126</f>
        <v>0</v>
      </c>
      <c r="Y216" s="273">
        <f>'НП ДЕННА'!Y126</f>
        <v>0</v>
      </c>
      <c r="Z216" s="273">
        <f>'НП ДЕННА'!Z126</f>
        <v>0</v>
      </c>
      <c r="AA216" s="273">
        <f>'НП ДЕННА'!AA126</f>
        <v>0</v>
      </c>
      <c r="AB216" s="273">
        <f>'НП ДЕННА'!AB126</f>
        <v>0</v>
      </c>
      <c r="AC216" s="275">
        <f t="shared" si="1220"/>
        <v>0</v>
      </c>
      <c r="AD216" s="620">
        <f>'НП ДЕННА'!AD126-AD217</f>
        <v>0</v>
      </c>
      <c r="AE216" s="9">
        <f t="shared" si="1204"/>
        <v>0</v>
      </c>
      <c r="AF216" s="9">
        <f t="shared" si="1205"/>
        <v>0</v>
      </c>
      <c r="AG216" s="9">
        <f t="shared" si="1206"/>
        <v>0</v>
      </c>
      <c r="AH216" s="9">
        <f t="shared" si="1207"/>
        <v>0</v>
      </c>
      <c r="AI216" s="545">
        <f>IF('НП ДЕННА'!AI126&gt;0,IF(ROUND('НП ДЕННА'!AI126*$CR$4,0)&gt;0,ROUND('НП ДЕННА'!AI126*$CR$4,0)*2,2),0)-AI217</f>
        <v>0</v>
      </c>
      <c r="AJ216" s="545">
        <f>IF('НП ДЕННА'!AJ126&gt;0,IF(ROUND('НП ДЕННА'!AJ126*$CR$4,0)&gt;0,ROUND('НП ДЕННА'!AJ126*$CR$4,0)*2,2),0)-AJ217</f>
        <v>0</v>
      </c>
      <c r="AK216" s="546">
        <f>IF('НП ДЕННА'!AK126&gt;0,IF(ROUND('НП ДЕННА'!AK126*$CR$4,0)&gt;0,ROUND('НП ДЕННА'!AK126*$CR$4,0)*2,2),0)-AK217</f>
        <v>0</v>
      </c>
      <c r="AL216" s="683">
        <f>'НП ДЕННА'!AL126*30-SUM(AI216:AK216)-AL217</f>
        <v>0</v>
      </c>
      <c r="AM216" s="518">
        <f>'НП ДЕННА'!AL126-AM217</f>
        <v>0</v>
      </c>
      <c r="AN216" s="545">
        <f>IF('НП ДЕННА'!AM126&gt;0,IF(ROUND('НП ДЕННА'!AM126*$CR$4,0)&gt;0,ROUND('НП ДЕННА'!AM126*$CR$4,0)*2,2),0)-AN217</f>
        <v>0</v>
      </c>
      <c r="AO216" s="545">
        <f>IF('НП ДЕННА'!AN126&gt;0,IF(ROUND('НП ДЕННА'!AN126*$CR$4,0)&gt;0,ROUND('НП ДЕННА'!AN126*$CR$4,0)*2,2),0)-AO217</f>
        <v>0</v>
      </c>
      <c r="AP216" s="546">
        <f>IF('НП ДЕННА'!AO126&gt;0,IF(ROUND('НП ДЕННА'!AO126*$CR$4,0)&gt;0,ROUND('НП ДЕННА'!AO126*$CR$4,0)*2,2),0)-AP217</f>
        <v>0</v>
      </c>
      <c r="AQ216" s="683">
        <f>'НП ДЕННА'!AP126*30-SUM(AN216:AP216)-AQ217</f>
        <v>0</v>
      </c>
      <c r="AR216" s="518">
        <f>'НП ДЕННА'!AP126-AR217</f>
        <v>0</v>
      </c>
      <c r="AS216" s="545">
        <f>IF('НП ДЕННА'!AQ126&gt;0,IF(ROUND('НП ДЕННА'!AQ126*$CR$4,0)&gt;0,ROUND('НП ДЕННА'!AQ126*$CR$4,0)*2,2),0)-AS217</f>
        <v>0</v>
      </c>
      <c r="AT216" s="545">
        <f>IF('НП ДЕННА'!AR126&gt;0,IF(ROUND('НП ДЕННА'!AR126*$CR$4,0)&gt;0,ROUND('НП ДЕННА'!AR126*$CR$4,0)*2,2),0)-AT217</f>
        <v>0</v>
      </c>
      <c r="AU216" s="546">
        <f>IF('НП ДЕННА'!AS126&gt;0,IF(ROUND('НП ДЕННА'!AS126*$CR$4,0)&gt;0,ROUND('НП ДЕННА'!AS126*$CR$4,0)*2,2),0)-AU217</f>
        <v>0</v>
      </c>
      <c r="AV216" s="683">
        <f>'НП ДЕННА'!AT126*30-SUM(AS216:AU216)-AV217</f>
        <v>0</v>
      </c>
      <c r="AW216" s="518">
        <f>'НП ДЕННА'!AT126-AW217</f>
        <v>0</v>
      </c>
      <c r="AX216" s="545">
        <f>IF('НП ДЕННА'!AU126&gt;0,IF(ROUND('НП ДЕННА'!AU126*$CR$4,0)&gt;0,ROUND('НП ДЕННА'!AU126*$CR$4,0)*2,2),0)-AX217</f>
        <v>0</v>
      </c>
      <c r="AY216" s="545">
        <f>IF('НП ДЕННА'!AV126&gt;0,IF(ROUND('НП ДЕННА'!AV126*$CR$4,0)&gt;0,ROUND('НП ДЕННА'!AV126*$CR$4,0)*2,2),0)-AY217</f>
        <v>0</v>
      </c>
      <c r="AZ216" s="546">
        <f>IF('НП ДЕННА'!AW126&gt;0,IF(ROUND('НП ДЕННА'!AW126*$CR$4,0)&gt;0,ROUND('НП ДЕННА'!AW126*$CR$4,0)*2,2),0)-AZ217</f>
        <v>0</v>
      </c>
      <c r="BA216" s="683">
        <f>'НП ДЕННА'!AX126*30-SUM(AX216:AZ216)-BA217</f>
        <v>0</v>
      </c>
      <c r="BB216" s="518">
        <f>'НП ДЕННА'!AX126-BB217</f>
        <v>0</v>
      </c>
      <c r="BC216" s="545">
        <f>IF('НП ДЕННА'!AY126&gt;0,IF(ROUND('НП ДЕННА'!AY126*$CR$4,0)&gt;0,ROUND('НП ДЕННА'!AY126*$CR$4,0)*2,2),0)-BC217</f>
        <v>0</v>
      </c>
      <c r="BD216" s="545">
        <f>IF('НП ДЕННА'!AZ126&gt;0,IF(ROUND('НП ДЕННА'!AZ126*$CR$4,0)&gt;0,ROUND('НП ДЕННА'!AZ126*$CR$4,0)*2,2),0)-BD217</f>
        <v>0</v>
      </c>
      <c r="BE216" s="546">
        <f>IF('НП ДЕННА'!BA126&gt;0,IF(ROUND('НП ДЕННА'!BA126*$CR$4,0)&gt;0,ROUND('НП ДЕННА'!BA126*$CR$4,0)*2,2),0)-BE217</f>
        <v>0</v>
      </c>
      <c r="BF216" s="683">
        <f>'НП ДЕННА'!BB126*30-SUM(BC216:BE216)-BF217</f>
        <v>0</v>
      </c>
      <c r="BG216" s="518">
        <f>'НП ДЕННА'!BB126-BG217</f>
        <v>0</v>
      </c>
      <c r="BH216" s="545">
        <f>IF('НП ДЕННА'!BC126&gt;0,IF(ROUND('НП ДЕННА'!BC126*$CR$4,0)&gt;0,ROUND('НП ДЕННА'!BC126*$CR$4,0)*2,2),0)-BH217</f>
        <v>0</v>
      </c>
      <c r="BI216" s="545">
        <f>IF('НП ДЕННА'!BD126&gt;0,IF(ROUND('НП ДЕННА'!BD126*$CR$4,0)&gt;0,ROUND('НП ДЕННА'!BD126*$CR$4,0)*2,2),0)-BI217</f>
        <v>0</v>
      </c>
      <c r="BJ216" s="546">
        <f>IF('НП ДЕННА'!BE126&gt;0,IF(ROUND('НП ДЕННА'!BE126*$CR$4,0)&gt;0,ROUND('НП ДЕННА'!BE126*$CR$4,0)*2,2),0)-BJ217</f>
        <v>0</v>
      </c>
      <c r="BK216" s="683">
        <f>'НП ДЕННА'!BF126*30-SUM(BH216:BJ216)-BK217</f>
        <v>0</v>
      </c>
      <c r="BL216" s="518">
        <f>'НП ДЕННА'!BF126-BL217</f>
        <v>0</v>
      </c>
      <c r="BM216" s="545">
        <f>IF('НП ДЕННА'!BG126&gt;0,IF(ROUND('НП ДЕННА'!BG126*$CR$4,0)&gt;0,ROUND('НП ДЕННА'!BG126*$CR$4,0)*2,2),0)-BM217</f>
        <v>0</v>
      </c>
      <c r="BN216" s="545">
        <f>IF('НП ДЕННА'!BH126&gt;0,IF(ROUND('НП ДЕННА'!BH126*$CR$4,0)&gt;0,ROUND('НП ДЕННА'!BH126*$CR$4,0)*2,2),0)-BN217</f>
        <v>0</v>
      </c>
      <c r="BO216" s="546">
        <f>IF('НП ДЕННА'!BI126&gt;0,IF(ROUND('НП ДЕННА'!BI126*$CR$4,0)&gt;0,ROUND('НП ДЕННА'!BI126*$CR$4,0)*2,2),0)-BO217</f>
        <v>0</v>
      </c>
      <c r="BP216" s="683">
        <f>'НП ДЕННА'!BJ126*30-SUM(BM216:BO216)-BP217</f>
        <v>0</v>
      </c>
      <c r="BQ216" s="518">
        <f>'НП ДЕННА'!BJ126-BQ217</f>
        <v>0</v>
      </c>
      <c r="BR216" s="545">
        <f>IF('НП ДЕННА'!BK126&gt;0,IF(ROUND('НП ДЕННА'!BK126*$CR$4,0)&gt;0,ROUND('НП ДЕННА'!BK126*$CR$4,0)*2,2),0)-BR217</f>
        <v>0</v>
      </c>
      <c r="BS216" s="545">
        <f>IF('НП ДЕННА'!BL126&gt;0,IF(ROUND('НП ДЕННА'!BL126*$CR$4,0)&gt;0,ROUND('НП ДЕННА'!BL126*$CR$4,0)*2,2),0)-BS217</f>
        <v>0</v>
      </c>
      <c r="BT216" s="546">
        <f>IF('НП ДЕННА'!BM126&gt;0,IF(ROUND('НП ДЕННА'!BM126*$CR$4,0)&gt;0,ROUND('НП ДЕННА'!BM126*$CR$4,0)*2,2),0)-BT217</f>
        <v>0</v>
      </c>
      <c r="BU216" s="683">
        <f>'НП ДЕННА'!BN126*30-SUM(BR216:BT216)-BU217</f>
        <v>0</v>
      </c>
      <c r="BV216" s="518">
        <f>'НП ДЕННА'!BN126-BV217</f>
        <v>0</v>
      </c>
      <c r="BW216" s="545">
        <f>IF('НП ДЕННА'!BO126&gt;0,IF(ROUND('НП ДЕННА'!BO126*$CR$4,0)&gt;0,ROUND('НП ДЕННА'!BO126*$CR$4,0)*2,2),0)-BW217</f>
        <v>0</v>
      </c>
      <c r="BX216" s="545">
        <f>IF('НП ДЕННА'!BP126&gt;0,IF(ROUND('НП ДЕННА'!BP126*$CR$4,0)&gt;0,ROUND('НП ДЕННА'!BP126*$CR$4,0)*2,2),0)-BX217</f>
        <v>0</v>
      </c>
      <c r="BY216" s="546">
        <f>IF('НП ДЕННА'!BQ126&gt;0,IF(ROUND('НП ДЕННА'!BQ126*$CR$4,0)&gt;0,ROUND('НП ДЕННА'!BQ126*$CR$4,0)*2,2),0)-BY217</f>
        <v>0</v>
      </c>
      <c r="BZ216" s="683">
        <f>'НП ДЕННА'!BR126*30-SUM(BW216:BY216)-BZ217</f>
        <v>0</v>
      </c>
      <c r="CA216" s="518">
        <f>'НП ДЕННА'!BR126-CA217</f>
        <v>0</v>
      </c>
      <c r="CB216" s="545">
        <f>IF('НП ДЕННА'!BS126&gt;0,IF(ROUND('НП ДЕННА'!BS126*$CR$4,0)&gt;0,ROUND('НП ДЕННА'!BS126*$CR$4,0)*2,2),0)-CB217</f>
        <v>0</v>
      </c>
      <c r="CC216" s="545">
        <f>IF('НП ДЕННА'!BT126&gt;0,IF(ROUND('НП ДЕННА'!BT126*$CR$4,0)&gt;0,ROUND('НП ДЕННА'!BT126*$CR$4,0)*2,2),0)-CC217</f>
        <v>0</v>
      </c>
      <c r="CD216" s="546">
        <f>IF('НП ДЕННА'!BU126&gt;0,IF(ROUND('НП ДЕННА'!BU126*$CR$4,0)&gt;0,ROUND('НП ДЕННА'!BU126*$CR$4,0)*2,2),0)-CD217</f>
        <v>0</v>
      </c>
      <c r="CE216" s="683">
        <f>'НП ДЕННА'!BV126*30-SUM(CB216:CD216)-CE217</f>
        <v>0</v>
      </c>
      <c r="CF216" s="518">
        <f>'НП ДЕННА'!BV126-CF217</f>
        <v>0</v>
      </c>
      <c r="CG216" s="545">
        <f>IF('НП ДЕННА'!BW126&gt;0,IF(ROUND('НП ДЕННА'!BW126*$CR$4,0)&gt;0,ROUND('НП ДЕННА'!BW126*$CR$4,0)*2,2),0)-CG217</f>
        <v>0</v>
      </c>
      <c r="CH216" s="545">
        <f>IF('НП ДЕННА'!BX126&gt;0,IF(ROUND('НП ДЕННА'!BX126*$CR$4,0)&gt;0,ROUND('НП ДЕННА'!BX126*$CR$4,0)*2,2),0)-CH217</f>
        <v>0</v>
      </c>
      <c r="CI216" s="546">
        <f>IF('НП ДЕННА'!BY126&gt;0,IF(ROUND('НП ДЕННА'!BY126*$CR$4,0)&gt;0,ROUND('НП ДЕННА'!BY126*$CR$4,0)*2,2),0)-CI217</f>
        <v>0</v>
      </c>
      <c r="CJ216" s="683">
        <f>'НП ДЕННА'!BZ126*30-SUM(CG216:CI216)-CJ217</f>
        <v>0</v>
      </c>
      <c r="CK216" s="518">
        <f>'НП ДЕННА'!BZ126-CK217</f>
        <v>0</v>
      </c>
      <c r="CL216" s="545">
        <f>IF('НП ДЕННА'!CA126&gt;0,IF(ROUND('НП ДЕННА'!CA126*$CR$4,0)&gt;0,ROUND('НП ДЕННА'!CA126*$CR$4,0)*2,2),0)-CL217</f>
        <v>0</v>
      </c>
      <c r="CM216" s="545">
        <f>IF('НП ДЕННА'!CB126&gt;0,IF(ROUND('НП ДЕННА'!CB126*$CR$4,0)&gt;0,ROUND('НП ДЕННА'!CB126*$CR$4,0)*2,2),0)-CM217</f>
        <v>0</v>
      </c>
      <c r="CN216" s="546">
        <f>IF('НП ДЕННА'!CC126&gt;0,IF(ROUND('НП ДЕННА'!CC126*$CR$4,0)&gt;0,ROUND('НП ДЕННА'!CC126*$CR$4,0)*2,2),0)-CN217</f>
        <v>0</v>
      </c>
      <c r="CO216" s="683">
        <f>'НП ДЕННА'!CD126*30-SUM(CL216:CN216)-CO217</f>
        <v>0</v>
      </c>
      <c r="CP216" s="518">
        <f>'НП ДЕННА'!CD126-CP217</f>
        <v>0</v>
      </c>
      <c r="CQ216" s="62"/>
    </row>
    <row r="217" spans="1:95" s="19" customFormat="1" ht="10.199999999999999" hidden="1" x14ac:dyDescent="0.2">
      <c r="A217" s="22"/>
      <c r="B217" s="363"/>
      <c r="C217" s="512" t="s">
        <v>275</v>
      </c>
      <c r="D217" s="513"/>
      <c r="E217" s="514"/>
      <c r="F217" s="514"/>
      <c r="G217" s="515"/>
      <c r="H217" s="513"/>
      <c r="I217" s="514"/>
      <c r="J217" s="514"/>
      <c r="K217" s="514"/>
      <c r="L217" s="514"/>
      <c r="M217" s="514"/>
      <c r="N217" s="514"/>
      <c r="O217" s="514"/>
      <c r="P217" s="514"/>
      <c r="Q217" s="514"/>
      <c r="R217" s="514"/>
      <c r="S217" s="514"/>
      <c r="T217" s="516"/>
      <c r="U217" s="516"/>
      <c r="V217" s="513"/>
      <c r="W217" s="514"/>
      <c r="X217" s="514"/>
      <c r="Y217" s="514"/>
      <c r="Z217" s="514"/>
      <c r="AA217" s="514"/>
      <c r="AB217" s="514"/>
      <c r="AC217" s="516">
        <f t="shared" si="1220"/>
        <v>0</v>
      </c>
      <c r="AD217" s="621">
        <f>AM217+AR217+AW217+BB217+BG217+BL217+BQ217+BV217+CA217+CF217+CK217+CP217</f>
        <v>0</v>
      </c>
      <c r="AE217" s="517">
        <f t="shared" si="1204"/>
        <v>0</v>
      </c>
      <c r="AF217" s="517">
        <f t="shared" si="1205"/>
        <v>0</v>
      </c>
      <c r="AG217" s="517">
        <f t="shared" si="1206"/>
        <v>0</v>
      </c>
      <c r="AH217" s="517">
        <f t="shared" si="1207"/>
        <v>0</v>
      </c>
      <c r="AI217" s="684"/>
      <c r="AJ217" s="684"/>
      <c r="AK217" s="685"/>
      <c r="AL217" s="549"/>
      <c r="AM217" s="520">
        <f t="shared" ref="AM217" si="1365">SUM(AI217:AL217)/30</f>
        <v>0</v>
      </c>
      <c r="AN217" s="684"/>
      <c r="AO217" s="684"/>
      <c r="AP217" s="685"/>
      <c r="AQ217" s="549"/>
      <c r="AR217" s="520">
        <f t="shared" ref="AR217" si="1366">SUM(AN217:AQ217)/30</f>
        <v>0</v>
      </c>
      <c r="AS217" s="684"/>
      <c r="AT217" s="684"/>
      <c r="AU217" s="685"/>
      <c r="AV217" s="549"/>
      <c r="AW217" s="520">
        <f t="shared" ref="AW217" si="1367">SUM(AS217:AV217)/30</f>
        <v>0</v>
      </c>
      <c r="AX217" s="684"/>
      <c r="AY217" s="684"/>
      <c r="AZ217" s="685"/>
      <c r="BA217" s="549"/>
      <c r="BB217" s="520">
        <f t="shared" ref="BB217" si="1368">SUM(AX217:BA217)/30</f>
        <v>0</v>
      </c>
      <c r="BC217" s="684"/>
      <c r="BD217" s="684"/>
      <c r="BE217" s="685"/>
      <c r="BF217" s="549"/>
      <c r="BG217" s="520">
        <f t="shared" ref="BG217" si="1369">SUM(BC217:BF217)/30</f>
        <v>0</v>
      </c>
      <c r="BH217" s="684"/>
      <c r="BI217" s="684"/>
      <c r="BJ217" s="685"/>
      <c r="BK217" s="549"/>
      <c r="BL217" s="520">
        <f t="shared" ref="BL217" si="1370">SUM(BH217:BK217)/30</f>
        <v>0</v>
      </c>
      <c r="BM217" s="684"/>
      <c r="BN217" s="684"/>
      <c r="BO217" s="685"/>
      <c r="BP217" s="549"/>
      <c r="BQ217" s="520">
        <f t="shared" ref="BQ217" si="1371">SUM(BM217:BP217)/30</f>
        <v>0</v>
      </c>
      <c r="BR217" s="684"/>
      <c r="BS217" s="684"/>
      <c r="BT217" s="685"/>
      <c r="BU217" s="549"/>
      <c r="BV217" s="520">
        <f t="shared" ref="BV217" si="1372">SUM(BR217:BU217)/30</f>
        <v>0</v>
      </c>
      <c r="BW217" s="684"/>
      <c r="BX217" s="684"/>
      <c r="BY217" s="685"/>
      <c r="BZ217" s="549"/>
      <c r="CA217" s="520">
        <f t="shared" ref="CA217" si="1373">SUM(BW217:BZ217)/30</f>
        <v>0</v>
      </c>
      <c r="CB217" s="684"/>
      <c r="CC217" s="684"/>
      <c r="CD217" s="685"/>
      <c r="CE217" s="549"/>
      <c r="CF217" s="520">
        <f t="shared" ref="CF217" si="1374">SUM(CB217:CE217)/30</f>
        <v>0</v>
      </c>
      <c r="CG217" s="684"/>
      <c r="CH217" s="684"/>
      <c r="CI217" s="685"/>
      <c r="CJ217" s="549"/>
      <c r="CK217" s="520">
        <f t="shared" ref="CK217" si="1375">SUM(CG217:CJ217)/30</f>
        <v>0</v>
      </c>
      <c r="CL217" s="684"/>
      <c r="CM217" s="684"/>
      <c r="CN217" s="685"/>
      <c r="CO217" s="549"/>
      <c r="CP217" s="520">
        <f t="shared" ref="CP217" si="1376">SUM(CL217:CO217)/30</f>
        <v>0</v>
      </c>
      <c r="CQ217" s="62"/>
    </row>
    <row r="218" spans="1:95" s="19" customFormat="1" ht="10.199999999999999" hidden="1" x14ac:dyDescent="0.2">
      <c r="A218" s="22" t="str">
        <f>'НП ДЕННА'!A127</f>
        <v>2.15</v>
      </c>
      <c r="B218" s="270" t="str">
        <f>'НП ДЕННА'!B127</f>
        <v>Вибіркова дисципліна 15</v>
      </c>
      <c r="C218" s="271"/>
      <c r="D218" s="272">
        <f>'НП ДЕННА'!D127</f>
        <v>0</v>
      </c>
      <c r="E218" s="273">
        <f>'НП ДЕННА'!E127</f>
        <v>0</v>
      </c>
      <c r="F218" s="273">
        <f>'НП ДЕННА'!F127</f>
        <v>0</v>
      </c>
      <c r="G218" s="274">
        <f>'НП ДЕННА'!G127</f>
        <v>0</v>
      </c>
      <c r="H218" s="272">
        <f>'НП ДЕННА'!H127</f>
        <v>0</v>
      </c>
      <c r="I218" s="273">
        <f>'НП ДЕННА'!I127</f>
        <v>0</v>
      </c>
      <c r="J218" s="273">
        <f>'НП ДЕННА'!J127</f>
        <v>0</v>
      </c>
      <c r="K218" s="273">
        <f>'НП ДЕННА'!K127</f>
        <v>0</v>
      </c>
      <c r="L218" s="273"/>
      <c r="M218" s="273"/>
      <c r="N218" s="273"/>
      <c r="O218" s="273"/>
      <c r="P218" s="273">
        <f>'НП ДЕННА'!P127</f>
        <v>0</v>
      </c>
      <c r="Q218" s="273">
        <f>'НП ДЕННА'!Q127</f>
        <v>0</v>
      </c>
      <c r="R218" s="273">
        <f>'НП ДЕННА'!R127</f>
        <v>0</v>
      </c>
      <c r="S218" s="273">
        <f>'НП ДЕННА'!S127</f>
        <v>0</v>
      </c>
      <c r="T218" s="257">
        <f>'НП ДЕННА'!T127</f>
        <v>0</v>
      </c>
      <c r="U218" s="257">
        <f>'НП ДЕННА'!U127</f>
        <v>0</v>
      </c>
      <c r="V218" s="272">
        <f>'НП ДЕННА'!V127</f>
        <v>0</v>
      </c>
      <c r="W218" s="273">
        <f>'НП ДЕННА'!W127</f>
        <v>0</v>
      </c>
      <c r="X218" s="273">
        <f>'НП ДЕННА'!X127</f>
        <v>0</v>
      </c>
      <c r="Y218" s="273">
        <f>'НП ДЕННА'!Y127</f>
        <v>0</v>
      </c>
      <c r="Z218" s="273">
        <f>'НП ДЕННА'!Z127</f>
        <v>0</v>
      </c>
      <c r="AA218" s="273">
        <f>'НП ДЕННА'!AA127</f>
        <v>0</v>
      </c>
      <c r="AB218" s="273">
        <f>'НП ДЕННА'!AB127</f>
        <v>0</v>
      </c>
      <c r="AC218" s="275">
        <f t="shared" si="1220"/>
        <v>0</v>
      </c>
      <c r="AD218" s="620">
        <f>'НП ДЕННА'!AD127-AD219</f>
        <v>0</v>
      </c>
      <c r="AE218" s="9">
        <f t="shared" si="1204"/>
        <v>0</v>
      </c>
      <c r="AF218" s="9">
        <f t="shared" si="1205"/>
        <v>0</v>
      </c>
      <c r="AG218" s="9">
        <f t="shared" si="1206"/>
        <v>0</v>
      </c>
      <c r="AH218" s="9">
        <f t="shared" si="1207"/>
        <v>0</v>
      </c>
      <c r="AI218" s="545">
        <f>IF('НП ДЕННА'!AI127&gt;0,IF(ROUND('НП ДЕННА'!AI127*$CR$4,0)&gt;0,ROUND('НП ДЕННА'!AI127*$CR$4,0)*2,2),0)-AI219</f>
        <v>0</v>
      </c>
      <c r="AJ218" s="545">
        <f>IF('НП ДЕННА'!AJ127&gt;0,IF(ROUND('НП ДЕННА'!AJ127*$CR$4,0)&gt;0,ROUND('НП ДЕННА'!AJ127*$CR$4,0)*2,2),0)-AJ219</f>
        <v>0</v>
      </c>
      <c r="AK218" s="546">
        <f>IF('НП ДЕННА'!AK127&gt;0,IF(ROUND('НП ДЕННА'!AK127*$CR$4,0)&gt;0,ROUND('НП ДЕННА'!AK127*$CR$4,0)*2,2),0)-AK219</f>
        <v>0</v>
      </c>
      <c r="AL218" s="683">
        <f>'НП ДЕННА'!AL127*30-SUM(AI218:AK218)-AL219</f>
        <v>0</v>
      </c>
      <c r="AM218" s="518">
        <f>'НП ДЕННА'!AL127-AM219</f>
        <v>0</v>
      </c>
      <c r="AN218" s="545">
        <f>IF('НП ДЕННА'!AM127&gt;0,IF(ROUND('НП ДЕННА'!AM127*$CR$4,0)&gt;0,ROUND('НП ДЕННА'!AM127*$CR$4,0)*2,2),0)-AN219</f>
        <v>0</v>
      </c>
      <c r="AO218" s="545">
        <f>IF('НП ДЕННА'!AN127&gt;0,IF(ROUND('НП ДЕННА'!AN127*$CR$4,0)&gt;0,ROUND('НП ДЕННА'!AN127*$CR$4,0)*2,2),0)-AO219</f>
        <v>0</v>
      </c>
      <c r="AP218" s="546">
        <f>IF('НП ДЕННА'!AO127&gt;0,IF(ROUND('НП ДЕННА'!AO127*$CR$4,0)&gt;0,ROUND('НП ДЕННА'!AO127*$CR$4,0)*2,2),0)-AP219</f>
        <v>0</v>
      </c>
      <c r="AQ218" s="683">
        <f>'НП ДЕННА'!AP127*30-SUM(AN218:AP218)-AQ219</f>
        <v>0</v>
      </c>
      <c r="AR218" s="518">
        <f>'НП ДЕННА'!AP127-AR219</f>
        <v>0</v>
      </c>
      <c r="AS218" s="545">
        <f>IF('НП ДЕННА'!AQ127&gt;0,IF(ROUND('НП ДЕННА'!AQ127*$CR$4,0)&gt;0,ROUND('НП ДЕННА'!AQ127*$CR$4,0)*2,2),0)-AS219</f>
        <v>0</v>
      </c>
      <c r="AT218" s="545">
        <f>IF('НП ДЕННА'!AR127&gt;0,IF(ROUND('НП ДЕННА'!AR127*$CR$4,0)&gt;0,ROUND('НП ДЕННА'!AR127*$CR$4,0)*2,2),0)-AT219</f>
        <v>0</v>
      </c>
      <c r="AU218" s="546">
        <f>IF('НП ДЕННА'!AS127&gt;0,IF(ROUND('НП ДЕННА'!AS127*$CR$4,0)&gt;0,ROUND('НП ДЕННА'!AS127*$CR$4,0)*2,2),0)-AU219</f>
        <v>0</v>
      </c>
      <c r="AV218" s="683">
        <f>'НП ДЕННА'!AT127*30-SUM(AS218:AU218)-AV219</f>
        <v>0</v>
      </c>
      <c r="AW218" s="518">
        <f>'НП ДЕННА'!AT127-AW219</f>
        <v>0</v>
      </c>
      <c r="AX218" s="545">
        <f>IF('НП ДЕННА'!AU127&gt;0,IF(ROUND('НП ДЕННА'!AU127*$CR$4,0)&gt;0,ROUND('НП ДЕННА'!AU127*$CR$4,0)*2,2),0)-AX219</f>
        <v>0</v>
      </c>
      <c r="AY218" s="545">
        <f>IF('НП ДЕННА'!AV127&gt;0,IF(ROUND('НП ДЕННА'!AV127*$CR$4,0)&gt;0,ROUND('НП ДЕННА'!AV127*$CR$4,0)*2,2),0)-AY219</f>
        <v>0</v>
      </c>
      <c r="AZ218" s="546">
        <f>IF('НП ДЕННА'!AW127&gt;0,IF(ROUND('НП ДЕННА'!AW127*$CR$4,0)&gt;0,ROUND('НП ДЕННА'!AW127*$CR$4,0)*2,2),0)-AZ219</f>
        <v>0</v>
      </c>
      <c r="BA218" s="683">
        <f>'НП ДЕННА'!AX127*30-SUM(AX218:AZ218)-BA219</f>
        <v>0</v>
      </c>
      <c r="BB218" s="518">
        <f>'НП ДЕННА'!AX127-BB219</f>
        <v>0</v>
      </c>
      <c r="BC218" s="545">
        <f>IF('НП ДЕННА'!AY127&gt;0,IF(ROUND('НП ДЕННА'!AY127*$CR$4,0)&gt;0,ROUND('НП ДЕННА'!AY127*$CR$4,0)*2,2),0)-BC219</f>
        <v>0</v>
      </c>
      <c r="BD218" s="545">
        <f>IF('НП ДЕННА'!AZ127&gt;0,IF(ROUND('НП ДЕННА'!AZ127*$CR$4,0)&gt;0,ROUND('НП ДЕННА'!AZ127*$CR$4,0)*2,2),0)-BD219</f>
        <v>0</v>
      </c>
      <c r="BE218" s="546">
        <f>IF('НП ДЕННА'!BA127&gt;0,IF(ROUND('НП ДЕННА'!BA127*$CR$4,0)&gt;0,ROUND('НП ДЕННА'!BA127*$CR$4,0)*2,2),0)-BE219</f>
        <v>0</v>
      </c>
      <c r="BF218" s="683">
        <f>'НП ДЕННА'!BB127*30-SUM(BC218:BE218)-BF219</f>
        <v>0</v>
      </c>
      <c r="BG218" s="518">
        <f>'НП ДЕННА'!BB127-BG219</f>
        <v>0</v>
      </c>
      <c r="BH218" s="545">
        <f>IF('НП ДЕННА'!BC127&gt;0,IF(ROUND('НП ДЕННА'!BC127*$CR$4,0)&gt;0,ROUND('НП ДЕННА'!BC127*$CR$4,0)*2,2),0)-BH219</f>
        <v>0</v>
      </c>
      <c r="BI218" s="545">
        <f>IF('НП ДЕННА'!BD127&gt;0,IF(ROUND('НП ДЕННА'!BD127*$CR$4,0)&gt;0,ROUND('НП ДЕННА'!BD127*$CR$4,0)*2,2),0)-BI219</f>
        <v>0</v>
      </c>
      <c r="BJ218" s="546">
        <f>IF('НП ДЕННА'!BE127&gt;0,IF(ROUND('НП ДЕННА'!BE127*$CR$4,0)&gt;0,ROUND('НП ДЕННА'!BE127*$CR$4,0)*2,2),0)-BJ219</f>
        <v>0</v>
      </c>
      <c r="BK218" s="683">
        <f>'НП ДЕННА'!BF127*30-SUM(BH218:BJ218)-BK219</f>
        <v>0</v>
      </c>
      <c r="BL218" s="518">
        <f>'НП ДЕННА'!BF127-BL219</f>
        <v>0</v>
      </c>
      <c r="BM218" s="545">
        <f>IF('НП ДЕННА'!BG127&gt;0,IF(ROUND('НП ДЕННА'!BG127*$CR$4,0)&gt;0,ROUND('НП ДЕННА'!BG127*$CR$4,0)*2,2),0)-BM219</f>
        <v>0</v>
      </c>
      <c r="BN218" s="545">
        <f>IF('НП ДЕННА'!BH127&gt;0,IF(ROUND('НП ДЕННА'!BH127*$CR$4,0)&gt;0,ROUND('НП ДЕННА'!BH127*$CR$4,0)*2,2),0)-BN219</f>
        <v>0</v>
      </c>
      <c r="BO218" s="546">
        <f>IF('НП ДЕННА'!BI127&gt;0,IF(ROUND('НП ДЕННА'!BI127*$CR$4,0)&gt;0,ROUND('НП ДЕННА'!BI127*$CR$4,0)*2,2),0)-BO219</f>
        <v>0</v>
      </c>
      <c r="BP218" s="683">
        <f>'НП ДЕННА'!BJ127*30-SUM(BM218:BO218)-BP219</f>
        <v>0</v>
      </c>
      <c r="BQ218" s="518">
        <f>'НП ДЕННА'!BJ127-BQ219</f>
        <v>0</v>
      </c>
      <c r="BR218" s="545">
        <f>IF('НП ДЕННА'!BK127&gt;0,IF(ROUND('НП ДЕННА'!BK127*$CR$4,0)&gt;0,ROUND('НП ДЕННА'!BK127*$CR$4,0)*2,2),0)-BR219</f>
        <v>0</v>
      </c>
      <c r="BS218" s="545">
        <f>IF('НП ДЕННА'!BL127&gt;0,IF(ROUND('НП ДЕННА'!BL127*$CR$4,0)&gt;0,ROUND('НП ДЕННА'!BL127*$CR$4,0)*2,2),0)-BS219</f>
        <v>0</v>
      </c>
      <c r="BT218" s="546">
        <f>IF('НП ДЕННА'!BM127&gt;0,IF(ROUND('НП ДЕННА'!BM127*$CR$4,0)&gt;0,ROUND('НП ДЕННА'!BM127*$CR$4,0)*2,2),0)-BT219</f>
        <v>0</v>
      </c>
      <c r="BU218" s="683">
        <f>'НП ДЕННА'!BN127*30-SUM(BR218:BT218)-BU219</f>
        <v>0</v>
      </c>
      <c r="BV218" s="518">
        <f>'НП ДЕННА'!BN127-BV219</f>
        <v>0</v>
      </c>
      <c r="BW218" s="545">
        <f>IF('НП ДЕННА'!BO127&gt;0,IF(ROUND('НП ДЕННА'!BO127*$CR$4,0)&gt;0,ROUND('НП ДЕННА'!BO127*$CR$4,0)*2,2),0)-BW219</f>
        <v>0</v>
      </c>
      <c r="BX218" s="545">
        <f>IF('НП ДЕННА'!BP127&gt;0,IF(ROUND('НП ДЕННА'!BP127*$CR$4,0)&gt;0,ROUND('НП ДЕННА'!BP127*$CR$4,0)*2,2),0)-BX219</f>
        <v>0</v>
      </c>
      <c r="BY218" s="546">
        <f>IF('НП ДЕННА'!BQ127&gt;0,IF(ROUND('НП ДЕННА'!BQ127*$CR$4,0)&gt;0,ROUND('НП ДЕННА'!BQ127*$CR$4,0)*2,2),0)-BY219</f>
        <v>0</v>
      </c>
      <c r="BZ218" s="683">
        <f>'НП ДЕННА'!BR127*30-SUM(BW218:BY218)-BZ219</f>
        <v>0</v>
      </c>
      <c r="CA218" s="518">
        <f>'НП ДЕННА'!BR127-CA219</f>
        <v>0</v>
      </c>
      <c r="CB218" s="545">
        <f>IF('НП ДЕННА'!BS127&gt;0,IF(ROUND('НП ДЕННА'!BS127*$CR$4,0)&gt;0,ROUND('НП ДЕННА'!BS127*$CR$4,0)*2,2),0)-CB219</f>
        <v>0</v>
      </c>
      <c r="CC218" s="545">
        <f>IF('НП ДЕННА'!BT127&gt;0,IF(ROUND('НП ДЕННА'!BT127*$CR$4,0)&gt;0,ROUND('НП ДЕННА'!BT127*$CR$4,0)*2,2),0)-CC219</f>
        <v>0</v>
      </c>
      <c r="CD218" s="546">
        <f>IF('НП ДЕННА'!BU127&gt;0,IF(ROUND('НП ДЕННА'!BU127*$CR$4,0)&gt;0,ROUND('НП ДЕННА'!BU127*$CR$4,0)*2,2),0)-CD219</f>
        <v>0</v>
      </c>
      <c r="CE218" s="683">
        <f>'НП ДЕННА'!BV127*30-SUM(CB218:CD218)-CE219</f>
        <v>0</v>
      </c>
      <c r="CF218" s="518">
        <f>'НП ДЕННА'!BV127-CF219</f>
        <v>0</v>
      </c>
      <c r="CG218" s="545">
        <f>IF('НП ДЕННА'!BW127&gt;0,IF(ROUND('НП ДЕННА'!BW127*$CR$4,0)&gt;0,ROUND('НП ДЕННА'!BW127*$CR$4,0)*2,2),0)-CG219</f>
        <v>0</v>
      </c>
      <c r="CH218" s="545">
        <f>IF('НП ДЕННА'!BX127&gt;0,IF(ROUND('НП ДЕННА'!BX127*$CR$4,0)&gt;0,ROUND('НП ДЕННА'!BX127*$CR$4,0)*2,2),0)-CH219</f>
        <v>0</v>
      </c>
      <c r="CI218" s="546">
        <f>IF('НП ДЕННА'!BY127&gt;0,IF(ROUND('НП ДЕННА'!BY127*$CR$4,0)&gt;0,ROUND('НП ДЕННА'!BY127*$CR$4,0)*2,2),0)-CI219</f>
        <v>0</v>
      </c>
      <c r="CJ218" s="683">
        <f>'НП ДЕННА'!BZ127*30-SUM(CG218:CI218)-CJ219</f>
        <v>0</v>
      </c>
      <c r="CK218" s="518">
        <f>'НП ДЕННА'!BZ127-CK219</f>
        <v>0</v>
      </c>
      <c r="CL218" s="545">
        <f>IF('НП ДЕННА'!CA127&gt;0,IF(ROUND('НП ДЕННА'!CA127*$CR$4,0)&gt;0,ROUND('НП ДЕННА'!CA127*$CR$4,0)*2,2),0)-CL219</f>
        <v>0</v>
      </c>
      <c r="CM218" s="545">
        <f>IF('НП ДЕННА'!CB127&gt;0,IF(ROUND('НП ДЕННА'!CB127*$CR$4,0)&gt;0,ROUND('НП ДЕННА'!CB127*$CR$4,0)*2,2),0)-CM219</f>
        <v>0</v>
      </c>
      <c r="CN218" s="546">
        <f>IF('НП ДЕННА'!CC127&gt;0,IF(ROUND('НП ДЕННА'!CC127*$CR$4,0)&gt;0,ROUND('НП ДЕННА'!CC127*$CR$4,0)*2,2),0)-CN219</f>
        <v>0</v>
      </c>
      <c r="CO218" s="683">
        <f>'НП ДЕННА'!CD127*30-SUM(CL218:CN218)-CO219</f>
        <v>0</v>
      </c>
      <c r="CP218" s="518">
        <f>'НП ДЕННА'!CD127-CP219</f>
        <v>0</v>
      </c>
      <c r="CQ218" s="62"/>
    </row>
    <row r="219" spans="1:95" s="19" customFormat="1" ht="10.199999999999999" hidden="1" x14ac:dyDescent="0.2">
      <c r="A219" s="22"/>
      <c r="B219" s="363"/>
      <c r="C219" s="512" t="s">
        <v>275</v>
      </c>
      <c r="D219" s="513"/>
      <c r="E219" s="514"/>
      <c r="F219" s="514"/>
      <c r="G219" s="515"/>
      <c r="H219" s="513"/>
      <c r="I219" s="514"/>
      <c r="J219" s="514"/>
      <c r="K219" s="514"/>
      <c r="L219" s="514"/>
      <c r="M219" s="514"/>
      <c r="N219" s="514"/>
      <c r="O219" s="514"/>
      <c r="P219" s="514"/>
      <c r="Q219" s="514"/>
      <c r="R219" s="514"/>
      <c r="S219" s="514"/>
      <c r="T219" s="516"/>
      <c r="U219" s="516"/>
      <c r="V219" s="513"/>
      <c r="W219" s="514"/>
      <c r="X219" s="514"/>
      <c r="Y219" s="514"/>
      <c r="Z219" s="514"/>
      <c r="AA219" s="514"/>
      <c r="AB219" s="514"/>
      <c r="AC219" s="516">
        <f t="shared" si="1220"/>
        <v>0</v>
      </c>
      <c r="AD219" s="621">
        <f>AM219+AR219+AW219+BB219+BG219+BL219+BQ219+BV219+CA219+CF219+CK219+CP219</f>
        <v>0</v>
      </c>
      <c r="AE219" s="517">
        <f t="shared" si="1204"/>
        <v>0</v>
      </c>
      <c r="AF219" s="517">
        <f t="shared" si="1205"/>
        <v>0</v>
      </c>
      <c r="AG219" s="517">
        <f t="shared" si="1206"/>
        <v>0</v>
      </c>
      <c r="AH219" s="517">
        <f t="shared" si="1207"/>
        <v>0</v>
      </c>
      <c r="AI219" s="684"/>
      <c r="AJ219" s="684"/>
      <c r="AK219" s="685"/>
      <c r="AL219" s="549"/>
      <c r="AM219" s="520">
        <f t="shared" ref="AM219" si="1377">SUM(AI219:AL219)/30</f>
        <v>0</v>
      </c>
      <c r="AN219" s="684"/>
      <c r="AO219" s="684"/>
      <c r="AP219" s="685"/>
      <c r="AQ219" s="549"/>
      <c r="AR219" s="520">
        <f t="shared" ref="AR219" si="1378">SUM(AN219:AQ219)/30</f>
        <v>0</v>
      </c>
      <c r="AS219" s="684"/>
      <c r="AT219" s="684"/>
      <c r="AU219" s="685"/>
      <c r="AV219" s="549"/>
      <c r="AW219" s="520">
        <f t="shared" ref="AW219" si="1379">SUM(AS219:AV219)/30</f>
        <v>0</v>
      </c>
      <c r="AX219" s="684"/>
      <c r="AY219" s="684"/>
      <c r="AZ219" s="685"/>
      <c r="BA219" s="549"/>
      <c r="BB219" s="520">
        <f t="shared" ref="BB219" si="1380">SUM(AX219:BA219)/30</f>
        <v>0</v>
      </c>
      <c r="BC219" s="684"/>
      <c r="BD219" s="684"/>
      <c r="BE219" s="685"/>
      <c r="BF219" s="549"/>
      <c r="BG219" s="520">
        <f t="shared" ref="BG219" si="1381">SUM(BC219:BF219)/30</f>
        <v>0</v>
      </c>
      <c r="BH219" s="684"/>
      <c r="BI219" s="684"/>
      <c r="BJ219" s="685"/>
      <c r="BK219" s="549"/>
      <c r="BL219" s="520">
        <f t="shared" ref="BL219" si="1382">SUM(BH219:BK219)/30</f>
        <v>0</v>
      </c>
      <c r="BM219" s="684"/>
      <c r="BN219" s="684"/>
      <c r="BO219" s="685"/>
      <c r="BP219" s="549"/>
      <c r="BQ219" s="520">
        <f t="shared" ref="BQ219" si="1383">SUM(BM219:BP219)/30</f>
        <v>0</v>
      </c>
      <c r="BR219" s="684"/>
      <c r="BS219" s="684"/>
      <c r="BT219" s="685"/>
      <c r="BU219" s="549"/>
      <c r="BV219" s="520">
        <f t="shared" ref="BV219" si="1384">SUM(BR219:BU219)/30</f>
        <v>0</v>
      </c>
      <c r="BW219" s="684"/>
      <c r="BX219" s="684"/>
      <c r="BY219" s="685"/>
      <c r="BZ219" s="549"/>
      <c r="CA219" s="520">
        <f t="shared" ref="CA219" si="1385">SUM(BW219:BZ219)/30</f>
        <v>0</v>
      </c>
      <c r="CB219" s="684"/>
      <c r="CC219" s="684"/>
      <c r="CD219" s="685"/>
      <c r="CE219" s="549"/>
      <c r="CF219" s="520">
        <f t="shared" ref="CF219" si="1386">SUM(CB219:CE219)/30</f>
        <v>0</v>
      </c>
      <c r="CG219" s="684"/>
      <c r="CH219" s="684"/>
      <c r="CI219" s="685"/>
      <c r="CJ219" s="549"/>
      <c r="CK219" s="520">
        <f t="shared" ref="CK219" si="1387">SUM(CG219:CJ219)/30</f>
        <v>0</v>
      </c>
      <c r="CL219" s="684"/>
      <c r="CM219" s="684"/>
      <c r="CN219" s="685"/>
      <c r="CO219" s="549"/>
      <c r="CP219" s="520">
        <f t="shared" ref="CP219" si="1388">SUM(CL219:CO219)/30</f>
        <v>0</v>
      </c>
      <c r="CQ219" s="62"/>
    </row>
    <row r="220" spans="1:95" s="19" customFormat="1" ht="10.199999999999999" hidden="1" x14ac:dyDescent="0.2">
      <c r="A220" s="22" t="str">
        <f>'НП ДЕННА'!A128</f>
        <v>2.16</v>
      </c>
      <c r="B220" s="270" t="str">
        <f>'НП ДЕННА'!B128</f>
        <v>Вибіркова дисципліна 16</v>
      </c>
      <c r="C220" s="271"/>
      <c r="D220" s="272">
        <f>'НП ДЕННА'!D128</f>
        <v>0</v>
      </c>
      <c r="E220" s="273">
        <f>'НП ДЕННА'!E128</f>
        <v>0</v>
      </c>
      <c r="F220" s="273">
        <f>'НП ДЕННА'!F128</f>
        <v>0</v>
      </c>
      <c r="G220" s="274">
        <f>'НП ДЕННА'!G128</f>
        <v>0</v>
      </c>
      <c r="H220" s="272">
        <f>'НП ДЕННА'!H128</f>
        <v>0</v>
      </c>
      <c r="I220" s="273">
        <f>'НП ДЕННА'!I128</f>
        <v>0</v>
      </c>
      <c r="J220" s="273">
        <f>'НП ДЕННА'!J128</f>
        <v>0</v>
      </c>
      <c r="K220" s="273">
        <f>'НП ДЕННА'!K128</f>
        <v>0</v>
      </c>
      <c r="L220" s="273"/>
      <c r="M220" s="273"/>
      <c r="N220" s="273"/>
      <c r="O220" s="273"/>
      <c r="P220" s="273">
        <f>'НП ДЕННА'!P128</f>
        <v>0</v>
      </c>
      <c r="Q220" s="273">
        <f>'НП ДЕННА'!Q128</f>
        <v>0</v>
      </c>
      <c r="R220" s="273">
        <f>'НП ДЕННА'!R128</f>
        <v>0</v>
      </c>
      <c r="S220" s="273">
        <f>'НП ДЕННА'!S128</f>
        <v>0</v>
      </c>
      <c r="T220" s="257">
        <f>'НП ДЕННА'!T128</f>
        <v>0</v>
      </c>
      <c r="U220" s="257">
        <f>'НП ДЕННА'!U128</f>
        <v>0</v>
      </c>
      <c r="V220" s="272">
        <f>'НП ДЕННА'!V128</f>
        <v>0</v>
      </c>
      <c r="W220" s="273">
        <f>'НП ДЕННА'!W128</f>
        <v>0</v>
      </c>
      <c r="X220" s="273">
        <f>'НП ДЕННА'!X128</f>
        <v>0</v>
      </c>
      <c r="Y220" s="273">
        <f>'НП ДЕННА'!Y128</f>
        <v>0</v>
      </c>
      <c r="Z220" s="273">
        <f>'НП ДЕННА'!Z128</f>
        <v>0</v>
      </c>
      <c r="AA220" s="273">
        <f>'НП ДЕННА'!AA128</f>
        <v>0</v>
      </c>
      <c r="AB220" s="273">
        <f>'НП ДЕННА'!AB128</f>
        <v>0</v>
      </c>
      <c r="AC220" s="275">
        <f t="shared" si="1220"/>
        <v>0</v>
      </c>
      <c r="AD220" s="620">
        <f>'НП ДЕННА'!AD128-AD221</f>
        <v>0</v>
      </c>
      <c r="AE220" s="9">
        <f t="shared" si="1204"/>
        <v>0</v>
      </c>
      <c r="AF220" s="9">
        <f t="shared" si="1205"/>
        <v>0</v>
      </c>
      <c r="AG220" s="9">
        <f t="shared" si="1206"/>
        <v>0</v>
      </c>
      <c r="AH220" s="9">
        <f t="shared" si="1207"/>
        <v>0</v>
      </c>
      <c r="AI220" s="545">
        <f>IF('НП ДЕННА'!AI128&gt;0,IF(ROUND('НП ДЕННА'!AI128*$CR$4,0)&gt;0,ROUND('НП ДЕННА'!AI128*$CR$4,0)*2,2),0)-AI221</f>
        <v>0</v>
      </c>
      <c r="AJ220" s="545">
        <f>IF('НП ДЕННА'!AJ128&gt;0,IF(ROUND('НП ДЕННА'!AJ128*$CR$4,0)&gt;0,ROUND('НП ДЕННА'!AJ128*$CR$4,0)*2,2),0)-AJ221</f>
        <v>0</v>
      </c>
      <c r="AK220" s="546">
        <f>IF('НП ДЕННА'!AK128&gt;0,IF(ROUND('НП ДЕННА'!AK128*$CR$4,0)&gt;0,ROUND('НП ДЕННА'!AK128*$CR$4,0)*2,2),0)-AK221</f>
        <v>0</v>
      </c>
      <c r="AL220" s="683">
        <f>'НП ДЕННА'!AL128*30-SUM(AI220:AK220)-AL221</f>
        <v>0</v>
      </c>
      <c r="AM220" s="518">
        <f>'НП ДЕННА'!AL128-AM221</f>
        <v>0</v>
      </c>
      <c r="AN220" s="545">
        <f>IF('НП ДЕННА'!AM128&gt;0,IF(ROUND('НП ДЕННА'!AM128*$CR$4,0)&gt;0,ROUND('НП ДЕННА'!AM128*$CR$4,0)*2,2),0)-AN221</f>
        <v>0</v>
      </c>
      <c r="AO220" s="545">
        <f>IF('НП ДЕННА'!AN128&gt;0,IF(ROUND('НП ДЕННА'!AN128*$CR$4,0)&gt;0,ROUND('НП ДЕННА'!AN128*$CR$4,0)*2,2),0)-AO221</f>
        <v>0</v>
      </c>
      <c r="AP220" s="546">
        <f>IF('НП ДЕННА'!AO128&gt;0,IF(ROUND('НП ДЕННА'!AO128*$CR$4,0)&gt;0,ROUND('НП ДЕННА'!AO128*$CR$4,0)*2,2),0)-AP221</f>
        <v>0</v>
      </c>
      <c r="AQ220" s="683">
        <f>'НП ДЕННА'!AP128*30-SUM(AN220:AP220)-AQ221</f>
        <v>0</v>
      </c>
      <c r="AR220" s="518">
        <f>'НП ДЕННА'!AP128-AR221</f>
        <v>0</v>
      </c>
      <c r="AS220" s="545">
        <f>IF('НП ДЕННА'!AQ128&gt;0,IF(ROUND('НП ДЕННА'!AQ128*$CR$4,0)&gt;0,ROUND('НП ДЕННА'!AQ128*$CR$4,0)*2,2),0)-AS221</f>
        <v>0</v>
      </c>
      <c r="AT220" s="545">
        <f>IF('НП ДЕННА'!AR128&gt;0,IF(ROUND('НП ДЕННА'!AR128*$CR$4,0)&gt;0,ROUND('НП ДЕННА'!AR128*$CR$4,0)*2,2),0)-AT221</f>
        <v>0</v>
      </c>
      <c r="AU220" s="546">
        <f>IF('НП ДЕННА'!AS128&gt;0,IF(ROUND('НП ДЕННА'!AS128*$CR$4,0)&gt;0,ROUND('НП ДЕННА'!AS128*$CR$4,0)*2,2),0)-AU221</f>
        <v>0</v>
      </c>
      <c r="AV220" s="683">
        <f>'НП ДЕННА'!AT128*30-SUM(AS220:AU220)-AV221</f>
        <v>0</v>
      </c>
      <c r="AW220" s="518">
        <f>'НП ДЕННА'!AT128-AW221</f>
        <v>0</v>
      </c>
      <c r="AX220" s="545">
        <f>IF('НП ДЕННА'!AU128&gt;0,IF(ROUND('НП ДЕННА'!AU128*$CR$4,0)&gt;0,ROUND('НП ДЕННА'!AU128*$CR$4,0)*2,2),0)-AX221</f>
        <v>0</v>
      </c>
      <c r="AY220" s="545">
        <f>IF('НП ДЕННА'!AV128&gt;0,IF(ROUND('НП ДЕННА'!AV128*$CR$4,0)&gt;0,ROUND('НП ДЕННА'!AV128*$CR$4,0)*2,2),0)-AY221</f>
        <v>0</v>
      </c>
      <c r="AZ220" s="546">
        <f>IF('НП ДЕННА'!AW128&gt;0,IF(ROUND('НП ДЕННА'!AW128*$CR$4,0)&gt;0,ROUND('НП ДЕННА'!AW128*$CR$4,0)*2,2),0)-AZ221</f>
        <v>0</v>
      </c>
      <c r="BA220" s="683">
        <f>'НП ДЕННА'!AX128*30-SUM(AX220:AZ220)-BA221</f>
        <v>0</v>
      </c>
      <c r="BB220" s="518">
        <f>'НП ДЕННА'!AX128-BB221</f>
        <v>0</v>
      </c>
      <c r="BC220" s="545">
        <f>IF('НП ДЕННА'!AY128&gt;0,IF(ROUND('НП ДЕННА'!AY128*$CR$4,0)&gt;0,ROUND('НП ДЕННА'!AY128*$CR$4,0)*2,2),0)-BC221</f>
        <v>0</v>
      </c>
      <c r="BD220" s="545">
        <f>IF('НП ДЕННА'!AZ128&gt;0,IF(ROUND('НП ДЕННА'!AZ128*$CR$4,0)&gt;0,ROUND('НП ДЕННА'!AZ128*$CR$4,0)*2,2),0)-BD221</f>
        <v>0</v>
      </c>
      <c r="BE220" s="546">
        <f>IF('НП ДЕННА'!BA128&gt;0,IF(ROUND('НП ДЕННА'!BA128*$CR$4,0)&gt;0,ROUND('НП ДЕННА'!BA128*$CR$4,0)*2,2),0)-BE221</f>
        <v>0</v>
      </c>
      <c r="BF220" s="683">
        <f>'НП ДЕННА'!BB128*30-SUM(BC220:BE220)-BF221</f>
        <v>0</v>
      </c>
      <c r="BG220" s="518">
        <f>'НП ДЕННА'!BB128-BG221</f>
        <v>0</v>
      </c>
      <c r="BH220" s="545">
        <f>IF('НП ДЕННА'!BC128&gt;0,IF(ROUND('НП ДЕННА'!BC128*$CR$4,0)&gt;0,ROUND('НП ДЕННА'!BC128*$CR$4,0)*2,2),0)-BH221</f>
        <v>0</v>
      </c>
      <c r="BI220" s="545">
        <f>IF('НП ДЕННА'!BD128&gt;0,IF(ROUND('НП ДЕННА'!BD128*$CR$4,0)&gt;0,ROUND('НП ДЕННА'!BD128*$CR$4,0)*2,2),0)-BI221</f>
        <v>0</v>
      </c>
      <c r="BJ220" s="546">
        <f>IF('НП ДЕННА'!BE128&gt;0,IF(ROUND('НП ДЕННА'!BE128*$CR$4,0)&gt;0,ROUND('НП ДЕННА'!BE128*$CR$4,0)*2,2),0)-BJ221</f>
        <v>0</v>
      </c>
      <c r="BK220" s="683">
        <f>'НП ДЕННА'!BF128*30-SUM(BH220:BJ220)-BK221</f>
        <v>0</v>
      </c>
      <c r="BL220" s="518">
        <f>'НП ДЕННА'!BF128-BL221</f>
        <v>0</v>
      </c>
      <c r="BM220" s="545">
        <f>IF('НП ДЕННА'!BG128&gt;0,IF(ROUND('НП ДЕННА'!BG128*$CR$4,0)&gt;0,ROUND('НП ДЕННА'!BG128*$CR$4,0)*2,2),0)-BM221</f>
        <v>0</v>
      </c>
      <c r="BN220" s="545">
        <f>IF('НП ДЕННА'!BH128&gt;0,IF(ROUND('НП ДЕННА'!BH128*$CR$4,0)&gt;0,ROUND('НП ДЕННА'!BH128*$CR$4,0)*2,2),0)-BN221</f>
        <v>0</v>
      </c>
      <c r="BO220" s="546">
        <f>IF('НП ДЕННА'!BI128&gt;0,IF(ROUND('НП ДЕННА'!BI128*$CR$4,0)&gt;0,ROUND('НП ДЕННА'!BI128*$CR$4,0)*2,2),0)-BO221</f>
        <v>0</v>
      </c>
      <c r="BP220" s="683">
        <f>'НП ДЕННА'!BJ128*30-SUM(BM220:BO220)-BP221</f>
        <v>0</v>
      </c>
      <c r="BQ220" s="518">
        <f>'НП ДЕННА'!BJ128-BQ221</f>
        <v>0</v>
      </c>
      <c r="BR220" s="545">
        <f>IF('НП ДЕННА'!BK128&gt;0,IF(ROUND('НП ДЕННА'!BK128*$CR$4,0)&gt;0,ROUND('НП ДЕННА'!BK128*$CR$4,0)*2,2),0)-BR221</f>
        <v>0</v>
      </c>
      <c r="BS220" s="545">
        <f>IF('НП ДЕННА'!BL128&gt;0,IF(ROUND('НП ДЕННА'!BL128*$CR$4,0)&gt;0,ROUND('НП ДЕННА'!BL128*$CR$4,0)*2,2),0)-BS221</f>
        <v>0</v>
      </c>
      <c r="BT220" s="546">
        <f>IF('НП ДЕННА'!BM128&gt;0,IF(ROUND('НП ДЕННА'!BM128*$CR$4,0)&gt;0,ROUND('НП ДЕННА'!BM128*$CR$4,0)*2,2),0)-BT221</f>
        <v>0</v>
      </c>
      <c r="BU220" s="683">
        <f>'НП ДЕННА'!BN128*30-SUM(BR220:BT220)-BU221</f>
        <v>0</v>
      </c>
      <c r="BV220" s="518">
        <f>'НП ДЕННА'!BN128-BV221</f>
        <v>0</v>
      </c>
      <c r="BW220" s="545">
        <f>IF('НП ДЕННА'!BO128&gt;0,IF(ROUND('НП ДЕННА'!BO128*$CR$4,0)&gt;0,ROUND('НП ДЕННА'!BO128*$CR$4,0)*2,2),0)-BW221</f>
        <v>0</v>
      </c>
      <c r="BX220" s="545">
        <f>IF('НП ДЕННА'!BP128&gt;0,IF(ROUND('НП ДЕННА'!BP128*$CR$4,0)&gt;0,ROUND('НП ДЕННА'!BP128*$CR$4,0)*2,2),0)-BX221</f>
        <v>0</v>
      </c>
      <c r="BY220" s="546">
        <f>IF('НП ДЕННА'!BQ128&gt;0,IF(ROUND('НП ДЕННА'!BQ128*$CR$4,0)&gt;0,ROUND('НП ДЕННА'!BQ128*$CR$4,0)*2,2),0)-BY221</f>
        <v>0</v>
      </c>
      <c r="BZ220" s="683">
        <f>'НП ДЕННА'!BR128*30-SUM(BW220:BY220)-BZ221</f>
        <v>0</v>
      </c>
      <c r="CA220" s="518">
        <f>'НП ДЕННА'!BR128-CA221</f>
        <v>0</v>
      </c>
      <c r="CB220" s="545">
        <f>IF('НП ДЕННА'!BS128&gt;0,IF(ROUND('НП ДЕННА'!BS128*$CR$4,0)&gt;0,ROUND('НП ДЕННА'!BS128*$CR$4,0)*2,2),0)-CB221</f>
        <v>0</v>
      </c>
      <c r="CC220" s="545">
        <f>IF('НП ДЕННА'!BT128&gt;0,IF(ROUND('НП ДЕННА'!BT128*$CR$4,0)&gt;0,ROUND('НП ДЕННА'!BT128*$CR$4,0)*2,2),0)-CC221</f>
        <v>0</v>
      </c>
      <c r="CD220" s="546">
        <f>IF('НП ДЕННА'!BU128&gt;0,IF(ROUND('НП ДЕННА'!BU128*$CR$4,0)&gt;0,ROUND('НП ДЕННА'!BU128*$CR$4,0)*2,2),0)-CD221</f>
        <v>0</v>
      </c>
      <c r="CE220" s="683">
        <f>'НП ДЕННА'!BV128*30-SUM(CB220:CD220)-CE221</f>
        <v>0</v>
      </c>
      <c r="CF220" s="518">
        <f>'НП ДЕННА'!BV128-CF221</f>
        <v>0</v>
      </c>
      <c r="CG220" s="545">
        <f>IF('НП ДЕННА'!BW128&gt;0,IF(ROUND('НП ДЕННА'!BW128*$CR$4,0)&gt;0,ROUND('НП ДЕННА'!BW128*$CR$4,0)*2,2),0)-CG221</f>
        <v>0</v>
      </c>
      <c r="CH220" s="545">
        <f>IF('НП ДЕННА'!BX128&gt;0,IF(ROUND('НП ДЕННА'!BX128*$CR$4,0)&gt;0,ROUND('НП ДЕННА'!BX128*$CR$4,0)*2,2),0)-CH221</f>
        <v>0</v>
      </c>
      <c r="CI220" s="546">
        <f>IF('НП ДЕННА'!BY128&gt;0,IF(ROUND('НП ДЕННА'!BY128*$CR$4,0)&gt;0,ROUND('НП ДЕННА'!BY128*$CR$4,0)*2,2),0)-CI221</f>
        <v>0</v>
      </c>
      <c r="CJ220" s="683">
        <f>'НП ДЕННА'!BZ128*30-SUM(CG220:CI220)-CJ221</f>
        <v>0</v>
      </c>
      <c r="CK220" s="518">
        <f>'НП ДЕННА'!BZ128-CK221</f>
        <v>0</v>
      </c>
      <c r="CL220" s="545">
        <f>IF('НП ДЕННА'!CA128&gt;0,IF(ROUND('НП ДЕННА'!CA128*$CR$4,0)&gt;0,ROUND('НП ДЕННА'!CA128*$CR$4,0)*2,2),0)-CL221</f>
        <v>0</v>
      </c>
      <c r="CM220" s="545">
        <f>IF('НП ДЕННА'!CB128&gt;0,IF(ROUND('НП ДЕННА'!CB128*$CR$4,0)&gt;0,ROUND('НП ДЕННА'!CB128*$CR$4,0)*2,2),0)-CM221</f>
        <v>0</v>
      </c>
      <c r="CN220" s="546">
        <f>IF('НП ДЕННА'!CC128&gt;0,IF(ROUND('НП ДЕННА'!CC128*$CR$4,0)&gt;0,ROUND('НП ДЕННА'!CC128*$CR$4,0)*2,2),0)-CN221</f>
        <v>0</v>
      </c>
      <c r="CO220" s="683">
        <f>'НП ДЕННА'!CD128*30-SUM(CL220:CN220)-CO221</f>
        <v>0</v>
      </c>
      <c r="CP220" s="518">
        <f>'НП ДЕННА'!CD128-CP221</f>
        <v>0</v>
      </c>
      <c r="CQ220" s="62"/>
    </row>
    <row r="221" spans="1:95" s="19" customFormat="1" ht="10.199999999999999" hidden="1" x14ac:dyDescent="0.2">
      <c r="A221" s="22"/>
      <c r="B221" s="363"/>
      <c r="C221" s="512" t="s">
        <v>275</v>
      </c>
      <c r="D221" s="513"/>
      <c r="E221" s="514"/>
      <c r="F221" s="514"/>
      <c r="G221" s="515"/>
      <c r="H221" s="513"/>
      <c r="I221" s="514"/>
      <c r="J221" s="514"/>
      <c r="K221" s="514"/>
      <c r="L221" s="514"/>
      <c r="M221" s="514"/>
      <c r="N221" s="514"/>
      <c r="O221" s="514"/>
      <c r="P221" s="514"/>
      <c r="Q221" s="514"/>
      <c r="R221" s="514"/>
      <c r="S221" s="514"/>
      <c r="T221" s="516"/>
      <c r="U221" s="516"/>
      <c r="V221" s="513"/>
      <c r="W221" s="514"/>
      <c r="X221" s="514"/>
      <c r="Y221" s="514"/>
      <c r="Z221" s="514"/>
      <c r="AA221" s="514"/>
      <c r="AB221" s="514"/>
      <c r="AC221" s="516">
        <f t="shared" si="1220"/>
        <v>0</v>
      </c>
      <c r="AD221" s="621">
        <f>AM221+AR221+AW221+BB221+BG221+BL221+BQ221+BV221+CA221+CF221+CK221+CP221</f>
        <v>0</v>
      </c>
      <c r="AE221" s="517">
        <f t="shared" si="1204"/>
        <v>0</v>
      </c>
      <c r="AF221" s="517">
        <f t="shared" si="1205"/>
        <v>0</v>
      </c>
      <c r="AG221" s="517">
        <f t="shared" si="1206"/>
        <v>0</v>
      </c>
      <c r="AH221" s="517">
        <f t="shared" si="1207"/>
        <v>0</v>
      </c>
      <c r="AI221" s="684"/>
      <c r="AJ221" s="684"/>
      <c r="AK221" s="685"/>
      <c r="AL221" s="549"/>
      <c r="AM221" s="520">
        <f t="shared" ref="AM221" si="1389">SUM(AI221:AL221)/30</f>
        <v>0</v>
      </c>
      <c r="AN221" s="684"/>
      <c r="AO221" s="684"/>
      <c r="AP221" s="685"/>
      <c r="AQ221" s="549"/>
      <c r="AR221" s="520">
        <f t="shared" ref="AR221" si="1390">SUM(AN221:AQ221)/30</f>
        <v>0</v>
      </c>
      <c r="AS221" s="684"/>
      <c r="AT221" s="684"/>
      <c r="AU221" s="685"/>
      <c r="AV221" s="549"/>
      <c r="AW221" s="520">
        <f t="shared" ref="AW221" si="1391">SUM(AS221:AV221)/30</f>
        <v>0</v>
      </c>
      <c r="AX221" s="684"/>
      <c r="AY221" s="684"/>
      <c r="AZ221" s="685"/>
      <c r="BA221" s="549"/>
      <c r="BB221" s="520">
        <f t="shared" ref="BB221" si="1392">SUM(AX221:BA221)/30</f>
        <v>0</v>
      </c>
      <c r="BC221" s="684"/>
      <c r="BD221" s="684"/>
      <c r="BE221" s="685"/>
      <c r="BF221" s="549"/>
      <c r="BG221" s="520">
        <f t="shared" ref="BG221" si="1393">SUM(BC221:BF221)/30</f>
        <v>0</v>
      </c>
      <c r="BH221" s="684"/>
      <c r="BI221" s="684"/>
      <c r="BJ221" s="685"/>
      <c r="BK221" s="549"/>
      <c r="BL221" s="520">
        <f t="shared" ref="BL221" si="1394">SUM(BH221:BK221)/30</f>
        <v>0</v>
      </c>
      <c r="BM221" s="684"/>
      <c r="BN221" s="684"/>
      <c r="BO221" s="685"/>
      <c r="BP221" s="549"/>
      <c r="BQ221" s="520">
        <f t="shared" ref="BQ221" si="1395">SUM(BM221:BP221)/30</f>
        <v>0</v>
      </c>
      <c r="BR221" s="684"/>
      <c r="BS221" s="684"/>
      <c r="BT221" s="685"/>
      <c r="BU221" s="549"/>
      <c r="BV221" s="520">
        <f t="shared" ref="BV221" si="1396">SUM(BR221:BU221)/30</f>
        <v>0</v>
      </c>
      <c r="BW221" s="684"/>
      <c r="BX221" s="684"/>
      <c r="BY221" s="685"/>
      <c r="BZ221" s="549"/>
      <c r="CA221" s="520">
        <f t="shared" ref="CA221" si="1397">SUM(BW221:BZ221)/30</f>
        <v>0</v>
      </c>
      <c r="CB221" s="684"/>
      <c r="CC221" s="684"/>
      <c r="CD221" s="685"/>
      <c r="CE221" s="549"/>
      <c r="CF221" s="520">
        <f t="shared" ref="CF221" si="1398">SUM(CB221:CE221)/30</f>
        <v>0</v>
      </c>
      <c r="CG221" s="684"/>
      <c r="CH221" s="684"/>
      <c r="CI221" s="685"/>
      <c r="CJ221" s="549"/>
      <c r="CK221" s="520">
        <f t="shared" ref="CK221" si="1399">SUM(CG221:CJ221)/30</f>
        <v>0</v>
      </c>
      <c r="CL221" s="684"/>
      <c r="CM221" s="684"/>
      <c r="CN221" s="685"/>
      <c r="CO221" s="549"/>
      <c r="CP221" s="520">
        <f t="shared" ref="CP221" si="1400">SUM(CL221:CO221)/30</f>
        <v>0</v>
      </c>
      <c r="CQ221" s="62"/>
    </row>
    <row r="222" spans="1:95" s="19" customFormat="1" ht="10.199999999999999" hidden="1" x14ac:dyDescent="0.2">
      <c r="A222" s="22" t="str">
        <f>'НП ДЕННА'!A129</f>
        <v>2.17</v>
      </c>
      <c r="B222" s="270" t="str">
        <f>'НП ДЕННА'!B129</f>
        <v>Вибіркова дисципліна 17</v>
      </c>
      <c r="C222" s="271"/>
      <c r="D222" s="272">
        <f>'НП ДЕННА'!D129</f>
        <v>0</v>
      </c>
      <c r="E222" s="273">
        <f>'НП ДЕННА'!E129</f>
        <v>0</v>
      </c>
      <c r="F222" s="273">
        <f>'НП ДЕННА'!F129</f>
        <v>0</v>
      </c>
      <c r="G222" s="274">
        <f>'НП ДЕННА'!G129</f>
        <v>0</v>
      </c>
      <c r="H222" s="272">
        <f>'НП ДЕННА'!H129</f>
        <v>0</v>
      </c>
      <c r="I222" s="273">
        <f>'НП ДЕННА'!I129</f>
        <v>0</v>
      </c>
      <c r="J222" s="273">
        <f>'НП ДЕННА'!J129</f>
        <v>0</v>
      </c>
      <c r="K222" s="273">
        <f>'НП ДЕННА'!K129</f>
        <v>0</v>
      </c>
      <c r="L222" s="273"/>
      <c r="M222" s="273"/>
      <c r="N222" s="273"/>
      <c r="O222" s="273"/>
      <c r="P222" s="273">
        <f>'НП ДЕННА'!P129</f>
        <v>0</v>
      </c>
      <c r="Q222" s="273">
        <f>'НП ДЕННА'!Q129</f>
        <v>0</v>
      </c>
      <c r="R222" s="273">
        <f>'НП ДЕННА'!R129</f>
        <v>0</v>
      </c>
      <c r="S222" s="273">
        <f>'НП ДЕННА'!S129</f>
        <v>0</v>
      </c>
      <c r="T222" s="257">
        <f>'НП ДЕННА'!T129</f>
        <v>0</v>
      </c>
      <c r="U222" s="257">
        <f>'НП ДЕННА'!U129</f>
        <v>0</v>
      </c>
      <c r="V222" s="272">
        <f>'НП ДЕННА'!V129</f>
        <v>0</v>
      </c>
      <c r="W222" s="273">
        <f>'НП ДЕННА'!W129</f>
        <v>0</v>
      </c>
      <c r="X222" s="273">
        <f>'НП ДЕННА'!X129</f>
        <v>0</v>
      </c>
      <c r="Y222" s="273">
        <f>'НП ДЕННА'!Y129</f>
        <v>0</v>
      </c>
      <c r="Z222" s="273">
        <f>'НП ДЕННА'!Z129</f>
        <v>0</v>
      </c>
      <c r="AA222" s="273">
        <f>'НП ДЕННА'!AA129</f>
        <v>0</v>
      </c>
      <c r="AB222" s="273">
        <f>'НП ДЕННА'!AB129</f>
        <v>0</v>
      </c>
      <c r="AC222" s="275">
        <f t="shared" si="1220"/>
        <v>0</v>
      </c>
      <c r="AD222" s="620">
        <f>'НП ДЕННА'!AD129-AD223</f>
        <v>0</v>
      </c>
      <c r="AE222" s="9">
        <f t="shared" si="1204"/>
        <v>0</v>
      </c>
      <c r="AF222" s="9">
        <f t="shared" si="1205"/>
        <v>0</v>
      </c>
      <c r="AG222" s="9">
        <f t="shared" si="1206"/>
        <v>0</v>
      </c>
      <c r="AH222" s="9">
        <f t="shared" si="1207"/>
        <v>0</v>
      </c>
      <c r="AI222" s="545">
        <f>IF('НП ДЕННА'!AI129&gt;0,IF(ROUND('НП ДЕННА'!AI129*$CR$4,0)&gt;0,ROUND('НП ДЕННА'!AI129*$CR$4,0)*2,2),0)-AI223</f>
        <v>0</v>
      </c>
      <c r="AJ222" s="545">
        <f>IF('НП ДЕННА'!AJ129&gt;0,IF(ROUND('НП ДЕННА'!AJ129*$CR$4,0)&gt;0,ROUND('НП ДЕННА'!AJ129*$CR$4,0)*2,2),0)-AJ223</f>
        <v>0</v>
      </c>
      <c r="AK222" s="546">
        <f>IF('НП ДЕННА'!AK129&gt;0,IF(ROUND('НП ДЕННА'!AK129*$CR$4,0)&gt;0,ROUND('НП ДЕННА'!AK129*$CR$4,0)*2,2),0)-AK223</f>
        <v>0</v>
      </c>
      <c r="AL222" s="683">
        <f>'НП ДЕННА'!AL129*30-SUM(AI222:AK222)-AL223</f>
        <v>0</v>
      </c>
      <c r="AM222" s="518">
        <f>'НП ДЕННА'!AL129-AM223</f>
        <v>0</v>
      </c>
      <c r="AN222" s="545">
        <f>IF('НП ДЕННА'!AM129&gt;0,IF(ROUND('НП ДЕННА'!AM129*$CR$4,0)&gt;0,ROUND('НП ДЕННА'!AM129*$CR$4,0)*2,2),0)-AN223</f>
        <v>0</v>
      </c>
      <c r="AO222" s="545">
        <f>IF('НП ДЕННА'!AN129&gt;0,IF(ROUND('НП ДЕННА'!AN129*$CR$4,0)&gt;0,ROUND('НП ДЕННА'!AN129*$CR$4,0)*2,2),0)-AO223</f>
        <v>0</v>
      </c>
      <c r="AP222" s="546">
        <f>IF('НП ДЕННА'!AO129&gt;0,IF(ROUND('НП ДЕННА'!AO129*$CR$4,0)&gt;0,ROUND('НП ДЕННА'!AO129*$CR$4,0)*2,2),0)-AP223</f>
        <v>0</v>
      </c>
      <c r="AQ222" s="683">
        <f>'НП ДЕННА'!AP129*30-SUM(AN222:AP222)-AQ223</f>
        <v>0</v>
      </c>
      <c r="AR222" s="518">
        <f>'НП ДЕННА'!AP129-AR223</f>
        <v>0</v>
      </c>
      <c r="AS222" s="545">
        <f>IF('НП ДЕННА'!AQ129&gt;0,IF(ROUND('НП ДЕННА'!AQ129*$CR$4,0)&gt;0,ROUND('НП ДЕННА'!AQ129*$CR$4,0)*2,2),0)-AS223</f>
        <v>0</v>
      </c>
      <c r="AT222" s="545">
        <f>IF('НП ДЕННА'!AR129&gt;0,IF(ROUND('НП ДЕННА'!AR129*$CR$4,0)&gt;0,ROUND('НП ДЕННА'!AR129*$CR$4,0)*2,2),0)-AT223</f>
        <v>0</v>
      </c>
      <c r="AU222" s="546">
        <f>IF('НП ДЕННА'!AS129&gt;0,IF(ROUND('НП ДЕННА'!AS129*$CR$4,0)&gt;0,ROUND('НП ДЕННА'!AS129*$CR$4,0)*2,2),0)-AU223</f>
        <v>0</v>
      </c>
      <c r="AV222" s="683">
        <f>'НП ДЕННА'!AT129*30-SUM(AS222:AU222)-AV223</f>
        <v>0</v>
      </c>
      <c r="AW222" s="518">
        <f>'НП ДЕННА'!AT129-AW223</f>
        <v>0</v>
      </c>
      <c r="AX222" s="545">
        <f>IF('НП ДЕННА'!AU129&gt;0,IF(ROUND('НП ДЕННА'!AU129*$CR$4,0)&gt;0,ROUND('НП ДЕННА'!AU129*$CR$4,0)*2,2),0)-AX223</f>
        <v>0</v>
      </c>
      <c r="AY222" s="545">
        <f>IF('НП ДЕННА'!AV129&gt;0,IF(ROUND('НП ДЕННА'!AV129*$CR$4,0)&gt;0,ROUND('НП ДЕННА'!AV129*$CR$4,0)*2,2),0)-AY223</f>
        <v>0</v>
      </c>
      <c r="AZ222" s="546">
        <f>IF('НП ДЕННА'!AW129&gt;0,IF(ROUND('НП ДЕННА'!AW129*$CR$4,0)&gt;0,ROUND('НП ДЕННА'!AW129*$CR$4,0)*2,2),0)-AZ223</f>
        <v>0</v>
      </c>
      <c r="BA222" s="683">
        <f>'НП ДЕННА'!AX129*30-SUM(AX222:AZ222)-BA223</f>
        <v>0</v>
      </c>
      <c r="BB222" s="518">
        <f>'НП ДЕННА'!AX129-BB223</f>
        <v>0</v>
      </c>
      <c r="BC222" s="545">
        <f>IF('НП ДЕННА'!AY129&gt;0,IF(ROUND('НП ДЕННА'!AY129*$CR$4,0)&gt;0,ROUND('НП ДЕННА'!AY129*$CR$4,0)*2,2),0)-BC223</f>
        <v>0</v>
      </c>
      <c r="BD222" s="545">
        <f>IF('НП ДЕННА'!AZ129&gt;0,IF(ROUND('НП ДЕННА'!AZ129*$CR$4,0)&gt;0,ROUND('НП ДЕННА'!AZ129*$CR$4,0)*2,2),0)-BD223</f>
        <v>0</v>
      </c>
      <c r="BE222" s="546">
        <f>IF('НП ДЕННА'!BA129&gt;0,IF(ROUND('НП ДЕННА'!BA129*$CR$4,0)&gt;0,ROUND('НП ДЕННА'!BA129*$CR$4,0)*2,2),0)-BE223</f>
        <v>0</v>
      </c>
      <c r="BF222" s="683">
        <f>'НП ДЕННА'!BB129*30-SUM(BC222:BE222)-BF223</f>
        <v>0</v>
      </c>
      <c r="BG222" s="518">
        <f>'НП ДЕННА'!BB129-BG223</f>
        <v>0</v>
      </c>
      <c r="BH222" s="545">
        <f>IF('НП ДЕННА'!BC129&gt;0,IF(ROUND('НП ДЕННА'!BC129*$CR$4,0)&gt;0,ROUND('НП ДЕННА'!BC129*$CR$4,0)*2,2),0)-BH223</f>
        <v>0</v>
      </c>
      <c r="BI222" s="545">
        <f>IF('НП ДЕННА'!BD129&gt;0,IF(ROUND('НП ДЕННА'!BD129*$CR$4,0)&gt;0,ROUND('НП ДЕННА'!BD129*$CR$4,0)*2,2),0)-BI223</f>
        <v>0</v>
      </c>
      <c r="BJ222" s="546">
        <f>IF('НП ДЕННА'!BE129&gt;0,IF(ROUND('НП ДЕННА'!BE129*$CR$4,0)&gt;0,ROUND('НП ДЕННА'!BE129*$CR$4,0)*2,2),0)-BJ223</f>
        <v>0</v>
      </c>
      <c r="BK222" s="683">
        <f>'НП ДЕННА'!BF129*30-SUM(BH222:BJ222)-BK223</f>
        <v>0</v>
      </c>
      <c r="BL222" s="518">
        <f>'НП ДЕННА'!BF129-BL223</f>
        <v>0</v>
      </c>
      <c r="BM222" s="545">
        <f>IF('НП ДЕННА'!BG129&gt;0,IF(ROUND('НП ДЕННА'!BG129*$CR$4,0)&gt;0,ROUND('НП ДЕННА'!BG129*$CR$4,0)*2,2),0)-BM223</f>
        <v>0</v>
      </c>
      <c r="BN222" s="545">
        <f>IF('НП ДЕННА'!BH129&gt;0,IF(ROUND('НП ДЕННА'!BH129*$CR$4,0)&gt;0,ROUND('НП ДЕННА'!BH129*$CR$4,0)*2,2),0)-BN223</f>
        <v>0</v>
      </c>
      <c r="BO222" s="546">
        <f>IF('НП ДЕННА'!BI129&gt;0,IF(ROUND('НП ДЕННА'!BI129*$CR$4,0)&gt;0,ROUND('НП ДЕННА'!BI129*$CR$4,0)*2,2),0)-BO223</f>
        <v>0</v>
      </c>
      <c r="BP222" s="683">
        <f>'НП ДЕННА'!BJ129*30-SUM(BM222:BO222)-BP223</f>
        <v>0</v>
      </c>
      <c r="BQ222" s="518">
        <f>'НП ДЕННА'!BJ129-BQ223</f>
        <v>0</v>
      </c>
      <c r="BR222" s="545">
        <f>IF('НП ДЕННА'!BK129&gt;0,IF(ROUND('НП ДЕННА'!BK129*$CR$4,0)&gt;0,ROUND('НП ДЕННА'!BK129*$CR$4,0)*2,2),0)-BR223</f>
        <v>0</v>
      </c>
      <c r="BS222" s="545">
        <f>IF('НП ДЕННА'!BL129&gt;0,IF(ROUND('НП ДЕННА'!BL129*$CR$4,0)&gt;0,ROUND('НП ДЕННА'!BL129*$CR$4,0)*2,2),0)-BS223</f>
        <v>0</v>
      </c>
      <c r="BT222" s="546">
        <f>IF('НП ДЕННА'!BM129&gt;0,IF(ROUND('НП ДЕННА'!BM129*$CR$4,0)&gt;0,ROUND('НП ДЕННА'!BM129*$CR$4,0)*2,2),0)-BT223</f>
        <v>0</v>
      </c>
      <c r="BU222" s="683">
        <f>'НП ДЕННА'!BN129*30-SUM(BR222:BT222)-BU223</f>
        <v>0</v>
      </c>
      <c r="BV222" s="518">
        <f>'НП ДЕННА'!BN129-BV223</f>
        <v>0</v>
      </c>
      <c r="BW222" s="545">
        <f>IF('НП ДЕННА'!BO129&gt;0,IF(ROUND('НП ДЕННА'!BO129*$CR$4,0)&gt;0,ROUND('НП ДЕННА'!BO129*$CR$4,0)*2,2),0)-BW223</f>
        <v>0</v>
      </c>
      <c r="BX222" s="545">
        <f>IF('НП ДЕННА'!BP129&gt;0,IF(ROUND('НП ДЕННА'!BP129*$CR$4,0)&gt;0,ROUND('НП ДЕННА'!BP129*$CR$4,0)*2,2),0)-BX223</f>
        <v>0</v>
      </c>
      <c r="BY222" s="546">
        <f>IF('НП ДЕННА'!BQ129&gt;0,IF(ROUND('НП ДЕННА'!BQ129*$CR$4,0)&gt;0,ROUND('НП ДЕННА'!BQ129*$CR$4,0)*2,2),0)-BY223</f>
        <v>0</v>
      </c>
      <c r="BZ222" s="683">
        <f>'НП ДЕННА'!BR129*30-SUM(BW222:BY222)-BZ223</f>
        <v>0</v>
      </c>
      <c r="CA222" s="518">
        <f>'НП ДЕННА'!BR129-CA223</f>
        <v>0</v>
      </c>
      <c r="CB222" s="545">
        <f>IF('НП ДЕННА'!BS129&gt;0,IF(ROUND('НП ДЕННА'!BS129*$CR$4,0)&gt;0,ROUND('НП ДЕННА'!BS129*$CR$4,0)*2,2),0)-CB223</f>
        <v>0</v>
      </c>
      <c r="CC222" s="545">
        <f>IF('НП ДЕННА'!BT129&gt;0,IF(ROUND('НП ДЕННА'!BT129*$CR$4,0)&gt;0,ROUND('НП ДЕННА'!BT129*$CR$4,0)*2,2),0)-CC223</f>
        <v>0</v>
      </c>
      <c r="CD222" s="546">
        <f>IF('НП ДЕННА'!BU129&gt;0,IF(ROUND('НП ДЕННА'!BU129*$CR$4,0)&gt;0,ROUND('НП ДЕННА'!BU129*$CR$4,0)*2,2),0)-CD223</f>
        <v>0</v>
      </c>
      <c r="CE222" s="683">
        <f>'НП ДЕННА'!BV129*30-SUM(CB222:CD222)-CE223</f>
        <v>0</v>
      </c>
      <c r="CF222" s="518">
        <f>'НП ДЕННА'!BV129-CF223</f>
        <v>0</v>
      </c>
      <c r="CG222" s="545">
        <f>IF('НП ДЕННА'!BW129&gt;0,IF(ROUND('НП ДЕННА'!BW129*$CR$4,0)&gt;0,ROUND('НП ДЕННА'!BW129*$CR$4,0)*2,2),0)-CG223</f>
        <v>0</v>
      </c>
      <c r="CH222" s="545">
        <f>IF('НП ДЕННА'!BX129&gt;0,IF(ROUND('НП ДЕННА'!BX129*$CR$4,0)&gt;0,ROUND('НП ДЕННА'!BX129*$CR$4,0)*2,2),0)-CH223</f>
        <v>0</v>
      </c>
      <c r="CI222" s="546">
        <f>IF('НП ДЕННА'!BY129&gt;0,IF(ROUND('НП ДЕННА'!BY129*$CR$4,0)&gt;0,ROUND('НП ДЕННА'!BY129*$CR$4,0)*2,2),0)-CI223</f>
        <v>0</v>
      </c>
      <c r="CJ222" s="683">
        <f>'НП ДЕННА'!BZ129*30-SUM(CG222:CI222)-CJ223</f>
        <v>0</v>
      </c>
      <c r="CK222" s="518">
        <f>'НП ДЕННА'!BZ129-CK223</f>
        <v>0</v>
      </c>
      <c r="CL222" s="545">
        <f>IF('НП ДЕННА'!CA129&gt;0,IF(ROUND('НП ДЕННА'!CA129*$CR$4,0)&gt;0,ROUND('НП ДЕННА'!CA129*$CR$4,0)*2,2),0)-CL223</f>
        <v>0</v>
      </c>
      <c r="CM222" s="545">
        <f>IF('НП ДЕННА'!CB129&gt;0,IF(ROUND('НП ДЕННА'!CB129*$CR$4,0)&gt;0,ROUND('НП ДЕННА'!CB129*$CR$4,0)*2,2),0)-CM223</f>
        <v>0</v>
      </c>
      <c r="CN222" s="546">
        <f>IF('НП ДЕННА'!CC129&gt;0,IF(ROUND('НП ДЕННА'!CC129*$CR$4,0)&gt;0,ROUND('НП ДЕННА'!CC129*$CR$4,0)*2,2),0)-CN223</f>
        <v>0</v>
      </c>
      <c r="CO222" s="683">
        <f>'НП ДЕННА'!CD129*30-SUM(CL222:CN222)-CO223</f>
        <v>0</v>
      </c>
      <c r="CP222" s="518">
        <f>'НП ДЕННА'!CD129-CP223</f>
        <v>0</v>
      </c>
      <c r="CQ222" s="62"/>
    </row>
    <row r="223" spans="1:95" s="19" customFormat="1" ht="10.199999999999999" hidden="1" x14ac:dyDescent="0.2">
      <c r="A223" s="22"/>
      <c r="B223" s="363"/>
      <c r="C223" s="512" t="s">
        <v>275</v>
      </c>
      <c r="D223" s="513"/>
      <c r="E223" s="514"/>
      <c r="F223" s="514"/>
      <c r="G223" s="515"/>
      <c r="H223" s="513"/>
      <c r="I223" s="514"/>
      <c r="J223" s="514"/>
      <c r="K223" s="514"/>
      <c r="L223" s="514"/>
      <c r="M223" s="514"/>
      <c r="N223" s="514"/>
      <c r="O223" s="514"/>
      <c r="P223" s="514"/>
      <c r="Q223" s="514"/>
      <c r="R223" s="514"/>
      <c r="S223" s="514"/>
      <c r="T223" s="516"/>
      <c r="U223" s="516"/>
      <c r="V223" s="513"/>
      <c r="W223" s="514"/>
      <c r="X223" s="514"/>
      <c r="Y223" s="514"/>
      <c r="Z223" s="514"/>
      <c r="AA223" s="514"/>
      <c r="AB223" s="514"/>
      <c r="AC223" s="516">
        <f t="shared" si="1220"/>
        <v>0</v>
      </c>
      <c r="AD223" s="621">
        <f>AM223+AR223+AW223+BB223+BG223+BL223+BQ223+BV223+CA223+CF223+CK223+CP223</f>
        <v>0</v>
      </c>
      <c r="AE223" s="517">
        <f t="shared" si="1204"/>
        <v>0</v>
      </c>
      <c r="AF223" s="517">
        <f t="shared" si="1205"/>
        <v>0</v>
      </c>
      <c r="AG223" s="517">
        <f t="shared" si="1206"/>
        <v>0</v>
      </c>
      <c r="AH223" s="517">
        <f t="shared" si="1207"/>
        <v>0</v>
      </c>
      <c r="AI223" s="684"/>
      <c r="AJ223" s="684"/>
      <c r="AK223" s="685"/>
      <c r="AL223" s="549"/>
      <c r="AM223" s="520">
        <f t="shared" ref="AM223" si="1401">SUM(AI223:AL223)/30</f>
        <v>0</v>
      </c>
      <c r="AN223" s="684"/>
      <c r="AO223" s="684"/>
      <c r="AP223" s="685"/>
      <c r="AQ223" s="549"/>
      <c r="AR223" s="520">
        <f t="shared" ref="AR223" si="1402">SUM(AN223:AQ223)/30</f>
        <v>0</v>
      </c>
      <c r="AS223" s="684"/>
      <c r="AT223" s="684"/>
      <c r="AU223" s="685"/>
      <c r="AV223" s="549"/>
      <c r="AW223" s="520">
        <f t="shared" ref="AW223" si="1403">SUM(AS223:AV223)/30</f>
        <v>0</v>
      </c>
      <c r="AX223" s="684"/>
      <c r="AY223" s="684"/>
      <c r="AZ223" s="685"/>
      <c r="BA223" s="549"/>
      <c r="BB223" s="520">
        <f t="shared" ref="BB223" si="1404">SUM(AX223:BA223)/30</f>
        <v>0</v>
      </c>
      <c r="BC223" s="684"/>
      <c r="BD223" s="684"/>
      <c r="BE223" s="685"/>
      <c r="BF223" s="549"/>
      <c r="BG223" s="520">
        <f t="shared" ref="BG223" si="1405">SUM(BC223:BF223)/30</f>
        <v>0</v>
      </c>
      <c r="BH223" s="684"/>
      <c r="BI223" s="684"/>
      <c r="BJ223" s="685"/>
      <c r="BK223" s="549"/>
      <c r="BL223" s="520">
        <f t="shared" ref="BL223" si="1406">SUM(BH223:BK223)/30</f>
        <v>0</v>
      </c>
      <c r="BM223" s="684"/>
      <c r="BN223" s="684"/>
      <c r="BO223" s="685"/>
      <c r="BP223" s="549"/>
      <c r="BQ223" s="520">
        <f t="shared" ref="BQ223" si="1407">SUM(BM223:BP223)/30</f>
        <v>0</v>
      </c>
      <c r="BR223" s="684"/>
      <c r="BS223" s="684"/>
      <c r="BT223" s="685"/>
      <c r="BU223" s="549"/>
      <c r="BV223" s="520">
        <f t="shared" ref="BV223" si="1408">SUM(BR223:BU223)/30</f>
        <v>0</v>
      </c>
      <c r="BW223" s="684"/>
      <c r="BX223" s="684"/>
      <c r="BY223" s="685"/>
      <c r="BZ223" s="549"/>
      <c r="CA223" s="520">
        <f t="shared" ref="CA223" si="1409">SUM(BW223:BZ223)/30</f>
        <v>0</v>
      </c>
      <c r="CB223" s="684"/>
      <c r="CC223" s="684"/>
      <c r="CD223" s="685"/>
      <c r="CE223" s="549"/>
      <c r="CF223" s="520">
        <f t="shared" ref="CF223" si="1410">SUM(CB223:CE223)/30</f>
        <v>0</v>
      </c>
      <c r="CG223" s="684"/>
      <c r="CH223" s="684"/>
      <c r="CI223" s="685"/>
      <c r="CJ223" s="549"/>
      <c r="CK223" s="520">
        <f t="shared" ref="CK223" si="1411">SUM(CG223:CJ223)/30</f>
        <v>0</v>
      </c>
      <c r="CL223" s="684"/>
      <c r="CM223" s="684"/>
      <c r="CN223" s="685"/>
      <c r="CO223" s="549"/>
      <c r="CP223" s="520">
        <f t="shared" ref="CP223" si="1412">SUM(CL223:CO223)/30</f>
        <v>0</v>
      </c>
      <c r="CQ223" s="62"/>
    </row>
    <row r="224" spans="1:95" s="19" customFormat="1" ht="10.199999999999999" hidden="1" x14ac:dyDescent="0.2">
      <c r="A224" s="22" t="str">
        <f>'НП ДЕННА'!A130</f>
        <v>2.18</v>
      </c>
      <c r="B224" s="270" t="str">
        <f>'НП ДЕННА'!B130</f>
        <v>Вибіркова дисципліна 18</v>
      </c>
      <c r="C224" s="271"/>
      <c r="D224" s="272">
        <f>'НП ДЕННА'!D130</f>
        <v>0</v>
      </c>
      <c r="E224" s="273">
        <f>'НП ДЕННА'!E130</f>
        <v>0</v>
      </c>
      <c r="F224" s="273">
        <f>'НП ДЕННА'!F130</f>
        <v>0</v>
      </c>
      <c r="G224" s="274">
        <f>'НП ДЕННА'!G130</f>
        <v>0</v>
      </c>
      <c r="H224" s="272">
        <f>'НП ДЕННА'!H130</f>
        <v>0</v>
      </c>
      <c r="I224" s="273">
        <f>'НП ДЕННА'!I130</f>
        <v>0</v>
      </c>
      <c r="J224" s="273">
        <f>'НП ДЕННА'!J130</f>
        <v>0</v>
      </c>
      <c r="K224" s="273">
        <f>'НП ДЕННА'!K130</f>
        <v>0</v>
      </c>
      <c r="L224" s="273"/>
      <c r="M224" s="273"/>
      <c r="N224" s="273"/>
      <c r="O224" s="273"/>
      <c r="P224" s="273">
        <f>'НП ДЕННА'!P130</f>
        <v>0</v>
      </c>
      <c r="Q224" s="273">
        <f>'НП ДЕННА'!Q130</f>
        <v>0</v>
      </c>
      <c r="R224" s="273">
        <f>'НП ДЕННА'!R130</f>
        <v>0</v>
      </c>
      <c r="S224" s="273">
        <f>'НП ДЕННА'!S130</f>
        <v>0</v>
      </c>
      <c r="T224" s="257">
        <f>'НП ДЕННА'!T130</f>
        <v>0</v>
      </c>
      <c r="U224" s="257">
        <f>'НП ДЕННА'!U130</f>
        <v>0</v>
      </c>
      <c r="V224" s="272">
        <f>'НП ДЕННА'!V130</f>
        <v>0</v>
      </c>
      <c r="W224" s="273">
        <f>'НП ДЕННА'!W130</f>
        <v>0</v>
      </c>
      <c r="X224" s="273">
        <f>'НП ДЕННА'!X130</f>
        <v>0</v>
      </c>
      <c r="Y224" s="273">
        <f>'НП ДЕННА'!Y130</f>
        <v>0</v>
      </c>
      <c r="Z224" s="273">
        <f>'НП ДЕННА'!Z130</f>
        <v>0</v>
      </c>
      <c r="AA224" s="273">
        <f>'НП ДЕННА'!AA130</f>
        <v>0</v>
      </c>
      <c r="AB224" s="273">
        <f>'НП ДЕННА'!AB130</f>
        <v>0</v>
      </c>
      <c r="AC224" s="275">
        <f t="shared" si="1220"/>
        <v>0</v>
      </c>
      <c r="AD224" s="620">
        <f>'НП ДЕННА'!AD130-AD225</f>
        <v>0</v>
      </c>
      <c r="AE224" s="9">
        <f t="shared" si="1204"/>
        <v>0</v>
      </c>
      <c r="AF224" s="9">
        <f t="shared" si="1205"/>
        <v>0</v>
      </c>
      <c r="AG224" s="9">
        <f t="shared" si="1206"/>
        <v>0</v>
      </c>
      <c r="AH224" s="9">
        <f t="shared" si="1207"/>
        <v>0</v>
      </c>
      <c r="AI224" s="545">
        <f>IF('НП ДЕННА'!AI130&gt;0,IF(ROUND('НП ДЕННА'!AI130*$CR$4,0)&gt;0,ROUND('НП ДЕННА'!AI130*$CR$4,0)*2,2),0)-AI225</f>
        <v>0</v>
      </c>
      <c r="AJ224" s="545">
        <f>IF('НП ДЕННА'!AJ130&gt;0,IF(ROUND('НП ДЕННА'!AJ130*$CR$4,0)&gt;0,ROUND('НП ДЕННА'!AJ130*$CR$4,0)*2,2),0)-AJ225</f>
        <v>0</v>
      </c>
      <c r="AK224" s="546">
        <f>IF('НП ДЕННА'!AK130&gt;0,IF(ROUND('НП ДЕННА'!AK130*$CR$4,0)&gt;0,ROUND('НП ДЕННА'!AK130*$CR$4,0)*2,2),0)-AK225</f>
        <v>0</v>
      </c>
      <c r="AL224" s="683">
        <f>'НП ДЕННА'!AL130*30-SUM(AI224:AK224)-AL225</f>
        <v>0</v>
      </c>
      <c r="AM224" s="518">
        <f>'НП ДЕННА'!AL130-AM225</f>
        <v>0</v>
      </c>
      <c r="AN224" s="545">
        <f>IF('НП ДЕННА'!AM130&gt;0,IF(ROUND('НП ДЕННА'!AM130*$CR$4,0)&gt;0,ROUND('НП ДЕННА'!AM130*$CR$4,0)*2,2),0)-AN225</f>
        <v>0</v>
      </c>
      <c r="AO224" s="545">
        <f>IF('НП ДЕННА'!AN130&gt;0,IF(ROUND('НП ДЕННА'!AN130*$CR$4,0)&gt;0,ROUND('НП ДЕННА'!AN130*$CR$4,0)*2,2),0)-AO225</f>
        <v>0</v>
      </c>
      <c r="AP224" s="546">
        <f>IF('НП ДЕННА'!AO130&gt;0,IF(ROUND('НП ДЕННА'!AO130*$CR$4,0)&gt;0,ROUND('НП ДЕННА'!AO130*$CR$4,0)*2,2),0)-AP225</f>
        <v>0</v>
      </c>
      <c r="AQ224" s="683">
        <f>'НП ДЕННА'!AP130*30-SUM(AN224:AP224)-AQ225</f>
        <v>0</v>
      </c>
      <c r="AR224" s="518">
        <f>'НП ДЕННА'!AP130-AR225</f>
        <v>0</v>
      </c>
      <c r="AS224" s="545">
        <f>IF('НП ДЕННА'!AQ130&gt;0,IF(ROUND('НП ДЕННА'!AQ130*$CR$4,0)&gt;0,ROUND('НП ДЕННА'!AQ130*$CR$4,0)*2,2),0)-AS225</f>
        <v>0</v>
      </c>
      <c r="AT224" s="545">
        <f>IF('НП ДЕННА'!AR130&gt;0,IF(ROUND('НП ДЕННА'!AR130*$CR$4,0)&gt;0,ROUND('НП ДЕННА'!AR130*$CR$4,0)*2,2),0)-AT225</f>
        <v>0</v>
      </c>
      <c r="AU224" s="546">
        <f>IF('НП ДЕННА'!AS130&gt;0,IF(ROUND('НП ДЕННА'!AS130*$CR$4,0)&gt;0,ROUND('НП ДЕННА'!AS130*$CR$4,0)*2,2),0)-AU225</f>
        <v>0</v>
      </c>
      <c r="AV224" s="683">
        <f>'НП ДЕННА'!AT130*30-SUM(AS224:AU224)-AV225</f>
        <v>0</v>
      </c>
      <c r="AW224" s="518">
        <f>'НП ДЕННА'!AT130-AW225</f>
        <v>0</v>
      </c>
      <c r="AX224" s="545">
        <f>IF('НП ДЕННА'!AU130&gt;0,IF(ROUND('НП ДЕННА'!AU130*$CR$4,0)&gt;0,ROUND('НП ДЕННА'!AU130*$CR$4,0)*2,2),0)-AX225</f>
        <v>0</v>
      </c>
      <c r="AY224" s="545">
        <f>IF('НП ДЕННА'!AV130&gt;0,IF(ROUND('НП ДЕННА'!AV130*$CR$4,0)&gt;0,ROUND('НП ДЕННА'!AV130*$CR$4,0)*2,2),0)-AY225</f>
        <v>0</v>
      </c>
      <c r="AZ224" s="546">
        <f>IF('НП ДЕННА'!AW130&gt;0,IF(ROUND('НП ДЕННА'!AW130*$CR$4,0)&gt;0,ROUND('НП ДЕННА'!AW130*$CR$4,0)*2,2),0)-AZ225</f>
        <v>0</v>
      </c>
      <c r="BA224" s="683">
        <f>'НП ДЕННА'!AX130*30-SUM(AX224:AZ224)-BA225</f>
        <v>0</v>
      </c>
      <c r="BB224" s="518">
        <f>'НП ДЕННА'!AX130-BB225</f>
        <v>0</v>
      </c>
      <c r="BC224" s="545">
        <f>IF('НП ДЕННА'!AY130&gt;0,IF(ROUND('НП ДЕННА'!AY130*$CR$4,0)&gt;0,ROUND('НП ДЕННА'!AY130*$CR$4,0)*2,2),0)-BC225</f>
        <v>0</v>
      </c>
      <c r="BD224" s="545">
        <f>IF('НП ДЕННА'!AZ130&gt;0,IF(ROUND('НП ДЕННА'!AZ130*$CR$4,0)&gt;0,ROUND('НП ДЕННА'!AZ130*$CR$4,0)*2,2),0)-BD225</f>
        <v>0</v>
      </c>
      <c r="BE224" s="546">
        <f>IF('НП ДЕННА'!BA130&gt;0,IF(ROUND('НП ДЕННА'!BA130*$CR$4,0)&gt;0,ROUND('НП ДЕННА'!BA130*$CR$4,0)*2,2),0)-BE225</f>
        <v>0</v>
      </c>
      <c r="BF224" s="683">
        <f>'НП ДЕННА'!BB130*30-SUM(BC224:BE224)-BF225</f>
        <v>0</v>
      </c>
      <c r="BG224" s="518">
        <f>'НП ДЕННА'!BB130-BG225</f>
        <v>0</v>
      </c>
      <c r="BH224" s="545">
        <f>IF('НП ДЕННА'!BC130&gt;0,IF(ROUND('НП ДЕННА'!BC130*$CR$4,0)&gt;0,ROUND('НП ДЕННА'!BC130*$CR$4,0)*2,2),0)-BH225</f>
        <v>0</v>
      </c>
      <c r="BI224" s="545">
        <f>IF('НП ДЕННА'!BD130&gt;0,IF(ROUND('НП ДЕННА'!BD130*$CR$4,0)&gt;0,ROUND('НП ДЕННА'!BD130*$CR$4,0)*2,2),0)-BI225</f>
        <v>0</v>
      </c>
      <c r="BJ224" s="546">
        <f>IF('НП ДЕННА'!BE130&gt;0,IF(ROUND('НП ДЕННА'!BE130*$CR$4,0)&gt;0,ROUND('НП ДЕННА'!BE130*$CR$4,0)*2,2),0)-BJ225</f>
        <v>0</v>
      </c>
      <c r="BK224" s="683">
        <f>'НП ДЕННА'!BF130*30-SUM(BH224:BJ224)-BK225</f>
        <v>0</v>
      </c>
      <c r="BL224" s="518">
        <f>'НП ДЕННА'!BF130-BL225</f>
        <v>0</v>
      </c>
      <c r="BM224" s="545">
        <f>IF('НП ДЕННА'!BG130&gt;0,IF(ROUND('НП ДЕННА'!BG130*$CR$4,0)&gt;0,ROUND('НП ДЕННА'!BG130*$CR$4,0)*2,2),0)-BM225</f>
        <v>0</v>
      </c>
      <c r="BN224" s="545">
        <f>IF('НП ДЕННА'!BH130&gt;0,IF(ROUND('НП ДЕННА'!BH130*$CR$4,0)&gt;0,ROUND('НП ДЕННА'!BH130*$CR$4,0)*2,2),0)-BN225</f>
        <v>0</v>
      </c>
      <c r="BO224" s="546">
        <f>IF('НП ДЕННА'!BI130&gt;0,IF(ROUND('НП ДЕННА'!BI130*$CR$4,0)&gt;0,ROUND('НП ДЕННА'!BI130*$CR$4,0)*2,2),0)-BO225</f>
        <v>0</v>
      </c>
      <c r="BP224" s="683">
        <f>'НП ДЕННА'!BJ130*30-SUM(BM224:BO224)-BP225</f>
        <v>0</v>
      </c>
      <c r="BQ224" s="518">
        <f>'НП ДЕННА'!BJ130-BQ225</f>
        <v>0</v>
      </c>
      <c r="BR224" s="545">
        <f>IF('НП ДЕННА'!BK130&gt;0,IF(ROUND('НП ДЕННА'!BK130*$CR$4,0)&gt;0,ROUND('НП ДЕННА'!BK130*$CR$4,0)*2,2),0)-BR225</f>
        <v>0</v>
      </c>
      <c r="BS224" s="545">
        <f>IF('НП ДЕННА'!BL130&gt;0,IF(ROUND('НП ДЕННА'!BL130*$CR$4,0)&gt;0,ROUND('НП ДЕННА'!BL130*$CR$4,0)*2,2),0)-BS225</f>
        <v>0</v>
      </c>
      <c r="BT224" s="546">
        <f>IF('НП ДЕННА'!BM130&gt;0,IF(ROUND('НП ДЕННА'!BM130*$CR$4,0)&gt;0,ROUND('НП ДЕННА'!BM130*$CR$4,0)*2,2),0)-BT225</f>
        <v>0</v>
      </c>
      <c r="BU224" s="683">
        <f>'НП ДЕННА'!BN130*30-SUM(BR224:BT224)-BU225</f>
        <v>0</v>
      </c>
      <c r="BV224" s="518">
        <f>'НП ДЕННА'!BN130-BV225</f>
        <v>0</v>
      </c>
      <c r="BW224" s="545">
        <f>IF('НП ДЕННА'!BO130&gt;0,IF(ROUND('НП ДЕННА'!BO130*$CR$4,0)&gt;0,ROUND('НП ДЕННА'!BO130*$CR$4,0)*2,2),0)-BW225</f>
        <v>0</v>
      </c>
      <c r="BX224" s="545">
        <f>IF('НП ДЕННА'!BP130&gt;0,IF(ROUND('НП ДЕННА'!BP130*$CR$4,0)&gt;0,ROUND('НП ДЕННА'!BP130*$CR$4,0)*2,2),0)-BX225</f>
        <v>0</v>
      </c>
      <c r="BY224" s="546">
        <f>IF('НП ДЕННА'!BQ130&gt;0,IF(ROUND('НП ДЕННА'!BQ130*$CR$4,0)&gt;0,ROUND('НП ДЕННА'!BQ130*$CR$4,0)*2,2),0)-BY225</f>
        <v>0</v>
      </c>
      <c r="BZ224" s="683">
        <f>'НП ДЕННА'!BR130*30-SUM(BW224:BY224)-BZ225</f>
        <v>0</v>
      </c>
      <c r="CA224" s="518">
        <f>'НП ДЕННА'!BR130-CA225</f>
        <v>0</v>
      </c>
      <c r="CB224" s="545">
        <f>IF('НП ДЕННА'!BS130&gt;0,IF(ROUND('НП ДЕННА'!BS130*$CR$4,0)&gt;0,ROUND('НП ДЕННА'!BS130*$CR$4,0)*2,2),0)-CB225</f>
        <v>0</v>
      </c>
      <c r="CC224" s="545">
        <f>IF('НП ДЕННА'!BT130&gt;0,IF(ROUND('НП ДЕННА'!BT130*$CR$4,0)&gt;0,ROUND('НП ДЕННА'!BT130*$CR$4,0)*2,2),0)-CC225</f>
        <v>0</v>
      </c>
      <c r="CD224" s="546">
        <f>IF('НП ДЕННА'!BU130&gt;0,IF(ROUND('НП ДЕННА'!BU130*$CR$4,0)&gt;0,ROUND('НП ДЕННА'!BU130*$CR$4,0)*2,2),0)-CD225</f>
        <v>0</v>
      </c>
      <c r="CE224" s="683">
        <f>'НП ДЕННА'!BV130*30-SUM(CB224:CD224)-CE225</f>
        <v>0</v>
      </c>
      <c r="CF224" s="518">
        <f>'НП ДЕННА'!BV130-CF225</f>
        <v>0</v>
      </c>
      <c r="CG224" s="545">
        <f>IF('НП ДЕННА'!BW130&gt;0,IF(ROUND('НП ДЕННА'!BW130*$CR$4,0)&gt;0,ROUND('НП ДЕННА'!BW130*$CR$4,0)*2,2),0)-CG225</f>
        <v>0</v>
      </c>
      <c r="CH224" s="545">
        <f>IF('НП ДЕННА'!BX130&gt;0,IF(ROUND('НП ДЕННА'!BX130*$CR$4,0)&gt;0,ROUND('НП ДЕННА'!BX130*$CR$4,0)*2,2),0)-CH225</f>
        <v>0</v>
      </c>
      <c r="CI224" s="546">
        <f>IF('НП ДЕННА'!BY130&gt;0,IF(ROUND('НП ДЕННА'!BY130*$CR$4,0)&gt;0,ROUND('НП ДЕННА'!BY130*$CR$4,0)*2,2),0)-CI225</f>
        <v>0</v>
      </c>
      <c r="CJ224" s="683">
        <f>'НП ДЕННА'!BZ130*30-SUM(CG224:CI224)-CJ225</f>
        <v>0</v>
      </c>
      <c r="CK224" s="518">
        <f>'НП ДЕННА'!BZ130-CK225</f>
        <v>0</v>
      </c>
      <c r="CL224" s="545">
        <f>IF('НП ДЕННА'!CA130&gt;0,IF(ROUND('НП ДЕННА'!CA130*$CR$4,0)&gt;0,ROUND('НП ДЕННА'!CA130*$CR$4,0)*2,2),0)-CL225</f>
        <v>0</v>
      </c>
      <c r="CM224" s="545">
        <f>IF('НП ДЕННА'!CB130&gt;0,IF(ROUND('НП ДЕННА'!CB130*$CR$4,0)&gt;0,ROUND('НП ДЕННА'!CB130*$CR$4,0)*2,2),0)-CM225</f>
        <v>0</v>
      </c>
      <c r="CN224" s="546">
        <f>IF('НП ДЕННА'!CC130&gt;0,IF(ROUND('НП ДЕННА'!CC130*$CR$4,0)&gt;0,ROUND('НП ДЕННА'!CC130*$CR$4,0)*2,2),0)-CN225</f>
        <v>0</v>
      </c>
      <c r="CO224" s="683">
        <f>'НП ДЕННА'!CD130*30-SUM(CL224:CN224)-CO225</f>
        <v>0</v>
      </c>
      <c r="CP224" s="518">
        <f>'НП ДЕННА'!CD130-CP225</f>
        <v>0</v>
      </c>
      <c r="CQ224" s="62"/>
    </row>
    <row r="225" spans="1:95" s="19" customFormat="1" ht="10.199999999999999" hidden="1" x14ac:dyDescent="0.2">
      <c r="A225" s="22"/>
      <c r="B225" s="363"/>
      <c r="C225" s="512" t="s">
        <v>275</v>
      </c>
      <c r="D225" s="513"/>
      <c r="E225" s="514"/>
      <c r="F225" s="514"/>
      <c r="G225" s="515"/>
      <c r="H225" s="513"/>
      <c r="I225" s="514"/>
      <c r="J225" s="514"/>
      <c r="K225" s="514"/>
      <c r="L225" s="514"/>
      <c r="M225" s="514"/>
      <c r="N225" s="514"/>
      <c r="O225" s="514"/>
      <c r="P225" s="514"/>
      <c r="Q225" s="514"/>
      <c r="R225" s="514"/>
      <c r="S225" s="514"/>
      <c r="T225" s="516"/>
      <c r="U225" s="516"/>
      <c r="V225" s="513"/>
      <c r="W225" s="514"/>
      <c r="X225" s="514"/>
      <c r="Y225" s="514"/>
      <c r="Z225" s="514"/>
      <c r="AA225" s="514"/>
      <c r="AB225" s="514"/>
      <c r="AC225" s="516">
        <f t="shared" si="1220"/>
        <v>0</v>
      </c>
      <c r="AD225" s="621">
        <f>AM225+AR225+AW225+BB225+BG225+BL225+BQ225+BV225+CA225+CF225+CK225+CP225</f>
        <v>0</v>
      </c>
      <c r="AE225" s="517">
        <f t="shared" si="1204"/>
        <v>0</v>
      </c>
      <c r="AF225" s="517">
        <f t="shared" si="1205"/>
        <v>0</v>
      </c>
      <c r="AG225" s="517">
        <f t="shared" si="1206"/>
        <v>0</v>
      </c>
      <c r="AH225" s="517">
        <f t="shared" si="1207"/>
        <v>0</v>
      </c>
      <c r="AI225" s="684"/>
      <c r="AJ225" s="684"/>
      <c r="AK225" s="685"/>
      <c r="AL225" s="549"/>
      <c r="AM225" s="520">
        <f t="shared" ref="AM225" si="1413">SUM(AI225:AL225)/30</f>
        <v>0</v>
      </c>
      <c r="AN225" s="684"/>
      <c r="AO225" s="684"/>
      <c r="AP225" s="685"/>
      <c r="AQ225" s="549"/>
      <c r="AR225" s="520">
        <f t="shared" ref="AR225" si="1414">SUM(AN225:AQ225)/30</f>
        <v>0</v>
      </c>
      <c r="AS225" s="684"/>
      <c r="AT225" s="684"/>
      <c r="AU225" s="685"/>
      <c r="AV225" s="549"/>
      <c r="AW225" s="520">
        <f t="shared" ref="AW225" si="1415">SUM(AS225:AV225)/30</f>
        <v>0</v>
      </c>
      <c r="AX225" s="684"/>
      <c r="AY225" s="684"/>
      <c r="AZ225" s="685"/>
      <c r="BA225" s="549"/>
      <c r="BB225" s="520">
        <f t="shared" ref="BB225" si="1416">SUM(AX225:BA225)/30</f>
        <v>0</v>
      </c>
      <c r="BC225" s="684"/>
      <c r="BD225" s="684"/>
      <c r="BE225" s="685"/>
      <c r="BF225" s="549"/>
      <c r="BG225" s="520">
        <f t="shared" ref="BG225" si="1417">SUM(BC225:BF225)/30</f>
        <v>0</v>
      </c>
      <c r="BH225" s="684"/>
      <c r="BI225" s="684"/>
      <c r="BJ225" s="685"/>
      <c r="BK225" s="549"/>
      <c r="BL225" s="520">
        <f t="shared" ref="BL225" si="1418">SUM(BH225:BK225)/30</f>
        <v>0</v>
      </c>
      <c r="BM225" s="684"/>
      <c r="BN225" s="684"/>
      <c r="BO225" s="685"/>
      <c r="BP225" s="549"/>
      <c r="BQ225" s="520">
        <f t="shared" ref="BQ225" si="1419">SUM(BM225:BP225)/30</f>
        <v>0</v>
      </c>
      <c r="BR225" s="684"/>
      <c r="BS225" s="684"/>
      <c r="BT225" s="685"/>
      <c r="BU225" s="549"/>
      <c r="BV225" s="520">
        <f t="shared" ref="BV225" si="1420">SUM(BR225:BU225)/30</f>
        <v>0</v>
      </c>
      <c r="BW225" s="684"/>
      <c r="BX225" s="684"/>
      <c r="BY225" s="685"/>
      <c r="BZ225" s="549"/>
      <c r="CA225" s="520">
        <f t="shared" ref="CA225" si="1421">SUM(BW225:BZ225)/30</f>
        <v>0</v>
      </c>
      <c r="CB225" s="684"/>
      <c r="CC225" s="684"/>
      <c r="CD225" s="685"/>
      <c r="CE225" s="549"/>
      <c r="CF225" s="520">
        <f t="shared" ref="CF225" si="1422">SUM(CB225:CE225)/30</f>
        <v>0</v>
      </c>
      <c r="CG225" s="684"/>
      <c r="CH225" s="684"/>
      <c r="CI225" s="685"/>
      <c r="CJ225" s="549"/>
      <c r="CK225" s="520">
        <f t="shared" ref="CK225" si="1423">SUM(CG225:CJ225)/30</f>
        <v>0</v>
      </c>
      <c r="CL225" s="684"/>
      <c r="CM225" s="684"/>
      <c r="CN225" s="685"/>
      <c r="CO225" s="549"/>
      <c r="CP225" s="520">
        <f t="shared" ref="CP225" si="1424">SUM(CL225:CO225)/30</f>
        <v>0</v>
      </c>
      <c r="CQ225" s="62"/>
    </row>
    <row r="226" spans="1:95" s="19" customFormat="1" ht="10.199999999999999" hidden="1" x14ac:dyDescent="0.2">
      <c r="A226" s="22" t="str">
        <f>'НП ДЕННА'!A131</f>
        <v>2.19</v>
      </c>
      <c r="B226" s="270" t="str">
        <f>'НП ДЕННА'!B131</f>
        <v>Вибіркова дисципліна 19</v>
      </c>
      <c r="C226" s="271"/>
      <c r="D226" s="272">
        <f>'НП ДЕННА'!D131</f>
        <v>0</v>
      </c>
      <c r="E226" s="273">
        <f>'НП ДЕННА'!E131</f>
        <v>0</v>
      </c>
      <c r="F226" s="273">
        <f>'НП ДЕННА'!F131</f>
        <v>0</v>
      </c>
      <c r="G226" s="274">
        <f>'НП ДЕННА'!G131</f>
        <v>0</v>
      </c>
      <c r="H226" s="272">
        <f>'НП ДЕННА'!H131</f>
        <v>0</v>
      </c>
      <c r="I226" s="273">
        <f>'НП ДЕННА'!I131</f>
        <v>0</v>
      </c>
      <c r="J226" s="273">
        <f>'НП ДЕННА'!J131</f>
        <v>0</v>
      </c>
      <c r="K226" s="273">
        <f>'НП ДЕННА'!K131</f>
        <v>0</v>
      </c>
      <c r="L226" s="273"/>
      <c r="M226" s="273"/>
      <c r="N226" s="273"/>
      <c r="O226" s="273"/>
      <c r="P226" s="273">
        <f>'НП ДЕННА'!P131</f>
        <v>0</v>
      </c>
      <c r="Q226" s="273">
        <f>'НП ДЕННА'!Q131</f>
        <v>0</v>
      </c>
      <c r="R226" s="273">
        <f>'НП ДЕННА'!R131</f>
        <v>0</v>
      </c>
      <c r="S226" s="273">
        <f>'НП ДЕННА'!S131</f>
        <v>0</v>
      </c>
      <c r="T226" s="257">
        <f>'НП ДЕННА'!T131</f>
        <v>0</v>
      </c>
      <c r="U226" s="257">
        <f>'НП ДЕННА'!U131</f>
        <v>0</v>
      </c>
      <c r="V226" s="272">
        <f>'НП ДЕННА'!V131</f>
        <v>0</v>
      </c>
      <c r="W226" s="273">
        <f>'НП ДЕННА'!W131</f>
        <v>0</v>
      </c>
      <c r="X226" s="273">
        <f>'НП ДЕННА'!X131</f>
        <v>0</v>
      </c>
      <c r="Y226" s="273">
        <f>'НП ДЕННА'!Y131</f>
        <v>0</v>
      </c>
      <c r="Z226" s="273">
        <f>'НП ДЕННА'!Z131</f>
        <v>0</v>
      </c>
      <c r="AA226" s="273">
        <f>'НП ДЕННА'!AA131</f>
        <v>0</v>
      </c>
      <c r="AB226" s="273">
        <f>'НП ДЕННА'!AB131</f>
        <v>0</v>
      </c>
      <c r="AC226" s="275">
        <f t="shared" si="1220"/>
        <v>0</v>
      </c>
      <c r="AD226" s="620">
        <f>'НП ДЕННА'!AD131-AD227</f>
        <v>0</v>
      </c>
      <c r="AE226" s="9">
        <f t="shared" si="1204"/>
        <v>0</v>
      </c>
      <c r="AF226" s="9">
        <f t="shared" si="1205"/>
        <v>0</v>
      </c>
      <c r="AG226" s="9">
        <f t="shared" si="1206"/>
        <v>0</v>
      </c>
      <c r="AH226" s="9">
        <f t="shared" si="1207"/>
        <v>0</v>
      </c>
      <c r="AI226" s="545">
        <f>IF('НП ДЕННА'!AI131&gt;0,IF(ROUND('НП ДЕННА'!AI131*$CR$4,0)&gt;0,ROUND('НП ДЕННА'!AI131*$CR$4,0)*2,2),0)-AI227</f>
        <v>0</v>
      </c>
      <c r="AJ226" s="545">
        <f>IF('НП ДЕННА'!AJ131&gt;0,IF(ROUND('НП ДЕННА'!AJ131*$CR$4,0)&gt;0,ROUND('НП ДЕННА'!AJ131*$CR$4,0)*2,2),0)-AJ227</f>
        <v>0</v>
      </c>
      <c r="AK226" s="546">
        <f>IF('НП ДЕННА'!AK131&gt;0,IF(ROUND('НП ДЕННА'!AK131*$CR$4,0)&gt;0,ROUND('НП ДЕННА'!AK131*$CR$4,0)*2,2),0)-AK227</f>
        <v>0</v>
      </c>
      <c r="AL226" s="683">
        <f>'НП ДЕННА'!AL131*30-SUM(AI226:AK226)-AL227</f>
        <v>0</v>
      </c>
      <c r="AM226" s="518">
        <f>'НП ДЕННА'!AL131-AM227</f>
        <v>0</v>
      </c>
      <c r="AN226" s="545">
        <f>IF('НП ДЕННА'!AM131&gt;0,IF(ROUND('НП ДЕННА'!AM131*$CR$4,0)&gt;0,ROUND('НП ДЕННА'!AM131*$CR$4,0)*2,2),0)-AN227</f>
        <v>0</v>
      </c>
      <c r="AO226" s="545">
        <f>IF('НП ДЕННА'!AN131&gt;0,IF(ROUND('НП ДЕННА'!AN131*$CR$4,0)&gt;0,ROUND('НП ДЕННА'!AN131*$CR$4,0)*2,2),0)-AO227</f>
        <v>0</v>
      </c>
      <c r="AP226" s="546">
        <f>IF('НП ДЕННА'!AO131&gt;0,IF(ROUND('НП ДЕННА'!AO131*$CR$4,0)&gt;0,ROUND('НП ДЕННА'!AO131*$CR$4,0)*2,2),0)-AP227</f>
        <v>0</v>
      </c>
      <c r="AQ226" s="683">
        <f>'НП ДЕННА'!AP131*30-SUM(AN226:AP226)-AQ227</f>
        <v>0</v>
      </c>
      <c r="AR226" s="518">
        <f>'НП ДЕННА'!AP131-AR227</f>
        <v>0</v>
      </c>
      <c r="AS226" s="545">
        <f>IF('НП ДЕННА'!AQ131&gt;0,IF(ROUND('НП ДЕННА'!AQ131*$CR$4,0)&gt;0,ROUND('НП ДЕННА'!AQ131*$CR$4,0)*2,2),0)-AS227</f>
        <v>0</v>
      </c>
      <c r="AT226" s="545">
        <f>IF('НП ДЕННА'!AR131&gt;0,IF(ROUND('НП ДЕННА'!AR131*$CR$4,0)&gt;0,ROUND('НП ДЕННА'!AR131*$CR$4,0)*2,2),0)-AT227</f>
        <v>0</v>
      </c>
      <c r="AU226" s="546">
        <f>IF('НП ДЕННА'!AS131&gt;0,IF(ROUND('НП ДЕННА'!AS131*$CR$4,0)&gt;0,ROUND('НП ДЕННА'!AS131*$CR$4,0)*2,2),0)-AU227</f>
        <v>0</v>
      </c>
      <c r="AV226" s="683">
        <f>'НП ДЕННА'!AT131*30-SUM(AS226:AU226)-AV227</f>
        <v>0</v>
      </c>
      <c r="AW226" s="518">
        <f>'НП ДЕННА'!AT131-AW227</f>
        <v>0</v>
      </c>
      <c r="AX226" s="545">
        <f>IF('НП ДЕННА'!AU131&gt;0,IF(ROUND('НП ДЕННА'!AU131*$CR$4,0)&gt;0,ROUND('НП ДЕННА'!AU131*$CR$4,0)*2,2),0)-AX227</f>
        <v>0</v>
      </c>
      <c r="AY226" s="545">
        <f>IF('НП ДЕННА'!AV131&gt;0,IF(ROUND('НП ДЕННА'!AV131*$CR$4,0)&gt;0,ROUND('НП ДЕННА'!AV131*$CR$4,0)*2,2),0)-AY227</f>
        <v>0</v>
      </c>
      <c r="AZ226" s="546">
        <f>IF('НП ДЕННА'!AW131&gt;0,IF(ROUND('НП ДЕННА'!AW131*$CR$4,0)&gt;0,ROUND('НП ДЕННА'!AW131*$CR$4,0)*2,2),0)-AZ227</f>
        <v>0</v>
      </c>
      <c r="BA226" s="683">
        <f>'НП ДЕННА'!AX131*30-SUM(AX226:AZ226)-BA227</f>
        <v>0</v>
      </c>
      <c r="BB226" s="518">
        <f>'НП ДЕННА'!AX131-BB227</f>
        <v>0</v>
      </c>
      <c r="BC226" s="545">
        <f>IF('НП ДЕННА'!AY131&gt;0,IF(ROUND('НП ДЕННА'!AY131*$CR$4,0)&gt;0,ROUND('НП ДЕННА'!AY131*$CR$4,0)*2,2),0)-BC227</f>
        <v>0</v>
      </c>
      <c r="BD226" s="545">
        <f>IF('НП ДЕННА'!AZ131&gt;0,IF(ROUND('НП ДЕННА'!AZ131*$CR$4,0)&gt;0,ROUND('НП ДЕННА'!AZ131*$CR$4,0)*2,2),0)-BD227</f>
        <v>0</v>
      </c>
      <c r="BE226" s="546">
        <f>IF('НП ДЕННА'!BA131&gt;0,IF(ROUND('НП ДЕННА'!BA131*$CR$4,0)&gt;0,ROUND('НП ДЕННА'!BA131*$CR$4,0)*2,2),0)-BE227</f>
        <v>0</v>
      </c>
      <c r="BF226" s="683">
        <f>'НП ДЕННА'!BB131*30-SUM(BC226:BE226)-BF227</f>
        <v>0</v>
      </c>
      <c r="BG226" s="518">
        <f>'НП ДЕННА'!BB131-BG227</f>
        <v>0</v>
      </c>
      <c r="BH226" s="545">
        <f>IF('НП ДЕННА'!BC131&gt;0,IF(ROUND('НП ДЕННА'!BC131*$CR$4,0)&gt;0,ROUND('НП ДЕННА'!BC131*$CR$4,0)*2,2),0)-BH227</f>
        <v>0</v>
      </c>
      <c r="BI226" s="545">
        <f>IF('НП ДЕННА'!BD131&gt;0,IF(ROUND('НП ДЕННА'!BD131*$CR$4,0)&gt;0,ROUND('НП ДЕННА'!BD131*$CR$4,0)*2,2),0)-BI227</f>
        <v>0</v>
      </c>
      <c r="BJ226" s="546">
        <f>IF('НП ДЕННА'!BE131&gt;0,IF(ROUND('НП ДЕННА'!BE131*$CR$4,0)&gt;0,ROUND('НП ДЕННА'!BE131*$CR$4,0)*2,2),0)-BJ227</f>
        <v>0</v>
      </c>
      <c r="BK226" s="683">
        <f>'НП ДЕННА'!BF131*30-SUM(BH226:BJ226)-BK227</f>
        <v>0</v>
      </c>
      <c r="BL226" s="518">
        <f>'НП ДЕННА'!BF131-BL227</f>
        <v>0</v>
      </c>
      <c r="BM226" s="545">
        <f>IF('НП ДЕННА'!BG131&gt;0,IF(ROUND('НП ДЕННА'!BG131*$CR$4,0)&gt;0,ROUND('НП ДЕННА'!BG131*$CR$4,0)*2,2),0)-BM227</f>
        <v>0</v>
      </c>
      <c r="BN226" s="545">
        <f>IF('НП ДЕННА'!BH131&gt;0,IF(ROUND('НП ДЕННА'!BH131*$CR$4,0)&gt;0,ROUND('НП ДЕННА'!BH131*$CR$4,0)*2,2),0)-BN227</f>
        <v>0</v>
      </c>
      <c r="BO226" s="546">
        <f>IF('НП ДЕННА'!BI131&gt;0,IF(ROUND('НП ДЕННА'!BI131*$CR$4,0)&gt;0,ROUND('НП ДЕННА'!BI131*$CR$4,0)*2,2),0)-BO227</f>
        <v>0</v>
      </c>
      <c r="BP226" s="683">
        <f>'НП ДЕННА'!BJ131*30-SUM(BM226:BO226)-BP227</f>
        <v>0</v>
      </c>
      <c r="BQ226" s="518">
        <f>'НП ДЕННА'!BJ131-BQ227</f>
        <v>0</v>
      </c>
      <c r="BR226" s="545">
        <f>IF('НП ДЕННА'!BK131&gt;0,IF(ROUND('НП ДЕННА'!BK131*$CR$4,0)&gt;0,ROUND('НП ДЕННА'!BK131*$CR$4,0)*2,2),0)-BR227</f>
        <v>0</v>
      </c>
      <c r="BS226" s="545">
        <f>IF('НП ДЕННА'!BL131&gt;0,IF(ROUND('НП ДЕННА'!BL131*$CR$4,0)&gt;0,ROUND('НП ДЕННА'!BL131*$CR$4,0)*2,2),0)-BS227</f>
        <v>0</v>
      </c>
      <c r="BT226" s="546">
        <f>IF('НП ДЕННА'!BM131&gt;0,IF(ROUND('НП ДЕННА'!BM131*$CR$4,0)&gt;0,ROUND('НП ДЕННА'!BM131*$CR$4,0)*2,2),0)-BT227</f>
        <v>0</v>
      </c>
      <c r="BU226" s="683">
        <f>'НП ДЕННА'!BN131*30-SUM(BR226:BT226)-BU227</f>
        <v>0</v>
      </c>
      <c r="BV226" s="518">
        <f>'НП ДЕННА'!BN131-BV227</f>
        <v>0</v>
      </c>
      <c r="BW226" s="545">
        <f>IF('НП ДЕННА'!BO131&gt;0,IF(ROUND('НП ДЕННА'!BO131*$CR$4,0)&gt;0,ROUND('НП ДЕННА'!BO131*$CR$4,0)*2,2),0)-BW227</f>
        <v>0</v>
      </c>
      <c r="BX226" s="545">
        <f>IF('НП ДЕННА'!BP131&gt;0,IF(ROUND('НП ДЕННА'!BP131*$CR$4,0)&gt;0,ROUND('НП ДЕННА'!BP131*$CR$4,0)*2,2),0)-BX227</f>
        <v>0</v>
      </c>
      <c r="BY226" s="546">
        <f>IF('НП ДЕННА'!BQ131&gt;0,IF(ROUND('НП ДЕННА'!BQ131*$CR$4,0)&gt;0,ROUND('НП ДЕННА'!BQ131*$CR$4,0)*2,2),0)-BY227</f>
        <v>0</v>
      </c>
      <c r="BZ226" s="683">
        <f>'НП ДЕННА'!BR131*30-SUM(BW226:BY226)-BZ227</f>
        <v>0</v>
      </c>
      <c r="CA226" s="518">
        <f>'НП ДЕННА'!BR131-CA227</f>
        <v>0</v>
      </c>
      <c r="CB226" s="545">
        <f>IF('НП ДЕННА'!BS131&gt;0,IF(ROUND('НП ДЕННА'!BS131*$CR$4,0)&gt;0,ROUND('НП ДЕННА'!BS131*$CR$4,0)*2,2),0)-CB227</f>
        <v>0</v>
      </c>
      <c r="CC226" s="545">
        <f>IF('НП ДЕННА'!BT131&gt;0,IF(ROUND('НП ДЕННА'!BT131*$CR$4,0)&gt;0,ROUND('НП ДЕННА'!BT131*$CR$4,0)*2,2),0)-CC227</f>
        <v>0</v>
      </c>
      <c r="CD226" s="546">
        <f>IF('НП ДЕННА'!BU131&gt;0,IF(ROUND('НП ДЕННА'!BU131*$CR$4,0)&gt;0,ROUND('НП ДЕННА'!BU131*$CR$4,0)*2,2),0)-CD227</f>
        <v>0</v>
      </c>
      <c r="CE226" s="683">
        <f>'НП ДЕННА'!BV131*30-SUM(CB226:CD226)-CE227</f>
        <v>0</v>
      </c>
      <c r="CF226" s="518">
        <f>'НП ДЕННА'!BV131-CF227</f>
        <v>0</v>
      </c>
      <c r="CG226" s="545">
        <f>IF('НП ДЕННА'!BW131&gt;0,IF(ROUND('НП ДЕННА'!BW131*$CR$4,0)&gt;0,ROUND('НП ДЕННА'!BW131*$CR$4,0)*2,2),0)-CG227</f>
        <v>0</v>
      </c>
      <c r="CH226" s="545">
        <f>IF('НП ДЕННА'!BX131&gt;0,IF(ROUND('НП ДЕННА'!BX131*$CR$4,0)&gt;0,ROUND('НП ДЕННА'!BX131*$CR$4,0)*2,2),0)-CH227</f>
        <v>0</v>
      </c>
      <c r="CI226" s="546">
        <f>IF('НП ДЕННА'!BY131&gt;0,IF(ROUND('НП ДЕННА'!BY131*$CR$4,0)&gt;0,ROUND('НП ДЕННА'!BY131*$CR$4,0)*2,2),0)-CI227</f>
        <v>0</v>
      </c>
      <c r="CJ226" s="683">
        <f>'НП ДЕННА'!BZ131*30-SUM(CG226:CI226)-CJ227</f>
        <v>0</v>
      </c>
      <c r="CK226" s="518">
        <f>'НП ДЕННА'!BZ131-CK227</f>
        <v>0</v>
      </c>
      <c r="CL226" s="545">
        <f>IF('НП ДЕННА'!CA131&gt;0,IF(ROUND('НП ДЕННА'!CA131*$CR$4,0)&gt;0,ROUND('НП ДЕННА'!CA131*$CR$4,0)*2,2),0)-CL227</f>
        <v>0</v>
      </c>
      <c r="CM226" s="545">
        <f>IF('НП ДЕННА'!CB131&gt;0,IF(ROUND('НП ДЕННА'!CB131*$CR$4,0)&gt;0,ROUND('НП ДЕННА'!CB131*$CR$4,0)*2,2),0)-CM227</f>
        <v>0</v>
      </c>
      <c r="CN226" s="546">
        <f>IF('НП ДЕННА'!CC131&gt;0,IF(ROUND('НП ДЕННА'!CC131*$CR$4,0)&gt;0,ROUND('НП ДЕННА'!CC131*$CR$4,0)*2,2),0)-CN227</f>
        <v>0</v>
      </c>
      <c r="CO226" s="683">
        <f>'НП ДЕННА'!CD131*30-SUM(CL226:CN226)-CO227</f>
        <v>0</v>
      </c>
      <c r="CP226" s="518">
        <f>'НП ДЕННА'!CD131-CP227</f>
        <v>0</v>
      </c>
      <c r="CQ226" s="62"/>
    </row>
    <row r="227" spans="1:95" s="19" customFormat="1" ht="10.199999999999999" hidden="1" x14ac:dyDescent="0.2">
      <c r="A227" s="22"/>
      <c r="B227" s="363"/>
      <c r="C227" s="512" t="s">
        <v>275</v>
      </c>
      <c r="D227" s="513"/>
      <c r="E227" s="514"/>
      <c r="F227" s="514"/>
      <c r="G227" s="515"/>
      <c r="H227" s="513"/>
      <c r="I227" s="514"/>
      <c r="J227" s="514"/>
      <c r="K227" s="514"/>
      <c r="L227" s="514"/>
      <c r="M227" s="514"/>
      <c r="N227" s="514"/>
      <c r="O227" s="514"/>
      <c r="P227" s="514"/>
      <c r="Q227" s="514"/>
      <c r="R227" s="514"/>
      <c r="S227" s="514"/>
      <c r="T227" s="516"/>
      <c r="U227" s="516"/>
      <c r="V227" s="513"/>
      <c r="W227" s="514"/>
      <c r="X227" s="514"/>
      <c r="Y227" s="514"/>
      <c r="Z227" s="514"/>
      <c r="AA227" s="514"/>
      <c r="AB227" s="514"/>
      <c r="AC227" s="516">
        <f t="shared" si="1220"/>
        <v>0</v>
      </c>
      <c r="AD227" s="621">
        <f>AM227+AR227+AW227+BB227+BG227+BL227+BQ227+BV227+CA227+CF227+CK227+CP227</f>
        <v>0</v>
      </c>
      <c r="AE227" s="517">
        <f t="shared" si="1204"/>
        <v>0</v>
      </c>
      <c r="AF227" s="517">
        <f t="shared" si="1205"/>
        <v>0</v>
      </c>
      <c r="AG227" s="517">
        <f t="shared" si="1206"/>
        <v>0</v>
      </c>
      <c r="AH227" s="517">
        <f t="shared" si="1207"/>
        <v>0</v>
      </c>
      <c r="AI227" s="684"/>
      <c r="AJ227" s="684"/>
      <c r="AK227" s="685"/>
      <c r="AL227" s="549"/>
      <c r="AM227" s="520">
        <f t="shared" ref="AM227" si="1425">SUM(AI227:AL227)/30</f>
        <v>0</v>
      </c>
      <c r="AN227" s="684"/>
      <c r="AO227" s="684"/>
      <c r="AP227" s="685"/>
      <c r="AQ227" s="549"/>
      <c r="AR227" s="520">
        <f t="shared" ref="AR227" si="1426">SUM(AN227:AQ227)/30</f>
        <v>0</v>
      </c>
      <c r="AS227" s="684"/>
      <c r="AT227" s="684"/>
      <c r="AU227" s="685"/>
      <c r="AV227" s="549"/>
      <c r="AW227" s="520">
        <f t="shared" ref="AW227" si="1427">SUM(AS227:AV227)/30</f>
        <v>0</v>
      </c>
      <c r="AX227" s="684"/>
      <c r="AY227" s="684"/>
      <c r="AZ227" s="685"/>
      <c r="BA227" s="549"/>
      <c r="BB227" s="520">
        <f t="shared" ref="BB227" si="1428">SUM(AX227:BA227)/30</f>
        <v>0</v>
      </c>
      <c r="BC227" s="684"/>
      <c r="BD227" s="684"/>
      <c r="BE227" s="685"/>
      <c r="BF227" s="549"/>
      <c r="BG227" s="520">
        <f t="shared" ref="BG227" si="1429">SUM(BC227:BF227)/30</f>
        <v>0</v>
      </c>
      <c r="BH227" s="684"/>
      <c r="BI227" s="684"/>
      <c r="BJ227" s="685"/>
      <c r="BK227" s="549"/>
      <c r="BL227" s="520">
        <f t="shared" ref="BL227" si="1430">SUM(BH227:BK227)/30</f>
        <v>0</v>
      </c>
      <c r="BM227" s="684"/>
      <c r="BN227" s="684"/>
      <c r="BO227" s="685"/>
      <c r="BP227" s="549"/>
      <c r="BQ227" s="520">
        <f t="shared" ref="BQ227" si="1431">SUM(BM227:BP227)/30</f>
        <v>0</v>
      </c>
      <c r="BR227" s="684"/>
      <c r="BS227" s="684"/>
      <c r="BT227" s="685"/>
      <c r="BU227" s="549"/>
      <c r="BV227" s="520">
        <f t="shared" ref="BV227" si="1432">SUM(BR227:BU227)/30</f>
        <v>0</v>
      </c>
      <c r="BW227" s="684"/>
      <c r="BX227" s="684"/>
      <c r="BY227" s="685"/>
      <c r="BZ227" s="549"/>
      <c r="CA227" s="520">
        <f t="shared" ref="CA227" si="1433">SUM(BW227:BZ227)/30</f>
        <v>0</v>
      </c>
      <c r="CB227" s="684"/>
      <c r="CC227" s="684"/>
      <c r="CD227" s="685"/>
      <c r="CE227" s="549"/>
      <c r="CF227" s="520">
        <f t="shared" ref="CF227" si="1434">SUM(CB227:CE227)/30</f>
        <v>0</v>
      </c>
      <c r="CG227" s="684"/>
      <c r="CH227" s="684"/>
      <c r="CI227" s="685"/>
      <c r="CJ227" s="549"/>
      <c r="CK227" s="520">
        <f t="shared" ref="CK227" si="1435">SUM(CG227:CJ227)/30</f>
        <v>0</v>
      </c>
      <c r="CL227" s="684"/>
      <c r="CM227" s="684"/>
      <c r="CN227" s="685"/>
      <c r="CO227" s="549"/>
      <c r="CP227" s="520">
        <f t="shared" ref="CP227" si="1436">SUM(CL227:CO227)/30</f>
        <v>0</v>
      </c>
      <c r="CQ227" s="62"/>
    </row>
    <row r="228" spans="1:95" s="19" customFormat="1" ht="10.199999999999999" hidden="1" x14ac:dyDescent="0.2">
      <c r="A228" s="22" t="str">
        <f>'НП ДЕННА'!A132</f>
        <v>2.20</v>
      </c>
      <c r="B228" s="270" t="str">
        <f>'НП ДЕННА'!B132</f>
        <v>Вибіркова дисципліна 20</v>
      </c>
      <c r="C228" s="271"/>
      <c r="D228" s="272">
        <f>'НП ДЕННА'!D132</f>
        <v>0</v>
      </c>
      <c r="E228" s="273">
        <f>'НП ДЕННА'!E132</f>
        <v>0</v>
      </c>
      <c r="F228" s="273">
        <f>'НП ДЕННА'!F132</f>
        <v>0</v>
      </c>
      <c r="G228" s="274">
        <f>'НП ДЕННА'!G132</f>
        <v>0</v>
      </c>
      <c r="H228" s="272">
        <f>'НП ДЕННА'!H132</f>
        <v>0</v>
      </c>
      <c r="I228" s="273">
        <f>'НП ДЕННА'!I132</f>
        <v>0</v>
      </c>
      <c r="J228" s="273">
        <f>'НП ДЕННА'!J132</f>
        <v>0</v>
      </c>
      <c r="K228" s="273">
        <f>'НП ДЕННА'!K132</f>
        <v>0</v>
      </c>
      <c r="L228" s="273"/>
      <c r="M228" s="273"/>
      <c r="N228" s="273"/>
      <c r="O228" s="273"/>
      <c r="P228" s="273">
        <f>'НП ДЕННА'!P132</f>
        <v>0</v>
      </c>
      <c r="Q228" s="273">
        <f>'НП ДЕННА'!Q132</f>
        <v>0</v>
      </c>
      <c r="R228" s="273">
        <f>'НП ДЕННА'!R132</f>
        <v>0</v>
      </c>
      <c r="S228" s="273">
        <f>'НП ДЕННА'!S132</f>
        <v>0</v>
      </c>
      <c r="T228" s="257">
        <f>'НП ДЕННА'!T132</f>
        <v>0</v>
      </c>
      <c r="U228" s="257">
        <f>'НП ДЕННА'!U132</f>
        <v>0</v>
      </c>
      <c r="V228" s="272">
        <f>'НП ДЕННА'!V132</f>
        <v>0</v>
      </c>
      <c r="W228" s="273">
        <f>'НП ДЕННА'!W132</f>
        <v>0</v>
      </c>
      <c r="X228" s="273">
        <f>'НП ДЕННА'!X132</f>
        <v>0</v>
      </c>
      <c r="Y228" s="273">
        <f>'НП ДЕННА'!Y132</f>
        <v>0</v>
      </c>
      <c r="Z228" s="273">
        <f>'НП ДЕННА'!Z132</f>
        <v>0</v>
      </c>
      <c r="AA228" s="273">
        <f>'НП ДЕННА'!AA132</f>
        <v>0</v>
      </c>
      <c r="AB228" s="273">
        <f>'НП ДЕННА'!AB132</f>
        <v>0</v>
      </c>
      <c r="AC228" s="275">
        <f t="shared" si="1220"/>
        <v>0</v>
      </c>
      <c r="AD228" s="620">
        <f>'НП ДЕННА'!AD132-AD229</f>
        <v>0</v>
      </c>
      <c r="AE228" s="9">
        <f t="shared" si="1204"/>
        <v>0</v>
      </c>
      <c r="AF228" s="9">
        <f t="shared" si="1205"/>
        <v>0</v>
      </c>
      <c r="AG228" s="9">
        <f t="shared" si="1206"/>
        <v>0</v>
      </c>
      <c r="AH228" s="9">
        <f t="shared" si="1207"/>
        <v>0</v>
      </c>
      <c r="AI228" s="545">
        <f>IF('НП ДЕННА'!AI132&gt;0,IF(ROUND('НП ДЕННА'!AI132*$CR$4,0)&gt;0,ROUND('НП ДЕННА'!AI132*$CR$4,0)*2,2),0)-AI229</f>
        <v>0</v>
      </c>
      <c r="AJ228" s="545">
        <f>IF('НП ДЕННА'!AJ132&gt;0,IF(ROUND('НП ДЕННА'!AJ132*$CR$4,0)&gt;0,ROUND('НП ДЕННА'!AJ132*$CR$4,0)*2,2),0)-AJ229</f>
        <v>0</v>
      </c>
      <c r="AK228" s="546">
        <f>IF('НП ДЕННА'!AK132&gt;0,IF(ROUND('НП ДЕННА'!AK132*$CR$4,0)&gt;0,ROUND('НП ДЕННА'!AK132*$CR$4,0)*2,2),0)-AK229</f>
        <v>0</v>
      </c>
      <c r="AL228" s="683">
        <f>'НП ДЕННА'!AL132*30-SUM(AI228:AK228)-AL229</f>
        <v>0</v>
      </c>
      <c r="AM228" s="518">
        <f>'НП ДЕННА'!AL132-AM229</f>
        <v>0</v>
      </c>
      <c r="AN228" s="545">
        <f>IF('НП ДЕННА'!AM132&gt;0,IF(ROUND('НП ДЕННА'!AM132*$CR$4,0)&gt;0,ROUND('НП ДЕННА'!AM132*$CR$4,0)*2,2),0)-AN229</f>
        <v>0</v>
      </c>
      <c r="AO228" s="545">
        <f>IF('НП ДЕННА'!AN132&gt;0,IF(ROUND('НП ДЕННА'!AN132*$CR$4,0)&gt;0,ROUND('НП ДЕННА'!AN132*$CR$4,0)*2,2),0)-AO229</f>
        <v>0</v>
      </c>
      <c r="AP228" s="546">
        <f>IF('НП ДЕННА'!AO132&gt;0,IF(ROUND('НП ДЕННА'!AO132*$CR$4,0)&gt;0,ROUND('НП ДЕННА'!AO132*$CR$4,0)*2,2),0)-AP229</f>
        <v>0</v>
      </c>
      <c r="AQ228" s="683">
        <f>'НП ДЕННА'!AP132*30-SUM(AN228:AP228)-AQ229</f>
        <v>0</v>
      </c>
      <c r="AR228" s="518">
        <f>'НП ДЕННА'!AP132-AR229</f>
        <v>0</v>
      </c>
      <c r="AS228" s="545">
        <f>IF('НП ДЕННА'!AQ132&gt;0,IF(ROUND('НП ДЕННА'!AQ132*$CR$4,0)&gt;0,ROUND('НП ДЕННА'!AQ132*$CR$4,0)*2,2),0)-AS229</f>
        <v>0</v>
      </c>
      <c r="AT228" s="545">
        <f>IF('НП ДЕННА'!AR132&gt;0,IF(ROUND('НП ДЕННА'!AR132*$CR$4,0)&gt;0,ROUND('НП ДЕННА'!AR132*$CR$4,0)*2,2),0)-AT229</f>
        <v>0</v>
      </c>
      <c r="AU228" s="546">
        <f>IF('НП ДЕННА'!AS132&gt;0,IF(ROUND('НП ДЕННА'!AS132*$CR$4,0)&gt;0,ROUND('НП ДЕННА'!AS132*$CR$4,0)*2,2),0)-AU229</f>
        <v>0</v>
      </c>
      <c r="AV228" s="683">
        <f>'НП ДЕННА'!AT132*30-SUM(AS228:AU228)-AV229</f>
        <v>0</v>
      </c>
      <c r="AW228" s="518">
        <f>'НП ДЕННА'!AT132-AW229</f>
        <v>0</v>
      </c>
      <c r="AX228" s="545">
        <f>IF('НП ДЕННА'!AU132&gt;0,IF(ROUND('НП ДЕННА'!AU132*$CR$4,0)&gt;0,ROUND('НП ДЕННА'!AU132*$CR$4,0)*2,2),0)-AX229</f>
        <v>0</v>
      </c>
      <c r="AY228" s="545">
        <f>IF('НП ДЕННА'!AV132&gt;0,IF(ROUND('НП ДЕННА'!AV132*$CR$4,0)&gt;0,ROUND('НП ДЕННА'!AV132*$CR$4,0)*2,2),0)-AY229</f>
        <v>0</v>
      </c>
      <c r="AZ228" s="546">
        <f>IF('НП ДЕННА'!AW132&gt;0,IF(ROUND('НП ДЕННА'!AW132*$CR$4,0)&gt;0,ROUND('НП ДЕННА'!AW132*$CR$4,0)*2,2),0)-AZ229</f>
        <v>0</v>
      </c>
      <c r="BA228" s="683">
        <f>'НП ДЕННА'!AX132*30-SUM(AX228:AZ228)-BA229</f>
        <v>0</v>
      </c>
      <c r="BB228" s="518">
        <f>'НП ДЕННА'!AX132-BB229</f>
        <v>0</v>
      </c>
      <c r="BC228" s="545">
        <f>IF('НП ДЕННА'!AY132&gt;0,IF(ROUND('НП ДЕННА'!AY132*$CR$4,0)&gt;0,ROUND('НП ДЕННА'!AY132*$CR$4,0)*2,2),0)-BC229</f>
        <v>0</v>
      </c>
      <c r="BD228" s="545">
        <f>IF('НП ДЕННА'!AZ132&gt;0,IF(ROUND('НП ДЕННА'!AZ132*$CR$4,0)&gt;0,ROUND('НП ДЕННА'!AZ132*$CR$4,0)*2,2),0)-BD229</f>
        <v>0</v>
      </c>
      <c r="BE228" s="546">
        <f>IF('НП ДЕННА'!BA132&gt;0,IF(ROUND('НП ДЕННА'!BA132*$CR$4,0)&gt;0,ROUND('НП ДЕННА'!BA132*$CR$4,0)*2,2),0)-BE229</f>
        <v>0</v>
      </c>
      <c r="BF228" s="683">
        <f>'НП ДЕННА'!BB132*30-SUM(BC228:BE228)-BF229</f>
        <v>0</v>
      </c>
      <c r="BG228" s="518">
        <f>'НП ДЕННА'!BB132-BG229</f>
        <v>0</v>
      </c>
      <c r="BH228" s="545">
        <f>IF('НП ДЕННА'!BC132&gt;0,IF(ROUND('НП ДЕННА'!BC132*$CR$4,0)&gt;0,ROUND('НП ДЕННА'!BC132*$CR$4,0)*2,2),0)-BH229</f>
        <v>0</v>
      </c>
      <c r="BI228" s="545">
        <f>IF('НП ДЕННА'!BD132&gt;0,IF(ROUND('НП ДЕННА'!BD132*$CR$4,0)&gt;0,ROUND('НП ДЕННА'!BD132*$CR$4,0)*2,2),0)-BI229</f>
        <v>0</v>
      </c>
      <c r="BJ228" s="546">
        <f>IF('НП ДЕННА'!BE132&gt;0,IF(ROUND('НП ДЕННА'!BE132*$CR$4,0)&gt;0,ROUND('НП ДЕННА'!BE132*$CR$4,0)*2,2),0)-BJ229</f>
        <v>0</v>
      </c>
      <c r="BK228" s="683">
        <f>'НП ДЕННА'!BF132*30-SUM(BH228:BJ228)-BK229</f>
        <v>0</v>
      </c>
      <c r="BL228" s="518">
        <f>'НП ДЕННА'!BF132-BL229</f>
        <v>0</v>
      </c>
      <c r="BM228" s="545">
        <f>IF('НП ДЕННА'!BG132&gt;0,IF(ROUND('НП ДЕННА'!BG132*$CR$4,0)&gt;0,ROUND('НП ДЕННА'!BG132*$CR$4,0)*2,2),0)-BM229</f>
        <v>0</v>
      </c>
      <c r="BN228" s="545">
        <f>IF('НП ДЕННА'!BH132&gt;0,IF(ROUND('НП ДЕННА'!BH132*$CR$4,0)&gt;0,ROUND('НП ДЕННА'!BH132*$CR$4,0)*2,2),0)-BN229</f>
        <v>0</v>
      </c>
      <c r="BO228" s="546">
        <f>IF('НП ДЕННА'!BI132&gt;0,IF(ROUND('НП ДЕННА'!BI132*$CR$4,0)&gt;0,ROUND('НП ДЕННА'!BI132*$CR$4,0)*2,2),0)-BO229</f>
        <v>0</v>
      </c>
      <c r="BP228" s="683">
        <f>'НП ДЕННА'!BJ132*30-SUM(BM228:BO228)-BP229</f>
        <v>0</v>
      </c>
      <c r="BQ228" s="518">
        <f>'НП ДЕННА'!BJ132-BQ229</f>
        <v>0</v>
      </c>
      <c r="BR228" s="545">
        <f>IF('НП ДЕННА'!BK132&gt;0,IF(ROUND('НП ДЕННА'!BK132*$CR$4,0)&gt;0,ROUND('НП ДЕННА'!BK132*$CR$4,0)*2,2),0)-BR229</f>
        <v>0</v>
      </c>
      <c r="BS228" s="545">
        <f>IF('НП ДЕННА'!BL132&gt;0,IF(ROUND('НП ДЕННА'!BL132*$CR$4,0)&gt;0,ROUND('НП ДЕННА'!BL132*$CR$4,0)*2,2),0)-BS229</f>
        <v>0</v>
      </c>
      <c r="BT228" s="546">
        <f>IF('НП ДЕННА'!BM132&gt;0,IF(ROUND('НП ДЕННА'!BM132*$CR$4,0)&gt;0,ROUND('НП ДЕННА'!BM132*$CR$4,0)*2,2),0)-BT229</f>
        <v>0</v>
      </c>
      <c r="BU228" s="683">
        <f>'НП ДЕННА'!BN132*30-SUM(BR228:BT228)-BU229</f>
        <v>0</v>
      </c>
      <c r="BV228" s="518">
        <f>'НП ДЕННА'!BN132-BV229</f>
        <v>0</v>
      </c>
      <c r="BW228" s="545">
        <f>IF('НП ДЕННА'!BO132&gt;0,IF(ROUND('НП ДЕННА'!BO132*$CR$4,0)&gt;0,ROUND('НП ДЕННА'!BO132*$CR$4,0)*2,2),0)-BW229</f>
        <v>0</v>
      </c>
      <c r="BX228" s="545">
        <f>IF('НП ДЕННА'!BP132&gt;0,IF(ROUND('НП ДЕННА'!BP132*$CR$4,0)&gt;0,ROUND('НП ДЕННА'!BP132*$CR$4,0)*2,2),0)-BX229</f>
        <v>0</v>
      </c>
      <c r="BY228" s="546">
        <f>IF('НП ДЕННА'!BQ132&gt;0,IF(ROUND('НП ДЕННА'!BQ132*$CR$4,0)&gt;0,ROUND('НП ДЕННА'!BQ132*$CR$4,0)*2,2),0)-BY229</f>
        <v>0</v>
      </c>
      <c r="BZ228" s="683">
        <f>'НП ДЕННА'!BR132*30-SUM(BW228:BY228)-BZ229</f>
        <v>0</v>
      </c>
      <c r="CA228" s="518">
        <f>'НП ДЕННА'!BR132-CA229</f>
        <v>0</v>
      </c>
      <c r="CB228" s="545">
        <f>IF('НП ДЕННА'!BS132&gt;0,IF(ROUND('НП ДЕННА'!BS132*$CR$4,0)&gt;0,ROUND('НП ДЕННА'!BS132*$CR$4,0)*2,2),0)-CB229</f>
        <v>0</v>
      </c>
      <c r="CC228" s="545">
        <f>IF('НП ДЕННА'!BT132&gt;0,IF(ROUND('НП ДЕННА'!BT132*$CR$4,0)&gt;0,ROUND('НП ДЕННА'!BT132*$CR$4,0)*2,2),0)-CC229</f>
        <v>0</v>
      </c>
      <c r="CD228" s="546">
        <f>IF('НП ДЕННА'!BU132&gt;0,IF(ROUND('НП ДЕННА'!BU132*$CR$4,0)&gt;0,ROUND('НП ДЕННА'!BU132*$CR$4,0)*2,2),0)-CD229</f>
        <v>0</v>
      </c>
      <c r="CE228" s="683">
        <f>'НП ДЕННА'!BV132*30-SUM(CB228:CD228)-CE229</f>
        <v>0</v>
      </c>
      <c r="CF228" s="518">
        <f>'НП ДЕННА'!BV132-CF229</f>
        <v>0</v>
      </c>
      <c r="CG228" s="545">
        <f>IF('НП ДЕННА'!BW132&gt;0,IF(ROUND('НП ДЕННА'!BW132*$CR$4,0)&gt;0,ROUND('НП ДЕННА'!BW132*$CR$4,0)*2,2),0)-CG229</f>
        <v>0</v>
      </c>
      <c r="CH228" s="545">
        <f>IF('НП ДЕННА'!BX132&gt;0,IF(ROUND('НП ДЕННА'!BX132*$CR$4,0)&gt;0,ROUND('НП ДЕННА'!BX132*$CR$4,0)*2,2),0)-CH229</f>
        <v>0</v>
      </c>
      <c r="CI228" s="546">
        <f>IF('НП ДЕННА'!BY132&gt;0,IF(ROUND('НП ДЕННА'!BY132*$CR$4,0)&gt;0,ROUND('НП ДЕННА'!BY132*$CR$4,0)*2,2),0)-CI229</f>
        <v>0</v>
      </c>
      <c r="CJ228" s="683">
        <f>'НП ДЕННА'!BZ132*30-SUM(CG228:CI228)-CJ229</f>
        <v>0</v>
      </c>
      <c r="CK228" s="518">
        <f>'НП ДЕННА'!BZ132-CK229</f>
        <v>0</v>
      </c>
      <c r="CL228" s="545">
        <f>IF('НП ДЕННА'!CA132&gt;0,IF(ROUND('НП ДЕННА'!CA132*$CR$4,0)&gt;0,ROUND('НП ДЕННА'!CA132*$CR$4,0)*2,2),0)-CL229</f>
        <v>0</v>
      </c>
      <c r="CM228" s="545">
        <f>IF('НП ДЕННА'!CB132&gt;0,IF(ROUND('НП ДЕННА'!CB132*$CR$4,0)&gt;0,ROUND('НП ДЕННА'!CB132*$CR$4,0)*2,2),0)-CM229</f>
        <v>0</v>
      </c>
      <c r="CN228" s="546">
        <f>IF('НП ДЕННА'!CC132&gt;0,IF(ROUND('НП ДЕННА'!CC132*$CR$4,0)&gt;0,ROUND('НП ДЕННА'!CC132*$CR$4,0)*2,2),0)-CN229</f>
        <v>0</v>
      </c>
      <c r="CO228" s="683">
        <f>'НП ДЕННА'!CD132*30-SUM(CL228:CN228)-CO229</f>
        <v>0</v>
      </c>
      <c r="CP228" s="518">
        <f>'НП ДЕННА'!CD132-CP229</f>
        <v>0</v>
      </c>
      <c r="CQ228" s="62"/>
    </row>
    <row r="229" spans="1:95" s="19" customFormat="1" ht="10.199999999999999" hidden="1" x14ac:dyDescent="0.2">
      <c r="A229" s="22"/>
      <c r="B229" s="363"/>
      <c r="C229" s="512" t="s">
        <v>275</v>
      </c>
      <c r="D229" s="513"/>
      <c r="E229" s="514"/>
      <c r="F229" s="514"/>
      <c r="G229" s="515"/>
      <c r="H229" s="513"/>
      <c r="I229" s="514"/>
      <c r="J229" s="514"/>
      <c r="K229" s="514"/>
      <c r="L229" s="514"/>
      <c r="M229" s="514"/>
      <c r="N229" s="514"/>
      <c r="O229" s="514"/>
      <c r="P229" s="514"/>
      <c r="Q229" s="514"/>
      <c r="R229" s="514"/>
      <c r="S229" s="514"/>
      <c r="T229" s="516"/>
      <c r="U229" s="516"/>
      <c r="V229" s="513"/>
      <c r="W229" s="514"/>
      <c r="X229" s="514"/>
      <c r="Y229" s="514"/>
      <c r="Z229" s="514"/>
      <c r="AA229" s="514"/>
      <c r="AB229" s="514"/>
      <c r="AC229" s="516">
        <f t="shared" si="1220"/>
        <v>0</v>
      </c>
      <c r="AD229" s="621">
        <f>AM229+AR229+AW229+BB229+BG229+BL229+BQ229+BV229+CA229+CF229+CK229+CP229</f>
        <v>0</v>
      </c>
      <c r="AE229" s="517">
        <f t="shared" si="1204"/>
        <v>0</v>
      </c>
      <c r="AF229" s="517">
        <f t="shared" si="1205"/>
        <v>0</v>
      </c>
      <c r="AG229" s="517">
        <f t="shared" si="1206"/>
        <v>0</v>
      </c>
      <c r="AH229" s="517">
        <f t="shared" si="1207"/>
        <v>0</v>
      </c>
      <c r="AI229" s="684"/>
      <c r="AJ229" s="684"/>
      <c r="AK229" s="685"/>
      <c r="AL229" s="549"/>
      <c r="AM229" s="520">
        <f t="shared" ref="AM229" si="1437">SUM(AI229:AL229)/30</f>
        <v>0</v>
      </c>
      <c r="AN229" s="684"/>
      <c r="AO229" s="684"/>
      <c r="AP229" s="685"/>
      <c r="AQ229" s="549"/>
      <c r="AR229" s="520">
        <f t="shared" ref="AR229" si="1438">SUM(AN229:AQ229)/30</f>
        <v>0</v>
      </c>
      <c r="AS229" s="684"/>
      <c r="AT229" s="684"/>
      <c r="AU229" s="685"/>
      <c r="AV229" s="549"/>
      <c r="AW229" s="520">
        <f t="shared" ref="AW229" si="1439">SUM(AS229:AV229)/30</f>
        <v>0</v>
      </c>
      <c r="AX229" s="684"/>
      <c r="AY229" s="684"/>
      <c r="AZ229" s="685"/>
      <c r="BA229" s="549"/>
      <c r="BB229" s="520">
        <f t="shared" ref="BB229" si="1440">SUM(AX229:BA229)/30</f>
        <v>0</v>
      </c>
      <c r="BC229" s="684"/>
      <c r="BD229" s="684"/>
      <c r="BE229" s="685"/>
      <c r="BF229" s="549"/>
      <c r="BG229" s="520">
        <f t="shared" ref="BG229" si="1441">SUM(BC229:BF229)/30</f>
        <v>0</v>
      </c>
      <c r="BH229" s="684"/>
      <c r="BI229" s="684"/>
      <c r="BJ229" s="685"/>
      <c r="BK229" s="549"/>
      <c r="BL229" s="520">
        <f t="shared" ref="BL229" si="1442">SUM(BH229:BK229)/30</f>
        <v>0</v>
      </c>
      <c r="BM229" s="684"/>
      <c r="BN229" s="684"/>
      <c r="BO229" s="685"/>
      <c r="BP229" s="549"/>
      <c r="BQ229" s="520">
        <f t="shared" ref="BQ229" si="1443">SUM(BM229:BP229)/30</f>
        <v>0</v>
      </c>
      <c r="BR229" s="684"/>
      <c r="BS229" s="684"/>
      <c r="BT229" s="685"/>
      <c r="BU229" s="549"/>
      <c r="BV229" s="520">
        <f t="shared" ref="BV229" si="1444">SUM(BR229:BU229)/30</f>
        <v>0</v>
      </c>
      <c r="BW229" s="684"/>
      <c r="BX229" s="684"/>
      <c r="BY229" s="685"/>
      <c r="BZ229" s="549"/>
      <c r="CA229" s="520">
        <f t="shared" ref="CA229" si="1445">SUM(BW229:BZ229)/30</f>
        <v>0</v>
      </c>
      <c r="CB229" s="684"/>
      <c r="CC229" s="684"/>
      <c r="CD229" s="685"/>
      <c r="CE229" s="549"/>
      <c r="CF229" s="520">
        <f t="shared" ref="CF229" si="1446">SUM(CB229:CE229)/30</f>
        <v>0</v>
      </c>
      <c r="CG229" s="684"/>
      <c r="CH229" s="684"/>
      <c r="CI229" s="685"/>
      <c r="CJ229" s="549"/>
      <c r="CK229" s="520">
        <f t="shared" ref="CK229" si="1447">SUM(CG229:CJ229)/30</f>
        <v>0</v>
      </c>
      <c r="CL229" s="684"/>
      <c r="CM229" s="684"/>
      <c r="CN229" s="685"/>
      <c r="CO229" s="549"/>
      <c r="CP229" s="520">
        <f t="shared" ref="CP229" si="1448">SUM(CL229:CO229)/30</f>
        <v>0</v>
      </c>
      <c r="CQ229" s="62"/>
    </row>
    <row r="230" spans="1:95" s="19" customFormat="1" ht="10.199999999999999" x14ac:dyDescent="0.2">
      <c r="A230" s="301" t="s">
        <v>23</v>
      </c>
      <c r="B230" s="292" t="str">
        <f>'НП ДЕННА'!B133</f>
        <v xml:space="preserve">Вибіркові компоненти разом: </v>
      </c>
      <c r="C230" s="284"/>
      <c r="D230" s="170"/>
      <c r="E230" s="170"/>
      <c r="F230" s="170"/>
      <c r="G230" s="170"/>
      <c r="H230" s="170"/>
      <c r="I230" s="170"/>
      <c r="J230" s="170"/>
      <c r="K230" s="170"/>
      <c r="L230" s="170"/>
      <c r="M230" s="170"/>
      <c r="N230" s="170"/>
      <c r="O230" s="170"/>
      <c r="P230" s="273">
        <f>'НП ДЕННА'!P133</f>
        <v>0</v>
      </c>
      <c r="Q230" s="170"/>
      <c r="R230" s="170"/>
      <c r="S230" s="170"/>
      <c r="T230" s="170"/>
      <c r="U230" s="170"/>
      <c r="V230" s="170"/>
      <c r="W230" s="170"/>
      <c r="X230" s="170"/>
      <c r="Y230" s="170"/>
      <c r="Z230" s="170"/>
      <c r="AA230" s="170"/>
      <c r="AB230" s="171"/>
      <c r="AC230" s="233">
        <f>SUMIF($A190:$A228,"&gt;'#'",AC190:AC228)</f>
        <v>690</v>
      </c>
      <c r="AD230" s="233">
        <f>SUMIF($A190:$A228,"&gt;'#'",AD190:AD228)</f>
        <v>23</v>
      </c>
      <c r="AE230" s="233"/>
      <c r="AF230" s="233"/>
      <c r="AG230" s="233"/>
      <c r="AH230" s="233"/>
      <c r="AI230" s="224"/>
      <c r="AJ230" s="224"/>
      <c r="AK230" s="224"/>
      <c r="AL230" s="498"/>
      <c r="AM230" s="69">
        <f>SUM(AM190:AM228)</f>
        <v>0</v>
      </c>
      <c r="AN230" s="224"/>
      <c r="AO230" s="224"/>
      <c r="AP230" s="224"/>
      <c r="AQ230" s="498"/>
      <c r="AR230" s="69">
        <f>SUM(AR190:AR228)</f>
        <v>15</v>
      </c>
      <c r="AS230" s="224"/>
      <c r="AT230" s="224"/>
      <c r="AU230" s="224"/>
      <c r="AV230" s="498"/>
      <c r="AW230" s="69">
        <f>SUM(AW190:AW228)</f>
        <v>8</v>
      </c>
      <c r="AX230" s="224"/>
      <c r="AY230" s="224"/>
      <c r="AZ230" s="224"/>
      <c r="BA230" s="498"/>
      <c r="BB230" s="69">
        <f>SUM(BB190:BB228)</f>
        <v>0</v>
      </c>
      <c r="BC230" s="224"/>
      <c r="BD230" s="224"/>
      <c r="BE230" s="224"/>
      <c r="BF230" s="498"/>
      <c r="BG230" s="69">
        <f>SUM(BG190:BG228)</f>
        <v>0</v>
      </c>
      <c r="BH230" s="224"/>
      <c r="BI230" s="224"/>
      <c r="BJ230" s="224"/>
      <c r="BK230" s="498"/>
      <c r="BL230" s="69">
        <f>SUM(BL190:BL228)</f>
        <v>0</v>
      </c>
      <c r="BM230" s="224"/>
      <c r="BN230" s="224"/>
      <c r="BO230" s="224"/>
      <c r="BP230" s="498"/>
      <c r="BQ230" s="69">
        <f>SUM(BQ190:BQ228)</f>
        <v>0</v>
      </c>
      <c r="BR230" s="224"/>
      <c r="BS230" s="224"/>
      <c r="BT230" s="224"/>
      <c r="BU230" s="498"/>
      <c r="BV230" s="69">
        <f>SUM(BV190:BV228)</f>
        <v>0</v>
      </c>
      <c r="BW230" s="224"/>
      <c r="BX230" s="224"/>
      <c r="BY230" s="224"/>
      <c r="BZ230" s="498"/>
      <c r="CA230" s="69">
        <f>SUM(CA190:CA228)</f>
        <v>0</v>
      </c>
      <c r="CB230" s="224"/>
      <c r="CC230" s="224"/>
      <c r="CD230" s="224"/>
      <c r="CE230" s="498"/>
      <c r="CF230" s="69">
        <f>SUM(CF190:CF228)</f>
        <v>0</v>
      </c>
      <c r="CG230" s="224"/>
      <c r="CH230" s="224"/>
      <c r="CI230" s="224"/>
      <c r="CJ230" s="498"/>
      <c r="CK230" s="69">
        <f>SUM(CK190:CK228)</f>
        <v>0</v>
      </c>
      <c r="CL230" s="224"/>
      <c r="CM230" s="224"/>
      <c r="CN230" s="224"/>
      <c r="CO230" s="498"/>
      <c r="CP230" s="69">
        <f>SUM(CP190:CP228)</f>
        <v>0</v>
      </c>
      <c r="CQ230" s="62"/>
    </row>
    <row r="231" spans="1:95" s="19" customFormat="1" ht="10.199999999999999" x14ac:dyDescent="0.2">
      <c r="A231" s="297"/>
      <c r="B231" s="297"/>
      <c r="C231" s="298"/>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c r="BN231" s="170"/>
      <c r="BO231" s="170"/>
      <c r="BP231" s="170"/>
      <c r="BQ231" s="170"/>
      <c r="BR231" s="170"/>
      <c r="BS231" s="170"/>
      <c r="BT231" s="170"/>
      <c r="BU231" s="170"/>
      <c r="BV231" s="170"/>
      <c r="BW231" s="170"/>
      <c r="BX231" s="170"/>
      <c r="BY231" s="170"/>
      <c r="BZ231" s="170"/>
      <c r="CA231" s="170"/>
      <c r="CB231" s="170"/>
      <c r="CC231" s="170"/>
      <c r="CD231" s="170"/>
      <c r="CE231" s="170"/>
      <c r="CF231" s="170"/>
      <c r="CG231" s="170"/>
      <c r="CH231" s="170"/>
      <c r="CI231" s="170"/>
      <c r="CJ231" s="170"/>
      <c r="CK231" s="170"/>
      <c r="CL231" s="170"/>
      <c r="CM231" s="170"/>
      <c r="CN231" s="170"/>
      <c r="CO231" s="170"/>
      <c r="CP231" s="170"/>
      <c r="CQ231" s="62"/>
    </row>
    <row r="232" spans="1:95" s="19" customFormat="1" ht="10.199999999999999" x14ac:dyDescent="0.2">
      <c r="A232" s="297"/>
      <c r="B232" s="297"/>
      <c r="C232" s="298"/>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c r="BN232" s="170"/>
      <c r="BO232" s="170"/>
      <c r="BP232" s="170"/>
      <c r="BQ232" s="170"/>
      <c r="BR232" s="170"/>
      <c r="BS232" s="170"/>
      <c r="BT232" s="170"/>
      <c r="BU232" s="170"/>
      <c r="BV232" s="170"/>
      <c r="BW232" s="170"/>
      <c r="BX232" s="170"/>
      <c r="BY232" s="170"/>
      <c r="BZ232" s="170"/>
      <c r="CA232" s="170"/>
      <c r="CB232" s="170"/>
      <c r="CC232" s="170"/>
      <c r="CD232" s="170"/>
      <c r="CE232" s="170"/>
      <c r="CF232" s="170"/>
      <c r="CG232" s="170"/>
      <c r="CH232" s="170"/>
      <c r="CI232" s="170"/>
      <c r="CJ232" s="170"/>
      <c r="CK232" s="170"/>
      <c r="CL232" s="170"/>
      <c r="CM232" s="170"/>
      <c r="CN232" s="170"/>
      <c r="CO232" s="170"/>
      <c r="CP232" s="170"/>
      <c r="CQ232" s="62"/>
    </row>
    <row r="233" spans="1:95" s="19" customFormat="1" ht="10.199999999999999" x14ac:dyDescent="0.2">
      <c r="A233" s="294" t="s">
        <v>23</v>
      </c>
      <c r="B233" s="292" t="str">
        <f>'НП ДЕННА'!B136</f>
        <v>Підготовка магістра разом:</v>
      </c>
      <c r="C233" s="302"/>
      <c r="D233" s="156"/>
      <c r="E233" s="156"/>
      <c r="F233" s="156"/>
      <c r="G233" s="156"/>
      <c r="H233" s="156"/>
      <c r="I233" s="156"/>
      <c r="J233" s="156"/>
      <c r="K233" s="156"/>
      <c r="L233" s="156"/>
      <c r="M233" s="156"/>
      <c r="N233" s="156"/>
      <c r="O233" s="156"/>
      <c r="P233" s="156"/>
      <c r="Q233" s="156"/>
      <c r="R233" s="156"/>
      <c r="S233" s="156"/>
      <c r="T233" s="303"/>
      <c r="U233" s="304"/>
      <c r="V233" s="156"/>
      <c r="W233" s="156"/>
      <c r="X233" s="156"/>
      <c r="Y233" s="156"/>
      <c r="Z233" s="156"/>
      <c r="AA233" s="156"/>
      <c r="AB233" s="156"/>
      <c r="AC233" s="157">
        <f>AC$230+AC$187</f>
        <v>2340</v>
      </c>
      <c r="AD233" s="157">
        <f>AD$230+AD$187</f>
        <v>78</v>
      </c>
      <c r="AE233" s="234"/>
      <c r="AF233" s="234"/>
      <c r="AG233" s="234"/>
      <c r="AH233" s="234"/>
      <c r="AI233" s="234"/>
      <c r="AJ233" s="234"/>
      <c r="AK233" s="234"/>
      <c r="AL233" s="499"/>
      <c r="AM233" s="158">
        <f>AM$187+AM$230</f>
        <v>30</v>
      </c>
      <c r="AN233" s="234"/>
      <c r="AO233" s="234"/>
      <c r="AP233" s="234"/>
      <c r="AQ233" s="499"/>
      <c r="AR233" s="158">
        <f>AR$187+AR$230</f>
        <v>30</v>
      </c>
      <c r="AS233" s="234"/>
      <c r="AT233" s="234"/>
      <c r="AU233" s="234"/>
      <c r="AV233" s="499"/>
      <c r="AW233" s="158">
        <f>AW$187+AW$230</f>
        <v>18</v>
      </c>
      <c r="AX233" s="234"/>
      <c r="AY233" s="234"/>
      <c r="AZ233" s="234"/>
      <c r="BA233" s="499"/>
      <c r="BB233" s="158">
        <f>BB$187+BB$230</f>
        <v>0</v>
      </c>
      <c r="BC233" s="234"/>
      <c r="BD233" s="234"/>
      <c r="BE233" s="234"/>
      <c r="BF233" s="499"/>
      <c r="BG233" s="158">
        <f>BG$187+BG$230</f>
        <v>0</v>
      </c>
      <c r="BH233" s="234"/>
      <c r="BI233" s="234"/>
      <c r="BJ233" s="234"/>
      <c r="BK233" s="499"/>
      <c r="BL233" s="158">
        <f>BL$187+BL$230</f>
        <v>0</v>
      </c>
      <c r="BM233" s="234"/>
      <c r="BN233" s="234"/>
      <c r="BO233" s="234"/>
      <c r="BP233" s="499"/>
      <c r="BQ233" s="158">
        <f>BQ$187+BQ$230</f>
        <v>0</v>
      </c>
      <c r="BR233" s="234"/>
      <c r="BS233" s="234"/>
      <c r="BT233" s="234"/>
      <c r="BU233" s="499"/>
      <c r="BV233" s="158">
        <f>BV$187+BV$230</f>
        <v>0</v>
      </c>
      <c r="BW233" s="234"/>
      <c r="BX233" s="234"/>
      <c r="BY233" s="234"/>
      <c r="BZ233" s="499"/>
      <c r="CA233" s="158">
        <f>CA$187+CA$230</f>
        <v>0</v>
      </c>
      <c r="CB233" s="234"/>
      <c r="CC233" s="234"/>
      <c r="CD233" s="234"/>
      <c r="CE233" s="499"/>
      <c r="CF233" s="158">
        <f>CF$187+CF$230</f>
        <v>0</v>
      </c>
      <c r="CG233" s="234"/>
      <c r="CH233" s="234"/>
      <c r="CI233" s="234"/>
      <c r="CJ233" s="499"/>
      <c r="CK233" s="158">
        <f>CK$187+CK$230</f>
        <v>0</v>
      </c>
      <c r="CL233" s="234"/>
      <c r="CM233" s="234"/>
      <c r="CN233" s="234"/>
      <c r="CO233" s="499"/>
      <c r="CP233" s="158">
        <f>CP$187+CP$230</f>
        <v>0</v>
      </c>
      <c r="CQ233" s="62"/>
    </row>
    <row r="234" spans="1:95" s="19" customFormat="1" x14ac:dyDescent="0.25">
      <c r="A234"/>
      <c r="B234" s="305"/>
      <c r="C234"/>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c r="AA234" s="163"/>
      <c r="AB234" s="163"/>
      <c r="AC234" s="163"/>
      <c r="AD234" s="163"/>
      <c r="AE234" s="163"/>
      <c r="AF234" s="163"/>
      <c r="AG234" s="163"/>
      <c r="AH234" s="163"/>
      <c r="AI234" s="163"/>
      <c r="AJ234" s="163"/>
      <c r="AK234" s="163"/>
      <c r="AL234" s="163"/>
      <c r="AM234" s="163"/>
      <c r="AN234" s="163"/>
      <c r="AO234" s="163"/>
      <c r="AP234" s="163"/>
      <c r="AQ234" s="163"/>
      <c r="AR234" s="163"/>
      <c r="AS234" s="163"/>
      <c r="AT234" s="163"/>
      <c r="AU234" s="163"/>
      <c r="AV234" s="163"/>
      <c r="AW234" s="163"/>
      <c r="AX234" s="163"/>
      <c r="AY234" s="163"/>
      <c r="AZ234" s="163"/>
      <c r="BA234" s="163"/>
      <c r="BB234" s="163"/>
      <c r="BC234" s="163"/>
      <c r="BD234" s="163"/>
      <c r="BE234" s="163"/>
      <c r="BF234" s="163"/>
      <c r="BG234" s="163"/>
      <c r="BH234" s="163"/>
      <c r="BI234" s="163"/>
      <c r="BJ234" s="163"/>
      <c r="BK234" s="163"/>
      <c r="BL234" s="163"/>
      <c r="BM234" s="163"/>
      <c r="BN234" s="163"/>
      <c r="BO234" s="163"/>
      <c r="BP234" s="163"/>
      <c r="BQ234" s="163"/>
      <c r="BR234" s="163"/>
      <c r="BS234" s="163"/>
      <c r="BT234" s="163"/>
      <c r="BU234" s="163"/>
      <c r="BV234" s="163"/>
      <c r="BW234" s="163"/>
      <c r="BX234" s="163"/>
      <c r="BY234" s="163"/>
      <c r="BZ234" s="163"/>
      <c r="CA234" s="163"/>
      <c r="CB234" s="163"/>
      <c r="CC234" s="163"/>
      <c r="CD234" s="163"/>
      <c r="CE234" s="163"/>
      <c r="CF234" s="163"/>
      <c r="CG234" s="163"/>
      <c r="CH234" s="163"/>
      <c r="CI234" s="163"/>
      <c r="CJ234" s="163"/>
      <c r="CK234" s="163"/>
      <c r="CL234" s="163"/>
      <c r="CM234" s="163"/>
      <c r="CN234" s="163"/>
      <c r="CO234" s="163"/>
      <c r="CP234" s="163"/>
      <c r="CQ234"/>
    </row>
    <row r="235" spans="1:95" s="19" customFormat="1" x14ac:dyDescent="0.25">
      <c r="A235"/>
      <c r="B235" s="305"/>
      <c r="C235"/>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163"/>
      <c r="AG235" s="163"/>
      <c r="AH235" s="163"/>
      <c r="AI235" s="163"/>
      <c r="AJ235" s="163"/>
      <c r="AK235" s="163"/>
      <c r="AL235" s="163"/>
      <c r="AM235" s="163"/>
      <c r="AN235" s="163"/>
      <c r="AO235" s="163"/>
      <c r="AP235" s="163"/>
      <c r="AQ235" s="163"/>
      <c r="AR235" s="163"/>
      <c r="AS235" s="163"/>
      <c r="AT235" s="163"/>
      <c r="AU235" s="163"/>
      <c r="AV235" s="163"/>
      <c r="AW235" s="163"/>
      <c r="AX235" s="163"/>
      <c r="AY235" s="163"/>
      <c r="AZ235" s="163"/>
      <c r="BA235" s="163"/>
      <c r="BB235" s="163"/>
      <c r="BC235" s="163"/>
      <c r="BD235" s="163"/>
      <c r="BE235" s="163"/>
      <c r="BF235" s="163"/>
      <c r="BG235" s="163"/>
      <c r="BH235" s="163"/>
      <c r="BI235" s="163"/>
      <c r="BJ235" s="163"/>
      <c r="BK235" s="163"/>
      <c r="BL235" s="163"/>
      <c r="BM235" s="163"/>
      <c r="BN235" s="163"/>
      <c r="BO235" s="163"/>
      <c r="BP235" s="163"/>
      <c r="BQ235" s="163"/>
      <c r="BR235" s="163"/>
      <c r="BS235" s="163"/>
      <c r="BT235" s="163"/>
      <c r="BU235" s="163"/>
      <c r="BV235" s="163"/>
      <c r="BW235" s="163"/>
      <c r="BX235" s="163"/>
      <c r="BY235" s="163"/>
      <c r="BZ235" s="163"/>
      <c r="CA235" s="163"/>
      <c r="CB235" s="163"/>
      <c r="CC235" s="163"/>
      <c r="CD235" s="163"/>
      <c r="CE235" s="163"/>
      <c r="CF235" s="163"/>
      <c r="CG235" s="163"/>
      <c r="CH235" s="163"/>
      <c r="CI235" s="163"/>
      <c r="CJ235" s="163"/>
      <c r="CK235" s="163"/>
      <c r="CL235" s="163"/>
      <c r="CM235" s="163"/>
      <c r="CN235" s="163"/>
      <c r="CO235" s="163"/>
      <c r="CP235" s="163"/>
      <c r="CQ235"/>
    </row>
    <row r="236" spans="1:95" s="19" customFormat="1" x14ac:dyDescent="0.25">
      <c r="A236"/>
      <c r="B236" s="305"/>
      <c r="C236"/>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G236" s="163"/>
      <c r="AH236" s="163"/>
      <c r="AI236" s="163"/>
      <c r="AJ236" s="163"/>
      <c r="AK236" s="163"/>
      <c r="AL236" s="163"/>
      <c r="AM236" s="163"/>
      <c r="AN236" s="163"/>
      <c r="AO236" s="163"/>
      <c r="AP236" s="163"/>
      <c r="AQ236" s="163"/>
      <c r="AR236" s="163"/>
      <c r="AS236" s="163"/>
      <c r="AT236" s="163"/>
      <c r="AU236" s="163"/>
      <c r="AV236" s="163"/>
      <c r="AW236" s="163"/>
      <c r="AX236" s="163"/>
      <c r="AY236" s="163"/>
      <c r="AZ236" s="163"/>
      <c r="BA236" s="163"/>
      <c r="BB236" s="163"/>
      <c r="BC236" s="163"/>
      <c r="BD236" s="163"/>
      <c r="BE236" s="163"/>
      <c r="BF236" s="163"/>
      <c r="BG236" s="163"/>
      <c r="BH236" s="163"/>
      <c r="BI236" s="163"/>
      <c r="BJ236" s="163"/>
      <c r="BK236" s="163"/>
      <c r="BL236" s="163"/>
      <c r="BM236" s="163"/>
      <c r="BN236" s="163"/>
      <c r="BO236" s="163"/>
      <c r="BP236" s="163"/>
      <c r="BQ236" s="163"/>
      <c r="BR236" s="163"/>
      <c r="BS236" s="163"/>
      <c r="BT236" s="163"/>
      <c r="BU236" s="163"/>
      <c r="BV236" s="163"/>
      <c r="BW236" s="163"/>
      <c r="BX236" s="163"/>
      <c r="BY236" s="163"/>
      <c r="BZ236" s="163"/>
      <c r="CA236" s="163"/>
      <c r="CB236" s="163"/>
      <c r="CC236" s="163"/>
      <c r="CD236" s="163"/>
      <c r="CE236" s="163"/>
      <c r="CF236" s="163"/>
      <c r="CG236" s="163"/>
      <c r="CH236" s="163"/>
      <c r="CI236" s="163"/>
      <c r="CJ236" s="163"/>
      <c r="CK236" s="163"/>
      <c r="CL236" s="163"/>
      <c r="CM236" s="163"/>
      <c r="CN236" s="163"/>
      <c r="CO236" s="163"/>
      <c r="CP236" s="163"/>
      <c r="CQ236"/>
    </row>
    <row r="237" spans="1:95" s="19" customFormat="1" x14ac:dyDescent="0.25">
      <c r="A237"/>
      <c r="B237" s="305"/>
      <c r="C237"/>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E237" s="163"/>
      <c r="AF237" s="163"/>
      <c r="AG237" s="163"/>
      <c r="AH237" s="163"/>
      <c r="AI237" s="163"/>
      <c r="AJ237" s="163"/>
      <c r="AK237" s="163"/>
      <c r="AL237" s="163"/>
      <c r="AM237" s="163"/>
      <c r="AN237" s="163"/>
      <c r="AO237" s="163"/>
      <c r="AP237" s="163"/>
      <c r="AQ237" s="163"/>
      <c r="AR237" s="163"/>
      <c r="AS237" s="163"/>
      <c r="AT237" s="163"/>
      <c r="AU237" s="163"/>
      <c r="AV237" s="163"/>
      <c r="AW237" s="163"/>
      <c r="AX237" s="163"/>
      <c r="AY237" s="163"/>
      <c r="AZ237" s="163"/>
      <c r="BA237" s="163"/>
      <c r="BB237" s="163"/>
      <c r="BC237" s="163"/>
      <c r="BD237" s="163"/>
      <c r="BE237" s="163"/>
      <c r="BF237" s="163"/>
      <c r="BG237" s="163"/>
      <c r="BH237" s="163"/>
      <c r="BI237" s="163"/>
      <c r="BJ237" s="163"/>
      <c r="BK237" s="163"/>
      <c r="BL237" s="163"/>
      <c r="BM237" s="163"/>
      <c r="BN237" s="163"/>
      <c r="BO237" s="163"/>
      <c r="BP237" s="163"/>
      <c r="BQ237" s="163"/>
      <c r="BR237" s="163"/>
      <c r="BS237" s="163"/>
      <c r="BT237" s="163"/>
      <c r="BU237" s="163"/>
      <c r="BV237" s="163"/>
      <c r="BW237" s="163"/>
      <c r="BX237" s="163"/>
      <c r="BY237" s="163"/>
      <c r="BZ237" s="163"/>
      <c r="CA237" s="163"/>
      <c r="CB237" s="163"/>
      <c r="CC237" s="163"/>
      <c r="CD237" s="163"/>
      <c r="CE237" s="163"/>
      <c r="CF237" s="163"/>
      <c r="CG237" s="163"/>
      <c r="CH237" s="163"/>
      <c r="CI237" s="163"/>
      <c r="CJ237" s="163"/>
      <c r="CK237" s="163"/>
      <c r="CL237" s="163"/>
      <c r="CM237" s="163"/>
      <c r="CN237" s="163"/>
      <c r="CO237" s="163"/>
      <c r="CP237" s="163"/>
      <c r="CQ237"/>
    </row>
    <row r="238" spans="1:95" s="19" customFormat="1" x14ac:dyDescent="0.25">
      <c r="A238"/>
      <c r="B238" s="305"/>
      <c r="C238"/>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E238" s="163"/>
      <c r="AF238" s="163"/>
      <c r="AG238" s="163"/>
      <c r="AH238" s="163"/>
      <c r="AI238" s="163"/>
      <c r="AJ238" s="163"/>
      <c r="AK238" s="163"/>
      <c r="AL238" s="163"/>
      <c r="AM238" s="163"/>
      <c r="AN238" s="163"/>
      <c r="AO238" s="163"/>
      <c r="AP238" s="163"/>
      <c r="AQ238" s="163"/>
      <c r="AR238" s="163"/>
      <c r="AS238" s="163"/>
      <c r="AT238" s="163"/>
      <c r="AU238" s="163"/>
      <c r="AV238" s="163"/>
      <c r="AW238" s="163"/>
      <c r="AX238" s="163"/>
      <c r="AY238" s="163"/>
      <c r="AZ238" s="163"/>
      <c r="BA238" s="163"/>
      <c r="BB238" s="163"/>
      <c r="BC238" s="163"/>
      <c r="BD238" s="163"/>
      <c r="BE238" s="163"/>
      <c r="BF238" s="163"/>
      <c r="BG238" s="163"/>
      <c r="BH238" s="163"/>
      <c r="BI238" s="163"/>
      <c r="BJ238" s="163"/>
      <c r="BK238" s="163"/>
      <c r="BL238" s="163"/>
      <c r="BM238" s="163"/>
      <c r="BN238" s="163"/>
      <c r="BO238" s="163"/>
      <c r="BP238" s="163"/>
      <c r="BQ238" s="163"/>
      <c r="BR238" s="163"/>
      <c r="BS238" s="163"/>
      <c r="BT238" s="163"/>
      <c r="BU238" s="163"/>
      <c r="BV238" s="163"/>
      <c r="BW238" s="163"/>
      <c r="BX238" s="163"/>
      <c r="BY238" s="163"/>
      <c r="BZ238" s="163"/>
      <c r="CA238" s="163"/>
      <c r="CB238" s="163"/>
      <c r="CC238" s="163"/>
      <c r="CD238" s="163"/>
      <c r="CE238" s="163"/>
      <c r="CF238" s="163"/>
      <c r="CG238" s="163"/>
      <c r="CH238" s="163"/>
      <c r="CI238" s="163"/>
      <c r="CJ238" s="163"/>
      <c r="CK238" s="163"/>
      <c r="CL238" s="163"/>
      <c r="CM238" s="163"/>
      <c r="CN238" s="163"/>
      <c r="CO238" s="163"/>
      <c r="CP238" s="163"/>
      <c r="CQ238"/>
    </row>
    <row r="239" spans="1:95" s="19" customFormat="1" ht="10.199999999999999" x14ac:dyDescent="0.2">
      <c r="A239" s="306"/>
      <c r="B239" s="307"/>
      <c r="C239" s="930" t="str">
        <f>'НП ДЕННА'!C142:AU142</f>
        <v>ІНФОРМАЦІЙНА ЧАСТИНА</v>
      </c>
      <c r="D239" s="930"/>
      <c r="E239" s="930"/>
      <c r="F239" s="930"/>
      <c r="G239" s="930"/>
      <c r="H239" s="930"/>
      <c r="I239" s="930"/>
      <c r="J239" s="930"/>
      <c r="K239" s="930"/>
      <c r="L239" s="930"/>
      <c r="M239" s="930"/>
      <c r="N239" s="930"/>
      <c r="O239" s="930"/>
      <c r="P239" s="930"/>
      <c r="Q239" s="930"/>
      <c r="R239" s="930"/>
      <c r="S239" s="930"/>
      <c r="T239" s="930"/>
      <c r="U239" s="930"/>
      <c r="V239" s="930"/>
      <c r="W239" s="930"/>
      <c r="X239" s="930"/>
      <c r="Y239" s="930"/>
      <c r="Z239" s="930"/>
      <c r="AA239" s="930"/>
      <c r="AB239" s="930"/>
      <c r="AC239" s="930"/>
      <c r="AD239" s="930"/>
      <c r="AE239" s="930"/>
      <c r="AF239" s="930"/>
      <c r="AG239" s="930"/>
      <c r="AH239" s="930"/>
      <c r="AI239" s="930"/>
      <c r="AJ239" s="930"/>
      <c r="AK239" s="930"/>
      <c r="AL239" s="930"/>
      <c r="AM239" s="930"/>
      <c r="AN239" s="930"/>
      <c r="AO239" s="930"/>
      <c r="AP239" s="930"/>
      <c r="AQ239" s="930"/>
      <c r="AR239" s="930"/>
      <c r="AS239" s="930"/>
      <c r="AT239" s="930"/>
      <c r="AU239" s="930"/>
      <c r="AV239" s="930"/>
      <c r="AW239" s="930"/>
      <c r="AX239" s="930"/>
      <c r="AY239" s="690"/>
      <c r="AZ239" s="690"/>
      <c r="BA239" s="690"/>
      <c r="BB239" s="691"/>
      <c r="BC239" s="691"/>
      <c r="BD239" s="691"/>
      <c r="BE239" s="691"/>
      <c r="BF239" s="691"/>
      <c r="BG239" s="691"/>
      <c r="BH239" s="691"/>
      <c r="BI239" s="691"/>
      <c r="BJ239" s="691"/>
      <c r="BK239" s="691"/>
      <c r="BL239" s="691"/>
      <c r="BM239" s="691"/>
      <c r="BN239" s="691"/>
      <c r="BO239" s="691"/>
      <c r="BP239" s="691"/>
      <c r="BQ239" s="691"/>
      <c r="BR239" s="691"/>
      <c r="BS239" s="691"/>
      <c r="BT239" s="691"/>
      <c r="BU239" s="691"/>
      <c r="BV239" s="691"/>
      <c r="BW239" s="691"/>
      <c r="BX239" s="691"/>
      <c r="BY239" s="691"/>
      <c r="BZ239" s="691"/>
      <c r="CA239" s="691"/>
      <c r="CB239" s="691"/>
      <c r="CC239" s="691"/>
      <c r="CD239" s="691"/>
      <c r="CE239" s="691"/>
      <c r="CF239" s="691"/>
      <c r="CG239" s="691"/>
      <c r="CH239" s="691"/>
      <c r="CI239" s="691"/>
      <c r="CJ239" s="691"/>
      <c r="CK239" s="691"/>
      <c r="CL239" s="691"/>
      <c r="CM239" s="691"/>
      <c r="CN239" s="691"/>
      <c r="CO239" s="691"/>
      <c r="CP239" s="691"/>
      <c r="CQ239" s="24"/>
    </row>
    <row r="240" spans="1:95" s="19" customFormat="1" x14ac:dyDescent="0.2">
      <c r="A240" s="308"/>
      <c r="B240" s="309" t="str">
        <f>'НП ДЕННА'!B143</f>
        <v>ВИРОБНИЧІ ПРАКТИКИ</v>
      </c>
      <c r="C240" s="310"/>
      <c r="D240" s="311"/>
      <c r="E240" s="311"/>
      <c r="F240" s="311"/>
      <c r="G240" s="311"/>
      <c r="H240" s="311"/>
      <c r="I240" s="311"/>
      <c r="J240" s="311"/>
      <c r="K240" s="311"/>
      <c r="L240" s="311"/>
      <c r="M240" s="311"/>
      <c r="N240" s="311"/>
      <c r="O240" s="311"/>
      <c r="P240" s="311"/>
      <c r="Q240" s="311"/>
      <c r="R240" s="311"/>
      <c r="S240" s="311"/>
      <c r="T240" s="311"/>
      <c r="U240" s="311"/>
      <c r="V240" s="312"/>
      <c r="W240" s="177"/>
      <c r="X240" s="177"/>
      <c r="Y240" s="163"/>
      <c r="Z240" s="163"/>
      <c r="AA240" s="791" t="str">
        <f>'НП ДЕННА'!AA143</f>
        <v>Обов'язкові дисципліни (в середньому год./тижд.)</v>
      </c>
      <c r="AB240" s="791"/>
      <c r="AC240" s="791"/>
      <c r="AD240" s="791"/>
      <c r="AE240" s="791"/>
      <c r="AF240" s="791"/>
      <c r="AG240" s="791"/>
      <c r="AH240" s="791"/>
      <c r="AI240" s="777">
        <f>(AI187+AJ187+AK187)/AI9</f>
        <v>13.764705882352942</v>
      </c>
      <c r="AJ240" s="777"/>
      <c r="AK240" s="777"/>
      <c r="AL240" s="777"/>
      <c r="AM240" s="778"/>
      <c r="AN240" s="777">
        <f>(AN187+AO187+AP187)/AN9</f>
        <v>6.5882352941176467</v>
      </c>
      <c r="AO240" s="777"/>
      <c r="AP240" s="777"/>
      <c r="AQ240" s="777"/>
      <c r="AR240" s="778"/>
      <c r="AS240" s="777">
        <f>(AS187+AT187+AU187)/AS9</f>
        <v>4</v>
      </c>
      <c r="AT240" s="777"/>
      <c r="AU240" s="777"/>
      <c r="AV240" s="777"/>
      <c r="AW240" s="778"/>
      <c r="AX240" s="777" t="e">
        <f>(AX187+AY187+AZ187)/AX9</f>
        <v>#DIV/0!</v>
      </c>
      <c r="AY240" s="777"/>
      <c r="AZ240" s="777"/>
      <c r="BA240" s="777"/>
      <c r="BB240" s="778"/>
      <c r="BC240" s="777">
        <f>(BC187+BD187+BE187)/BC9</f>
        <v>0</v>
      </c>
      <c r="BD240" s="777"/>
      <c r="BE240" s="777"/>
      <c r="BF240" s="777"/>
      <c r="BG240" s="778"/>
      <c r="BH240" s="777">
        <f>(BH187+BI187+BJ187)/BH9</f>
        <v>0</v>
      </c>
      <c r="BI240" s="777"/>
      <c r="BJ240" s="777"/>
      <c r="BK240" s="777"/>
      <c r="BL240" s="778"/>
      <c r="BM240" s="777">
        <f>(BM187+BN187+BO187)/BM9</f>
        <v>0</v>
      </c>
      <c r="BN240" s="777"/>
      <c r="BO240" s="777"/>
      <c r="BP240" s="777"/>
      <c r="BQ240" s="778"/>
      <c r="BR240" s="777">
        <f>(BR187+BS187+BT187)/BR9</f>
        <v>0</v>
      </c>
      <c r="BS240" s="777"/>
      <c r="BT240" s="777"/>
      <c r="BU240" s="777"/>
      <c r="BV240" s="778"/>
      <c r="BW240" s="981">
        <f>(BW187+BX187+BY187)/BW9</f>
        <v>0</v>
      </c>
      <c r="BX240" s="982"/>
      <c r="BY240" s="982"/>
      <c r="BZ240" s="982"/>
      <c r="CA240" s="983"/>
      <c r="CB240" s="981">
        <f>(CB187+CC187+CD187)/CB9</f>
        <v>0</v>
      </c>
      <c r="CC240" s="982"/>
      <c r="CD240" s="982"/>
      <c r="CE240" s="982"/>
      <c r="CF240" s="983"/>
      <c r="CG240" s="981">
        <f>(CG187+CH187+CI187)/CG9</f>
        <v>0</v>
      </c>
      <c r="CH240" s="982"/>
      <c r="CI240" s="982"/>
      <c r="CJ240" s="982"/>
      <c r="CK240" s="983"/>
      <c r="CL240" s="981">
        <f>(CL187+CM187+CN187)/CL9</f>
        <v>0</v>
      </c>
      <c r="CM240" s="982"/>
      <c r="CN240" s="982"/>
      <c r="CO240" s="982"/>
      <c r="CP240" s="983"/>
      <c r="CQ240" s="21"/>
    </row>
    <row r="241" spans="1:210" s="19" customFormat="1" x14ac:dyDescent="0.2">
      <c r="A241" s="688" t="str">
        <f>'НП ДЕННА'!A144</f>
        <v>№</v>
      </c>
      <c r="B241" s="933" t="str">
        <f>_xlfn.SINGLE('НП ДЕННА'!B144)</f>
        <v>Назва</v>
      </c>
      <c r="C241" s="933"/>
      <c r="D241" s="931" t="str">
        <f>_xlfn.SINGLE('НП ДЕННА'!D144)</f>
        <v>Семестр</v>
      </c>
      <c r="E241" s="932"/>
      <c r="F241" s="932"/>
      <c r="G241" s="931" t="str">
        <f>_xlfn.SINGLE('НП ДЕННА'!G144)</f>
        <v>Кіль. Тижн.</v>
      </c>
      <c r="H241" s="932"/>
      <c r="I241" s="932"/>
      <c r="J241" s="932"/>
      <c r="K241" s="931" t="str">
        <f>_xlfn.SINGLE('НП ДЕННА'!K144)</f>
        <v>Кред.</v>
      </c>
      <c r="L241" s="932"/>
      <c r="Y241" s="163"/>
      <c r="Z241" s="163"/>
      <c r="AA241" s="829" t="str">
        <f>'НП ДЕННА'!AA144</f>
        <v xml:space="preserve">  Кількість:</v>
      </c>
      <c r="AB241" s="830"/>
      <c r="AC241" s="838"/>
      <c r="AD241" s="835" t="str">
        <f>'НП ДЕННА'!AD144</f>
        <v xml:space="preserve">  - курсових проектів</v>
      </c>
      <c r="AE241" s="836"/>
      <c r="AF241" s="836"/>
      <c r="AG241" s="837"/>
      <c r="AH241" s="161">
        <f>SUM(AI241:CL241)</f>
        <v>0</v>
      </c>
      <c r="AI241" s="774">
        <f>'НП ДЕННА'!AI144</f>
        <v>0</v>
      </c>
      <c r="AJ241" s="775"/>
      <c r="AK241" s="775"/>
      <c r="AL241" s="775"/>
      <c r="AM241" s="776"/>
      <c r="AN241" s="774">
        <f>'НП ДЕННА'!AM144</f>
        <v>0</v>
      </c>
      <c r="AO241" s="775"/>
      <c r="AP241" s="775"/>
      <c r="AQ241" s="775"/>
      <c r="AR241" s="776"/>
      <c r="AS241" s="774">
        <f>'НП ДЕННА'!AQ144</f>
        <v>0</v>
      </c>
      <c r="AT241" s="775"/>
      <c r="AU241" s="775"/>
      <c r="AV241" s="775"/>
      <c r="AW241" s="776"/>
      <c r="AX241" s="774">
        <f>'НП ДЕННА'!AU144</f>
        <v>0</v>
      </c>
      <c r="AY241" s="775"/>
      <c r="AZ241" s="775"/>
      <c r="BA241" s="775"/>
      <c r="BB241" s="776"/>
      <c r="BC241" s="774">
        <f>'НП ДЕННА'!AY144</f>
        <v>0</v>
      </c>
      <c r="BD241" s="775"/>
      <c r="BE241" s="775"/>
      <c r="BF241" s="775"/>
      <c r="BG241" s="776"/>
      <c r="BH241" s="774">
        <f>'НП ДЕННА'!BC144</f>
        <v>0</v>
      </c>
      <c r="BI241" s="775"/>
      <c r="BJ241" s="775"/>
      <c r="BK241" s="775"/>
      <c r="BL241" s="776"/>
      <c r="BM241" s="774">
        <f>'НП ДЕННА'!BG144</f>
        <v>0</v>
      </c>
      <c r="BN241" s="775"/>
      <c r="BO241" s="775"/>
      <c r="BP241" s="775"/>
      <c r="BQ241" s="776"/>
      <c r="BR241" s="774">
        <f>'НП ДЕННА'!BK144</f>
        <v>0</v>
      </c>
      <c r="BS241" s="775"/>
      <c r="BT241" s="775"/>
      <c r="BU241" s="775"/>
      <c r="BV241" s="776"/>
      <c r="BW241" s="774">
        <f>'НП ДЕННА'!BO144</f>
        <v>0</v>
      </c>
      <c r="BX241" s="775"/>
      <c r="BY241" s="775"/>
      <c r="BZ241" s="775"/>
      <c r="CA241" s="776"/>
      <c r="CB241" s="774">
        <f>'НП ДЕННА'!BS144</f>
        <v>0</v>
      </c>
      <c r="CC241" s="775"/>
      <c r="CD241" s="775"/>
      <c r="CE241" s="775"/>
      <c r="CF241" s="776"/>
      <c r="CG241" s="774">
        <f>'НП ДЕННА'!BW144</f>
        <v>0</v>
      </c>
      <c r="CH241" s="775"/>
      <c r="CI241" s="775"/>
      <c r="CJ241" s="775"/>
      <c r="CK241" s="776"/>
      <c r="CL241" s="774">
        <f>'НП ДЕННА'!CA144</f>
        <v>0</v>
      </c>
      <c r="CM241" s="775"/>
      <c r="CN241" s="775"/>
      <c r="CO241" s="775"/>
      <c r="CP241" s="776"/>
      <c r="CQ241" s="21"/>
    </row>
    <row r="242" spans="1:210" s="19" customFormat="1" x14ac:dyDescent="0.2">
      <c r="A242" s="688">
        <f>'НП ДЕННА'!A145</f>
        <v>1</v>
      </c>
      <c r="B242" s="920" t="str">
        <f>_xlfn.SINGLE('НП ДЕННА'!B145)</f>
        <v>Переддипломна</v>
      </c>
      <c r="C242" s="920"/>
      <c r="D242" s="894">
        <f>'НП ДЕННА'!D145</f>
        <v>3</v>
      </c>
      <c r="E242" s="895"/>
      <c r="F242" s="895"/>
      <c r="G242" s="896">
        <f>'НП ДЕННА'!G145</f>
        <v>4</v>
      </c>
      <c r="H242" s="895"/>
      <c r="I242" s="895"/>
      <c r="J242" s="895"/>
      <c r="K242" s="897">
        <f>_xlfn.SINGLE('НП ДЕННА'!K145)</f>
        <v>7.2</v>
      </c>
      <c r="L242" s="898"/>
      <c r="Y242" s="163"/>
      <c r="Z242" s="163"/>
      <c r="AA242" s="240"/>
      <c r="AB242" s="241"/>
      <c r="AC242" s="242"/>
      <c r="AD242" s="835" t="str">
        <f>'НП ДЕННА'!AD145</f>
        <v xml:space="preserve">  - курсових робіт</v>
      </c>
      <c r="AE242" s="836"/>
      <c r="AF242" s="836"/>
      <c r="AG242" s="837"/>
      <c r="AH242" s="161">
        <f>SUM(AI242:CL242)</f>
        <v>2</v>
      </c>
      <c r="AI242" s="774">
        <f>'НП ДЕННА'!AI145</f>
        <v>1</v>
      </c>
      <c r="AJ242" s="775"/>
      <c r="AK242" s="775"/>
      <c r="AL242" s="775"/>
      <c r="AM242" s="776"/>
      <c r="AN242" s="774">
        <f>'НП ДЕННА'!AM145</f>
        <v>1</v>
      </c>
      <c r="AO242" s="775"/>
      <c r="AP242" s="775"/>
      <c r="AQ242" s="775"/>
      <c r="AR242" s="776"/>
      <c r="AS242" s="774">
        <f>'НП ДЕННА'!AQ145</f>
        <v>0</v>
      </c>
      <c r="AT242" s="775"/>
      <c r="AU242" s="775"/>
      <c r="AV242" s="775"/>
      <c r="AW242" s="776"/>
      <c r="AX242" s="774">
        <f>'НП ДЕННА'!AU145</f>
        <v>0</v>
      </c>
      <c r="AY242" s="775"/>
      <c r="AZ242" s="775"/>
      <c r="BA242" s="775"/>
      <c r="BB242" s="776"/>
      <c r="BC242" s="774">
        <f>'НП ДЕННА'!AY145</f>
        <v>0</v>
      </c>
      <c r="BD242" s="775"/>
      <c r="BE242" s="775"/>
      <c r="BF242" s="775"/>
      <c r="BG242" s="776"/>
      <c r="BH242" s="774">
        <f>'НП ДЕННА'!BC145</f>
        <v>0</v>
      </c>
      <c r="BI242" s="775"/>
      <c r="BJ242" s="775"/>
      <c r="BK242" s="775"/>
      <c r="BL242" s="776"/>
      <c r="BM242" s="774">
        <f>'НП ДЕННА'!BG145</f>
        <v>0</v>
      </c>
      <c r="BN242" s="775"/>
      <c r="BO242" s="775"/>
      <c r="BP242" s="775"/>
      <c r="BQ242" s="776"/>
      <c r="BR242" s="774">
        <f>'НП ДЕННА'!BK145</f>
        <v>0</v>
      </c>
      <c r="BS242" s="775"/>
      <c r="BT242" s="775"/>
      <c r="BU242" s="775"/>
      <c r="BV242" s="776"/>
      <c r="BW242" s="774">
        <f>'НП ДЕННА'!BO145</f>
        <v>0</v>
      </c>
      <c r="BX242" s="775"/>
      <c r="BY242" s="775"/>
      <c r="BZ242" s="775"/>
      <c r="CA242" s="776"/>
      <c r="CB242" s="774">
        <f>'НП ДЕННА'!BS145</f>
        <v>0</v>
      </c>
      <c r="CC242" s="775"/>
      <c r="CD242" s="775"/>
      <c r="CE242" s="775"/>
      <c r="CF242" s="776"/>
      <c r="CG242" s="774">
        <f>'НП ДЕННА'!BW145</f>
        <v>0</v>
      </c>
      <c r="CH242" s="775"/>
      <c r="CI242" s="775"/>
      <c r="CJ242" s="775"/>
      <c r="CK242" s="776"/>
      <c r="CL242" s="774">
        <f>'НП ДЕННА'!CA145</f>
        <v>0</v>
      </c>
      <c r="CM242" s="775"/>
      <c r="CN242" s="775"/>
      <c r="CO242" s="775"/>
      <c r="CP242" s="776"/>
      <c r="CQ242" s="21"/>
    </row>
    <row r="243" spans="1:210" s="19" customFormat="1" x14ac:dyDescent="0.2">
      <c r="A243" s="688">
        <f>'НП ДЕННА'!A146</f>
        <v>2</v>
      </c>
      <c r="B243" s="920">
        <f>_xlfn.SINGLE('НП ДЕННА'!B146)</f>
        <v>0</v>
      </c>
      <c r="C243" s="920"/>
      <c r="D243" s="894">
        <f>'НП ДЕННА'!D146</f>
        <v>0</v>
      </c>
      <c r="E243" s="895"/>
      <c r="F243" s="895"/>
      <c r="G243" s="896">
        <f>'НП ДЕННА'!G146</f>
        <v>0</v>
      </c>
      <c r="H243" s="895"/>
      <c r="I243" s="895"/>
      <c r="J243" s="895"/>
      <c r="K243" s="897">
        <f>_xlfn.SINGLE('НП ДЕННА'!K146)</f>
        <v>0</v>
      </c>
      <c r="L243" s="898"/>
      <c r="Y243" s="163"/>
      <c r="Z243" s="163"/>
      <c r="AA243" s="240"/>
      <c r="AB243" s="241"/>
      <c r="AC243" s="242"/>
      <c r="AD243" s="835" t="str">
        <f>'НП ДЕННА'!AD146</f>
        <v xml:space="preserve">  - інд. завдань</v>
      </c>
      <c r="AE243" s="836"/>
      <c r="AF243" s="836"/>
      <c r="AG243" s="837"/>
      <c r="AH243" s="161">
        <f>SUM(AI243:CL243)</f>
        <v>0</v>
      </c>
      <c r="AI243" s="774">
        <f>'НП ДЕННА'!AI146</f>
        <v>0</v>
      </c>
      <c r="AJ243" s="775"/>
      <c r="AK243" s="775"/>
      <c r="AL243" s="775"/>
      <c r="AM243" s="776"/>
      <c r="AN243" s="774">
        <f>'НП ДЕННА'!AM146</f>
        <v>0</v>
      </c>
      <c r="AO243" s="775"/>
      <c r="AP243" s="775"/>
      <c r="AQ243" s="775"/>
      <c r="AR243" s="776"/>
      <c r="AS243" s="774">
        <f>'НП ДЕННА'!AQ146</f>
        <v>0</v>
      </c>
      <c r="AT243" s="775"/>
      <c r="AU243" s="775"/>
      <c r="AV243" s="775"/>
      <c r="AW243" s="776"/>
      <c r="AX243" s="774">
        <f>'НП ДЕННА'!AU146</f>
        <v>0</v>
      </c>
      <c r="AY243" s="775"/>
      <c r="AZ243" s="775"/>
      <c r="BA243" s="775"/>
      <c r="BB243" s="776"/>
      <c r="BC243" s="774">
        <f>'НП ДЕННА'!AY146</f>
        <v>0</v>
      </c>
      <c r="BD243" s="775"/>
      <c r="BE243" s="775"/>
      <c r="BF243" s="775"/>
      <c r="BG243" s="776"/>
      <c r="BH243" s="774">
        <f>'НП ДЕННА'!BC146</f>
        <v>0</v>
      </c>
      <c r="BI243" s="775"/>
      <c r="BJ243" s="775"/>
      <c r="BK243" s="775"/>
      <c r="BL243" s="776"/>
      <c r="BM243" s="774">
        <f>'НП ДЕННА'!BG146</f>
        <v>0</v>
      </c>
      <c r="BN243" s="775"/>
      <c r="BO243" s="775"/>
      <c r="BP243" s="775"/>
      <c r="BQ243" s="776"/>
      <c r="BR243" s="774">
        <f>'НП ДЕННА'!BK146</f>
        <v>0</v>
      </c>
      <c r="BS243" s="775"/>
      <c r="BT243" s="775"/>
      <c r="BU243" s="775"/>
      <c r="BV243" s="776"/>
      <c r="BW243" s="774">
        <f>'НП ДЕННА'!BO146</f>
        <v>0</v>
      </c>
      <c r="BX243" s="775"/>
      <c r="BY243" s="775"/>
      <c r="BZ243" s="775"/>
      <c r="CA243" s="776"/>
      <c r="CB243" s="774">
        <f>'НП ДЕННА'!BS146</f>
        <v>0</v>
      </c>
      <c r="CC243" s="775"/>
      <c r="CD243" s="775"/>
      <c r="CE243" s="775"/>
      <c r="CF243" s="776"/>
      <c r="CG243" s="774">
        <f>'НП ДЕННА'!BW146</f>
        <v>0</v>
      </c>
      <c r="CH243" s="775"/>
      <c r="CI243" s="775"/>
      <c r="CJ243" s="775"/>
      <c r="CK243" s="776"/>
      <c r="CL243" s="774">
        <f>'НП ДЕННА'!CA146</f>
        <v>0</v>
      </c>
      <c r="CM243" s="775"/>
      <c r="CN243" s="775"/>
      <c r="CO243" s="775"/>
      <c r="CP243" s="776"/>
      <c r="CQ243" s="21"/>
    </row>
    <row r="244" spans="1:210" s="19" customFormat="1" x14ac:dyDescent="0.2">
      <c r="A244" s="688">
        <f>'НП ДЕННА'!A147</f>
        <v>3</v>
      </c>
      <c r="B244" s="920">
        <f>_xlfn.SINGLE('НП ДЕННА'!B147)</f>
        <v>0</v>
      </c>
      <c r="C244" s="920"/>
      <c r="D244" s="894">
        <f>'НП ДЕННА'!D147</f>
        <v>0</v>
      </c>
      <c r="E244" s="895"/>
      <c r="F244" s="895"/>
      <c r="G244" s="896">
        <f>'НП ДЕННА'!G147</f>
        <v>0</v>
      </c>
      <c r="H244" s="895"/>
      <c r="I244" s="895"/>
      <c r="J244" s="895"/>
      <c r="K244" s="897">
        <f>_xlfn.SINGLE('НП ДЕННА'!K147)</f>
        <v>0</v>
      </c>
      <c r="L244" s="898"/>
      <c r="Y244" s="163"/>
      <c r="Z244" s="163"/>
      <c r="AA244" s="240"/>
      <c r="AB244" s="241"/>
      <c r="AC244" s="242"/>
      <c r="AD244" s="835" t="str">
        <f>'НП ДЕННА'!AD147</f>
        <v xml:space="preserve">  - екзаменіів</v>
      </c>
      <c r="AE244" s="836"/>
      <c r="AF244" s="836"/>
      <c r="AG244" s="837"/>
      <c r="AH244" s="161">
        <f>SUM(AI244:CL244)</f>
        <v>9</v>
      </c>
      <c r="AI244" s="843">
        <f>'НП ДЕННА'!AI147</f>
        <v>5</v>
      </c>
      <c r="AJ244" s="844"/>
      <c r="AK244" s="844"/>
      <c r="AL244" s="844"/>
      <c r="AM244" s="845"/>
      <c r="AN244" s="843">
        <f>'НП ДЕННА'!AM147</f>
        <v>3</v>
      </c>
      <c r="AO244" s="844"/>
      <c r="AP244" s="844"/>
      <c r="AQ244" s="844"/>
      <c r="AR244" s="845"/>
      <c r="AS244" s="843">
        <f>'НП ДЕННА'!AQ147</f>
        <v>1</v>
      </c>
      <c r="AT244" s="844"/>
      <c r="AU244" s="844"/>
      <c r="AV244" s="844"/>
      <c r="AW244" s="845"/>
      <c r="AX244" s="843">
        <f>'НП ДЕННА'!AU147</f>
        <v>0</v>
      </c>
      <c r="AY244" s="844"/>
      <c r="AZ244" s="844"/>
      <c r="BA244" s="844"/>
      <c r="BB244" s="845"/>
      <c r="BC244" s="843">
        <f>'НП ДЕННА'!AY147</f>
        <v>0</v>
      </c>
      <c r="BD244" s="844"/>
      <c r="BE244" s="844"/>
      <c r="BF244" s="844"/>
      <c r="BG244" s="845"/>
      <c r="BH244" s="843">
        <f>'НП ДЕННА'!BC147</f>
        <v>0</v>
      </c>
      <c r="BI244" s="844"/>
      <c r="BJ244" s="844"/>
      <c r="BK244" s="844"/>
      <c r="BL244" s="845"/>
      <c r="BM244" s="843">
        <f>'НП ДЕННА'!BG147</f>
        <v>0</v>
      </c>
      <c r="BN244" s="844"/>
      <c r="BO244" s="844"/>
      <c r="BP244" s="844"/>
      <c r="BQ244" s="845"/>
      <c r="BR244" s="843">
        <f>'НП ДЕННА'!BK147</f>
        <v>0</v>
      </c>
      <c r="BS244" s="844"/>
      <c r="BT244" s="844"/>
      <c r="BU244" s="844"/>
      <c r="BV244" s="845"/>
      <c r="BW244" s="978">
        <f>'НП ДЕННА'!BO147</f>
        <v>0</v>
      </c>
      <c r="BX244" s="979"/>
      <c r="BY244" s="979"/>
      <c r="BZ244" s="979"/>
      <c r="CA244" s="980"/>
      <c r="CB244" s="978">
        <f>'НП ДЕННА'!BS147</f>
        <v>0</v>
      </c>
      <c r="CC244" s="979"/>
      <c r="CD244" s="979"/>
      <c r="CE244" s="979"/>
      <c r="CF244" s="980"/>
      <c r="CG244" s="978">
        <f>'НП ДЕННА'!BW147</f>
        <v>0</v>
      </c>
      <c r="CH244" s="979"/>
      <c r="CI244" s="979"/>
      <c r="CJ244" s="979"/>
      <c r="CK244" s="980"/>
      <c r="CL244" s="978">
        <f>'НП ДЕННА'!CA147</f>
        <v>0</v>
      </c>
      <c r="CM244" s="979"/>
      <c r="CN244" s="979"/>
      <c r="CO244" s="979"/>
      <c r="CP244" s="980"/>
      <c r="CQ244" s="21"/>
    </row>
    <row r="245" spans="1:210" s="19" customFormat="1" x14ac:dyDescent="0.2">
      <c r="A245" s="688">
        <f>'НП ДЕННА'!A148</f>
        <v>4</v>
      </c>
      <c r="B245" s="920">
        <f>_xlfn.SINGLE('НП ДЕННА'!B148)</f>
        <v>0</v>
      </c>
      <c r="C245" s="920"/>
      <c r="D245" s="894">
        <f>'НП ДЕННА'!D148</f>
        <v>0</v>
      </c>
      <c r="E245" s="895"/>
      <c r="F245" s="895"/>
      <c r="G245" s="896">
        <f>'НП ДЕННА'!G148</f>
        <v>0</v>
      </c>
      <c r="H245" s="895"/>
      <c r="I245" s="895"/>
      <c r="J245" s="895"/>
      <c r="K245" s="897">
        <f>_xlfn.SINGLE('НП ДЕННА'!K148)</f>
        <v>0</v>
      </c>
      <c r="L245" s="898"/>
      <c r="Y245" s="163"/>
      <c r="Z245" s="163"/>
      <c r="AA245" s="243"/>
      <c r="AB245" s="244"/>
      <c r="AC245" s="245"/>
      <c r="AD245" s="835" t="str">
        <f>'НП ДЕННА'!AD148</f>
        <v xml:space="preserve">  - заліків</v>
      </c>
      <c r="AE245" s="836"/>
      <c r="AF245" s="836"/>
      <c r="AG245" s="837"/>
      <c r="AH245" s="161">
        <f>SUM(AI245:CL245)</f>
        <v>10</v>
      </c>
      <c r="AI245" s="843">
        <f>'НП ДЕННА'!AI148</f>
        <v>3</v>
      </c>
      <c r="AJ245" s="844"/>
      <c r="AK245" s="844"/>
      <c r="AL245" s="844"/>
      <c r="AM245" s="845"/>
      <c r="AN245" s="843">
        <f>'НП ДЕННА'!AM148</f>
        <v>5</v>
      </c>
      <c r="AO245" s="844"/>
      <c r="AP245" s="844"/>
      <c r="AQ245" s="844"/>
      <c r="AR245" s="845"/>
      <c r="AS245" s="843">
        <f>'НП ДЕННА'!AQ148</f>
        <v>2</v>
      </c>
      <c r="AT245" s="844"/>
      <c r="AU245" s="844"/>
      <c r="AV245" s="844"/>
      <c r="AW245" s="845"/>
      <c r="AX245" s="843">
        <f>'НП ДЕННА'!AU148</f>
        <v>0</v>
      </c>
      <c r="AY245" s="844"/>
      <c r="AZ245" s="844"/>
      <c r="BA245" s="844"/>
      <c r="BB245" s="845"/>
      <c r="BC245" s="843">
        <f>'НП ДЕННА'!AY148</f>
        <v>0</v>
      </c>
      <c r="BD245" s="844"/>
      <c r="BE245" s="844"/>
      <c r="BF245" s="844"/>
      <c r="BG245" s="845"/>
      <c r="BH245" s="843">
        <f>'НП ДЕННА'!BC148</f>
        <v>0</v>
      </c>
      <c r="BI245" s="844"/>
      <c r="BJ245" s="844"/>
      <c r="BK245" s="844"/>
      <c r="BL245" s="845"/>
      <c r="BM245" s="843">
        <f>'НП ДЕННА'!BG148</f>
        <v>0</v>
      </c>
      <c r="BN245" s="844"/>
      <c r="BO245" s="844"/>
      <c r="BP245" s="844"/>
      <c r="BQ245" s="845"/>
      <c r="BR245" s="843">
        <f>'НП ДЕННА'!BK148</f>
        <v>0</v>
      </c>
      <c r="BS245" s="844"/>
      <c r="BT245" s="844"/>
      <c r="BU245" s="844"/>
      <c r="BV245" s="845"/>
      <c r="BW245" s="843">
        <f>'НП ДЕННА'!BO148</f>
        <v>0</v>
      </c>
      <c r="BX245" s="844"/>
      <c r="BY245" s="844"/>
      <c r="BZ245" s="844"/>
      <c r="CA245" s="845"/>
      <c r="CB245" s="843">
        <f>'НП ДЕННА'!BS148</f>
        <v>0</v>
      </c>
      <c r="CC245" s="844"/>
      <c r="CD245" s="844"/>
      <c r="CE245" s="844"/>
      <c r="CF245" s="845"/>
      <c r="CG245" s="843">
        <f>'НП ДЕННА'!BW148</f>
        <v>0</v>
      </c>
      <c r="CH245" s="844"/>
      <c r="CI245" s="844"/>
      <c r="CJ245" s="844"/>
      <c r="CK245" s="845"/>
      <c r="CL245" s="843">
        <f>'НП ДЕННА'!CA148</f>
        <v>0</v>
      </c>
      <c r="CM245" s="844"/>
      <c r="CN245" s="844"/>
      <c r="CO245" s="844"/>
      <c r="CP245" s="845"/>
      <c r="CQ245" s="21"/>
    </row>
    <row r="246" spans="1:210" s="19" customFormat="1" x14ac:dyDescent="0.2">
      <c r="A246" s="688">
        <f>'НП ДЕННА'!A149</f>
        <v>5</v>
      </c>
      <c r="B246" s="920">
        <f>_xlfn.SINGLE('НП ДЕННА'!B149)</f>
        <v>0</v>
      </c>
      <c r="C246" s="920"/>
      <c r="D246" s="894">
        <f>'НП ДЕННА'!D149</f>
        <v>0</v>
      </c>
      <c r="E246" s="895"/>
      <c r="F246" s="895"/>
      <c r="G246" s="896">
        <f>'НП ДЕННА'!G149</f>
        <v>0</v>
      </c>
      <c r="H246" s="895"/>
      <c r="I246" s="895"/>
      <c r="J246" s="895"/>
      <c r="K246" s="897">
        <f>_xlfn.SINGLE('НП ДЕННА'!K149)</f>
        <v>0</v>
      </c>
      <c r="L246" s="898"/>
      <c r="Y246" s="163"/>
      <c r="Z246" s="163"/>
      <c r="AA246" s="829" t="str">
        <f>'НП ДЕННА'!AA149</f>
        <v>Обсяг кредитів ECTS:</v>
      </c>
      <c r="AB246" s="830"/>
      <c r="AC246" s="830"/>
      <c r="AD246" s="830"/>
      <c r="AE246" s="835" t="str">
        <f>'НП ДЕННА'!AE149</f>
        <v xml:space="preserve">  - за семестр</v>
      </c>
      <c r="AF246" s="886"/>
      <c r="AG246" s="886"/>
      <c r="AH246" s="887"/>
      <c r="AI246" s="821">
        <f>AM233</f>
        <v>30</v>
      </c>
      <c r="AJ246" s="822"/>
      <c r="AK246" s="822"/>
      <c r="AL246" s="822"/>
      <c r="AM246" s="823"/>
      <c r="AN246" s="821">
        <f>AR233</f>
        <v>30</v>
      </c>
      <c r="AO246" s="822"/>
      <c r="AP246" s="822"/>
      <c r="AQ246" s="822"/>
      <c r="AR246" s="823"/>
      <c r="AS246" s="821">
        <f>AW233</f>
        <v>18</v>
      </c>
      <c r="AT246" s="822"/>
      <c r="AU246" s="822"/>
      <c r="AV246" s="822"/>
      <c r="AW246" s="823"/>
      <c r="AX246" s="821">
        <f>BB233</f>
        <v>0</v>
      </c>
      <c r="AY246" s="822"/>
      <c r="AZ246" s="822"/>
      <c r="BA246" s="822"/>
      <c r="BB246" s="823"/>
      <c r="BC246" s="821">
        <f>BG233</f>
        <v>0</v>
      </c>
      <c r="BD246" s="822"/>
      <c r="BE246" s="822"/>
      <c r="BF246" s="822"/>
      <c r="BG246" s="823"/>
      <c r="BH246" s="821">
        <f>BL233</f>
        <v>0</v>
      </c>
      <c r="BI246" s="822"/>
      <c r="BJ246" s="822"/>
      <c r="BK246" s="822"/>
      <c r="BL246" s="823"/>
      <c r="BM246" s="821">
        <f t="shared" ref="BM246" si="1449">BQ233</f>
        <v>0</v>
      </c>
      <c r="BN246" s="822"/>
      <c r="BO246" s="822"/>
      <c r="BP246" s="822"/>
      <c r="BQ246" s="823"/>
      <c r="BR246" s="821">
        <f t="shared" ref="BR246" si="1450">BV233</f>
        <v>0</v>
      </c>
      <c r="BS246" s="822"/>
      <c r="BT246" s="822"/>
      <c r="BU246" s="822"/>
      <c r="BV246" s="823"/>
      <c r="BW246" s="821">
        <f t="shared" ref="BW246" si="1451">CA233</f>
        <v>0</v>
      </c>
      <c r="BX246" s="822"/>
      <c r="BY246" s="822"/>
      <c r="BZ246" s="822"/>
      <c r="CA246" s="977"/>
      <c r="CB246" s="821">
        <f t="shared" ref="CB246" si="1452">CF233</f>
        <v>0</v>
      </c>
      <c r="CC246" s="822"/>
      <c r="CD246" s="822"/>
      <c r="CE246" s="822"/>
      <c r="CF246" s="977"/>
      <c r="CG246" s="821">
        <f t="shared" ref="CG246" si="1453">CK233</f>
        <v>0</v>
      </c>
      <c r="CH246" s="822"/>
      <c r="CI246" s="822"/>
      <c r="CJ246" s="822"/>
      <c r="CK246" s="977"/>
      <c r="CL246" s="821">
        <f t="shared" ref="CL246" si="1454">CP233</f>
        <v>0</v>
      </c>
      <c r="CM246" s="822"/>
      <c r="CN246" s="822"/>
      <c r="CO246" s="822"/>
      <c r="CP246" s="977"/>
      <c r="CQ246" s="21"/>
    </row>
    <row r="247" spans="1:210" s="19" customFormat="1" x14ac:dyDescent="0.2">
      <c r="A247" s="688">
        <f>'НП ДЕННА'!A150</f>
        <v>6</v>
      </c>
      <c r="B247" s="920">
        <f>_xlfn.SINGLE('НП ДЕННА'!B150)</f>
        <v>0</v>
      </c>
      <c r="C247" s="920"/>
      <c r="D247" s="894">
        <f>'НП ДЕННА'!D150</f>
        <v>0</v>
      </c>
      <c r="E247" s="895"/>
      <c r="F247" s="895"/>
      <c r="G247" s="896">
        <f>'НП ДЕННА'!G150</f>
        <v>0</v>
      </c>
      <c r="H247" s="895"/>
      <c r="I247" s="895"/>
      <c r="J247" s="895"/>
      <c r="K247" s="897">
        <f>_xlfn.SINGLE('НП ДЕННА'!K150)</f>
        <v>0</v>
      </c>
      <c r="L247" s="898"/>
      <c r="Y247" s="163"/>
      <c r="Z247" s="163"/>
      <c r="AA247" s="246"/>
      <c r="AB247" s="247"/>
      <c r="AC247" s="247"/>
      <c r="AD247" s="247"/>
      <c r="AE247" s="835" t="str">
        <f>'НП ДЕННА'!AE150</f>
        <v xml:space="preserve">  - за рік</v>
      </c>
      <c r="AF247" s="886"/>
      <c r="AG247" s="886"/>
      <c r="AH247" s="887"/>
      <c r="AI247" s="831">
        <f>AI246+AN246</f>
        <v>60</v>
      </c>
      <c r="AJ247" s="832"/>
      <c r="AK247" s="832"/>
      <c r="AL247" s="832"/>
      <c r="AM247" s="832"/>
      <c r="AN247" s="832"/>
      <c r="AO247" s="832"/>
      <c r="AP247" s="832"/>
      <c r="AQ247" s="832"/>
      <c r="AR247" s="833"/>
      <c r="AS247" s="831">
        <f>AS246+AX246</f>
        <v>18</v>
      </c>
      <c r="AT247" s="832"/>
      <c r="AU247" s="832"/>
      <c r="AV247" s="832"/>
      <c r="AW247" s="832"/>
      <c r="AX247" s="832"/>
      <c r="AY247" s="832"/>
      <c r="AZ247" s="832"/>
      <c r="BA247" s="832"/>
      <c r="BB247" s="833"/>
      <c r="BC247" s="831">
        <f>BC246+BH246</f>
        <v>0</v>
      </c>
      <c r="BD247" s="832"/>
      <c r="BE247" s="832"/>
      <c r="BF247" s="832"/>
      <c r="BG247" s="832"/>
      <c r="BH247" s="832"/>
      <c r="BI247" s="832"/>
      <c r="BJ247" s="832"/>
      <c r="BK247" s="832"/>
      <c r="BL247" s="833"/>
      <c r="BM247" s="831">
        <f>BM246+BR246</f>
        <v>0</v>
      </c>
      <c r="BN247" s="832"/>
      <c r="BO247" s="832"/>
      <c r="BP247" s="832"/>
      <c r="BQ247" s="832"/>
      <c r="BR247" s="832"/>
      <c r="BS247" s="832"/>
      <c r="BT247" s="832"/>
      <c r="BU247" s="832"/>
      <c r="BV247" s="833"/>
      <c r="BW247" s="831">
        <f>BW246+CB246</f>
        <v>0</v>
      </c>
      <c r="BX247" s="832"/>
      <c r="BY247" s="832"/>
      <c r="BZ247" s="832"/>
      <c r="CA247" s="832"/>
      <c r="CB247" s="832"/>
      <c r="CC247" s="832"/>
      <c r="CD247" s="832"/>
      <c r="CE247" s="832"/>
      <c r="CF247" s="833"/>
      <c r="CG247" s="831">
        <f>CG246+CL246</f>
        <v>0</v>
      </c>
      <c r="CH247" s="832"/>
      <c r="CI247" s="832"/>
      <c r="CJ247" s="832"/>
      <c r="CK247" s="832"/>
      <c r="CL247" s="832"/>
      <c r="CM247" s="832"/>
      <c r="CN247" s="832"/>
      <c r="CO247" s="832"/>
      <c r="CP247" s="833"/>
      <c r="CQ247" s="21"/>
    </row>
    <row r="248" spans="1:210" s="19" customFormat="1" x14ac:dyDescent="0.2">
      <c r="A248" s="688">
        <f>'НП ДЕННА'!A151</f>
        <v>7</v>
      </c>
      <c r="B248" s="920">
        <f>_xlfn.SINGLE('НП ДЕННА'!B151)</f>
        <v>0</v>
      </c>
      <c r="C248" s="920"/>
      <c r="D248" s="894">
        <f>'НП ДЕННА'!D151</f>
        <v>0</v>
      </c>
      <c r="E248" s="895"/>
      <c r="F248" s="895"/>
      <c r="G248" s="896">
        <f>'НП ДЕННА'!G151</f>
        <v>0</v>
      </c>
      <c r="H248" s="895"/>
      <c r="I248" s="895"/>
      <c r="J248" s="895"/>
      <c r="K248" s="897">
        <f>_xlfn.SINGLE('НП ДЕННА'!K151)</f>
        <v>0</v>
      </c>
      <c r="L248" s="898"/>
      <c r="Y248" s="163"/>
      <c r="Z248" s="163"/>
      <c r="AA248" s="864" t="str">
        <f>'НП ДЕННА'!AA151</f>
        <v>у тому числі:</v>
      </c>
      <c r="AB248" s="923"/>
      <c r="AC248" s="924"/>
      <c r="AD248" s="858" t="str">
        <f>'НП ДЕННА'!AD151</f>
        <v xml:space="preserve">  - вибіркова частина плану</v>
      </c>
      <c r="AE248" s="925"/>
      <c r="AF248" s="925"/>
      <c r="AG248" s="925"/>
      <c r="AH248" s="926"/>
      <c r="AI248" s="913">
        <f>AM230</f>
        <v>0</v>
      </c>
      <c r="AJ248" s="914"/>
      <c r="AK248" s="914"/>
      <c r="AL248" s="914"/>
      <c r="AM248" s="915"/>
      <c r="AN248" s="913">
        <f>AR230</f>
        <v>15</v>
      </c>
      <c r="AO248" s="914"/>
      <c r="AP248" s="914"/>
      <c r="AQ248" s="914"/>
      <c r="AR248" s="915"/>
      <c r="AS248" s="913">
        <f>AW230</f>
        <v>8</v>
      </c>
      <c r="AT248" s="914"/>
      <c r="AU248" s="914"/>
      <c r="AV248" s="914"/>
      <c r="AW248" s="915"/>
      <c r="AX248" s="913">
        <f>BB230</f>
        <v>0</v>
      </c>
      <c r="AY248" s="914"/>
      <c r="AZ248" s="914"/>
      <c r="BA248" s="914"/>
      <c r="BB248" s="915"/>
      <c r="BC248" s="492"/>
      <c r="BD248" s="492"/>
      <c r="BE248" s="492"/>
      <c r="BF248" s="492"/>
      <c r="BG248" s="492"/>
      <c r="BH248" s="492"/>
      <c r="BI248" s="492"/>
      <c r="BJ248" s="492"/>
      <c r="BK248" s="492"/>
      <c r="BL248" s="492"/>
      <c r="BM248" s="492"/>
      <c r="BN248" s="492"/>
      <c r="BO248" s="492"/>
      <c r="BP248" s="492"/>
      <c r="BQ248" s="492"/>
      <c r="BR248" s="492"/>
      <c r="BS248" s="492"/>
      <c r="BT248" s="492"/>
      <c r="BU248" s="492"/>
      <c r="BV248" s="492"/>
      <c r="BW248" s="913">
        <f>CA230</f>
        <v>0</v>
      </c>
      <c r="BX248" s="914"/>
      <c r="BY248" s="914"/>
      <c r="BZ248" s="914"/>
      <c r="CA248" s="915"/>
      <c r="CB248" s="913">
        <f>CF230</f>
        <v>0</v>
      </c>
      <c r="CC248" s="914"/>
      <c r="CD248" s="914"/>
      <c r="CE248" s="914"/>
      <c r="CF248" s="915"/>
      <c r="CG248" s="913">
        <f>CK230</f>
        <v>0</v>
      </c>
      <c r="CH248" s="914"/>
      <c r="CI248" s="914"/>
      <c r="CJ248" s="914"/>
      <c r="CK248" s="915"/>
      <c r="CL248" s="913">
        <f>CP230</f>
        <v>0</v>
      </c>
      <c r="CM248" s="914"/>
      <c r="CN248" s="914"/>
      <c r="CO248" s="914"/>
      <c r="CP248" s="915"/>
      <c r="CQ248" s="21"/>
    </row>
    <row r="249" spans="1:210" s="19" customFormat="1" x14ac:dyDescent="0.2">
      <c r="A249" s="688">
        <f>'НП ДЕННА'!A152</f>
        <v>8</v>
      </c>
      <c r="B249" s="920">
        <f>_xlfn.SINGLE('НП ДЕННА'!B152)</f>
        <v>0</v>
      </c>
      <c r="C249" s="920"/>
      <c r="D249" s="894">
        <f>'НП ДЕННА'!D152</f>
        <v>0</v>
      </c>
      <c r="E249" s="895"/>
      <c r="F249" s="895"/>
      <c r="G249" s="896">
        <f>'НП ДЕННА'!G152</f>
        <v>0</v>
      </c>
      <c r="H249" s="895"/>
      <c r="I249" s="895"/>
      <c r="J249" s="895"/>
      <c r="K249" s="897">
        <f>_xlfn.SINGLE('НП ДЕННА'!K152)</f>
        <v>0</v>
      </c>
      <c r="L249" s="898"/>
      <c r="Y249" s="163"/>
      <c r="Z249" s="163"/>
      <c r="AA249" s="248"/>
      <c r="AB249" s="249"/>
      <c r="AC249" s="250"/>
      <c r="AD249" s="927"/>
      <c r="AE249" s="928"/>
      <c r="AF249" s="928"/>
      <c r="AG249" s="928"/>
      <c r="AH249" s="929"/>
      <c r="AI249" s="875">
        <f>AD230</f>
        <v>23</v>
      </c>
      <c r="AJ249" s="876"/>
      <c r="AK249" s="876"/>
      <c r="AL249" s="876"/>
      <c r="AM249" s="876"/>
      <c r="AN249" s="876"/>
      <c r="AO249" s="876"/>
      <c r="AP249" s="876"/>
      <c r="AQ249" s="876"/>
      <c r="AR249" s="876"/>
      <c r="AS249" s="876"/>
      <c r="AT249" s="876"/>
      <c r="AU249" s="876"/>
      <c r="AV249" s="876"/>
      <c r="AW249" s="876"/>
      <c r="AX249" s="876"/>
      <c r="AY249" s="876"/>
      <c r="AZ249" s="876"/>
      <c r="BA249" s="876"/>
      <c r="BB249" s="876"/>
      <c r="BC249" s="876"/>
      <c r="BD249" s="876"/>
      <c r="BE249" s="876"/>
      <c r="BF249" s="876"/>
      <c r="BG249" s="876"/>
      <c r="BH249" s="876"/>
      <c r="BI249" s="876"/>
      <c r="BJ249" s="876"/>
      <c r="BK249" s="876"/>
      <c r="BL249" s="876"/>
      <c r="BM249" s="876"/>
      <c r="BN249" s="876"/>
      <c r="BO249" s="876"/>
      <c r="BP249" s="876"/>
      <c r="BQ249" s="876"/>
      <c r="BR249" s="876"/>
      <c r="BS249" s="876"/>
      <c r="BT249" s="876"/>
      <c r="BU249" s="876"/>
      <c r="BV249" s="876"/>
      <c r="BW249" s="876"/>
      <c r="BX249" s="876"/>
      <c r="BY249" s="876"/>
      <c r="BZ249" s="876"/>
      <c r="CA249" s="876"/>
      <c r="CB249" s="876"/>
      <c r="CC249" s="876"/>
      <c r="CD249" s="876"/>
      <c r="CE249" s="876"/>
      <c r="CF249" s="876"/>
      <c r="CG249" s="876"/>
      <c r="CH249" s="876"/>
      <c r="CI249" s="876"/>
      <c r="CJ249" s="876"/>
      <c r="CK249" s="876"/>
      <c r="CL249" s="876"/>
      <c r="CM249" s="876"/>
      <c r="CN249" s="876"/>
      <c r="CO249" s="876"/>
      <c r="CP249" s="877"/>
      <c r="CQ249" s="118">
        <f>IF('Титул денна (дуальна)'!AX1="магістр",22.5,60)</f>
        <v>22.5</v>
      </c>
    </row>
    <row r="250" spans="1:210" s="19" customFormat="1" ht="13.8" x14ac:dyDescent="0.25">
      <c r="A250" s="689"/>
      <c r="B250" s="918" t="str">
        <f>'НП ДЕННА'!B153</f>
        <v xml:space="preserve">Разом: </v>
      </c>
      <c r="C250" s="919"/>
      <c r="D250" s="919"/>
      <c r="E250" s="919"/>
      <c r="F250" s="919"/>
      <c r="G250" s="896">
        <f>SUM(G242:G249)</f>
        <v>4</v>
      </c>
      <c r="H250" s="895"/>
      <c r="I250" s="895"/>
      <c r="J250" s="895"/>
      <c r="K250" s="897">
        <f>SUM(K241:K249)</f>
        <v>7.2</v>
      </c>
      <c r="L250" s="898"/>
      <c r="Y250" s="236"/>
      <c r="Z250" s="236"/>
      <c r="AA250" s="251"/>
      <c r="AB250" s="252"/>
      <c r="AC250" s="253"/>
      <c r="AD250" s="888" t="str">
        <f>'НП ДЕННА'!AD153</f>
        <v xml:space="preserve">  - підготовка та проведення атестації</v>
      </c>
      <c r="AE250" s="921"/>
      <c r="AF250" s="921"/>
      <c r="AG250" s="921"/>
      <c r="AH250" s="922"/>
      <c r="AI250" s="913">
        <f>'НП ДЕННА'!AI153</f>
        <v>0</v>
      </c>
      <c r="AJ250" s="914"/>
      <c r="AK250" s="914"/>
      <c r="AL250" s="914"/>
      <c r="AM250" s="915"/>
      <c r="AN250" s="913">
        <f>'НП ДЕННА'!AM153</f>
        <v>0</v>
      </c>
      <c r="AO250" s="914"/>
      <c r="AP250" s="914"/>
      <c r="AQ250" s="914"/>
      <c r="AR250" s="915"/>
      <c r="AS250" s="913">
        <f>'НП ДЕННА'!AQ153</f>
        <v>12</v>
      </c>
      <c r="AT250" s="914"/>
      <c r="AU250" s="914"/>
      <c r="AV250" s="914"/>
      <c r="AW250" s="915"/>
      <c r="AX250" s="913">
        <f>'НП ДЕННА'!AU153</f>
        <v>0</v>
      </c>
      <c r="AY250" s="914"/>
      <c r="AZ250" s="914"/>
      <c r="BA250" s="914"/>
      <c r="BB250" s="915"/>
      <c r="BC250" s="913">
        <f>'НП ДЕННА'!AY153</f>
        <v>0</v>
      </c>
      <c r="BD250" s="914"/>
      <c r="BE250" s="914"/>
      <c r="BF250" s="914"/>
      <c r="BG250" s="915"/>
      <c r="BH250" s="913">
        <f>'НП ДЕННА'!BC153</f>
        <v>0</v>
      </c>
      <c r="BI250" s="914"/>
      <c r="BJ250" s="914"/>
      <c r="BK250" s="914"/>
      <c r="BL250" s="915"/>
      <c r="BM250" s="913">
        <f>'НП ДЕННА'!BG153</f>
        <v>0</v>
      </c>
      <c r="BN250" s="914"/>
      <c r="BO250" s="914"/>
      <c r="BP250" s="914"/>
      <c r="BQ250" s="915"/>
      <c r="BR250" s="913">
        <f>'НП ДЕННА'!BK153</f>
        <v>0</v>
      </c>
      <c r="BS250" s="914"/>
      <c r="BT250" s="914"/>
      <c r="BU250" s="914"/>
      <c r="BV250" s="915"/>
      <c r="BW250" s="913">
        <f>'НП ДЕННА'!BO153</f>
        <v>0</v>
      </c>
      <c r="BX250" s="914"/>
      <c r="BY250" s="914"/>
      <c r="BZ250" s="914"/>
      <c r="CA250" s="915"/>
      <c r="CB250" s="913">
        <f>'НП ДЕННА'!BS153</f>
        <v>0</v>
      </c>
      <c r="CC250" s="914"/>
      <c r="CD250" s="914"/>
      <c r="CE250" s="914"/>
      <c r="CF250" s="915"/>
      <c r="CG250" s="913">
        <f>'НП ДЕННА'!BW153</f>
        <v>0</v>
      </c>
      <c r="CH250" s="914"/>
      <c r="CI250" s="914"/>
      <c r="CJ250" s="914"/>
      <c r="CK250" s="915"/>
      <c r="CL250" s="913">
        <f>'НП ДЕННА'!CA153</f>
        <v>0</v>
      </c>
      <c r="CM250" s="914"/>
      <c r="CN250" s="914"/>
      <c r="CO250" s="914"/>
      <c r="CP250" s="915"/>
      <c r="CQ250" s="24"/>
    </row>
    <row r="251" spans="1:210" s="19" customFormat="1" x14ac:dyDescent="0.2">
      <c r="Y251" s="163"/>
      <c r="Z251" s="163"/>
      <c r="AA251" s="163"/>
      <c r="AB251" s="163"/>
      <c r="AC251" s="163"/>
      <c r="AD251" s="163"/>
      <c r="AE251" s="163"/>
      <c r="AF251" s="163"/>
      <c r="AG251" s="163"/>
      <c r="AH251" s="163"/>
      <c r="AI251" s="163"/>
      <c r="AJ251" s="163"/>
      <c r="AK251" s="163"/>
      <c r="AL251" s="163"/>
      <c r="AM251" s="163"/>
      <c r="AN251" s="163"/>
      <c r="AO251" s="163"/>
      <c r="AP251" s="163"/>
      <c r="AQ251" s="163"/>
      <c r="AR251" s="163"/>
      <c r="AS251" s="163"/>
      <c r="AT251" s="163"/>
      <c r="AU251" s="163"/>
      <c r="AV251" s="163"/>
      <c r="AW251" s="163"/>
      <c r="AX251" s="163"/>
      <c r="AY251" s="163"/>
      <c r="AZ251" s="163"/>
      <c r="BA251" s="163"/>
      <c r="BB251" s="163"/>
      <c r="BC251" s="163"/>
      <c r="BD251" s="163"/>
      <c r="BE251" s="163"/>
      <c r="BF251" s="163"/>
      <c r="BG251" s="163"/>
      <c r="BH251" s="163"/>
      <c r="BI251" s="163"/>
      <c r="BJ251" s="163"/>
      <c r="BK251" s="163"/>
      <c r="BL251" s="163"/>
      <c r="BM251" s="163"/>
      <c r="BN251" s="163"/>
      <c r="BO251" s="163"/>
      <c r="BP251" s="163"/>
      <c r="BQ251" s="163"/>
      <c r="BR251" s="163"/>
      <c r="BS251" s="163"/>
      <c r="BT251" s="163"/>
      <c r="BU251" s="163"/>
      <c r="BV251" s="163"/>
      <c r="BW251" s="163"/>
      <c r="BX251" s="163"/>
      <c r="BY251" s="163"/>
      <c r="BZ251" s="163"/>
      <c r="CA251" s="163"/>
      <c r="CB251" s="163"/>
      <c r="CC251" s="163"/>
      <c r="CD251" s="163"/>
      <c r="CE251" s="163"/>
      <c r="CF251" s="163"/>
      <c r="CG251" s="163"/>
      <c r="CH251" s="163"/>
      <c r="CI251" s="163"/>
      <c r="CJ251" s="163"/>
      <c r="CK251" s="163"/>
      <c r="CL251" s="163"/>
      <c r="CM251" s="163"/>
      <c r="CN251" s="163"/>
      <c r="CO251" s="163"/>
      <c r="CP251" s="163"/>
      <c r="CQ251" s="24"/>
    </row>
    <row r="252" spans="1:210" s="19" customFormat="1" x14ac:dyDescent="0.2">
      <c r="Y252" s="163"/>
      <c r="Z252" s="163"/>
      <c r="AA252" s="163"/>
      <c r="AB252" s="163"/>
      <c r="AC252" s="163"/>
      <c r="AD252" s="163"/>
      <c r="AE252" s="163"/>
      <c r="AF252" s="163"/>
      <c r="AG252" s="163"/>
      <c r="AH252" s="163"/>
      <c r="AI252" s="163"/>
      <c r="AJ252" s="163"/>
      <c r="AK252" s="163"/>
      <c r="AL252" s="163"/>
      <c r="AM252" s="163"/>
      <c r="AN252" s="163"/>
      <c r="AO252" s="163"/>
      <c r="AP252" s="163"/>
      <c r="AQ252" s="163"/>
      <c r="AR252" s="163"/>
      <c r="AS252" s="163"/>
      <c r="AT252" s="163"/>
      <c r="AU252" s="163"/>
      <c r="AV252" s="163"/>
      <c r="AW252" s="163"/>
      <c r="AX252" s="163"/>
      <c r="AY252" s="163"/>
      <c r="AZ252" s="163"/>
      <c r="BA252" s="163"/>
      <c r="BB252" s="163"/>
      <c r="BC252" s="163"/>
      <c r="BD252" s="163"/>
      <c r="BE252" s="163"/>
      <c r="BF252" s="163"/>
      <c r="BG252" s="163"/>
      <c r="BH252" s="163"/>
      <c r="BI252" s="163"/>
      <c r="BJ252" s="163"/>
      <c r="BK252" s="163"/>
      <c r="BL252" s="163"/>
      <c r="BM252" s="163"/>
      <c r="BN252" s="163"/>
      <c r="BO252" s="163"/>
      <c r="BP252" s="163"/>
      <c r="BQ252" s="163"/>
      <c r="BR252" s="163"/>
      <c r="BS252" s="163"/>
      <c r="BT252" s="163"/>
      <c r="BU252" s="163"/>
      <c r="BV252" s="163"/>
      <c r="BW252" s="163"/>
      <c r="BX252" s="163"/>
      <c r="BY252" s="163"/>
      <c r="BZ252" s="163"/>
      <c r="CA252" s="163"/>
      <c r="CB252" s="163"/>
      <c r="CC252" s="163"/>
      <c r="CD252" s="163"/>
      <c r="CE252" s="163"/>
      <c r="CF252" s="163"/>
      <c r="CG252" s="163"/>
      <c r="CH252" s="163"/>
      <c r="CI252" s="163"/>
      <c r="CJ252" s="163"/>
      <c r="CK252" s="163"/>
      <c r="CL252" s="163"/>
      <c r="CM252" s="163"/>
      <c r="CN252" s="163"/>
      <c r="CO252" s="163"/>
      <c r="CP252" s="163"/>
      <c r="CQ252" s="24"/>
    </row>
    <row r="253" spans="1:210" s="19" customFormat="1" ht="13.8" x14ac:dyDescent="0.25">
      <c r="A253" s="163"/>
      <c r="B253" s="368" t="str">
        <f>'НП ДЕННА'!B156</f>
        <v>План складено у відповідності до</v>
      </c>
      <c r="C253" s="903" t="str">
        <f>'НП ДЕННА'!C156</f>
        <v>освітньої програми другого (магістерського) рівня "Публічне управління та адміністрування"</v>
      </c>
      <c r="D253" s="904"/>
      <c r="E253" s="904"/>
      <c r="F253" s="904"/>
      <c r="G253" s="904"/>
      <c r="H253" s="904"/>
      <c r="I253" s="904"/>
      <c r="J253" s="904"/>
      <c r="K253" s="904"/>
      <c r="L253" s="904"/>
      <c r="M253" s="904"/>
      <c r="N253" s="904"/>
      <c r="O253" s="904"/>
      <c r="P253" s="904"/>
      <c r="Q253" s="904"/>
      <c r="R253" s="904"/>
      <c r="S253" s="904"/>
      <c r="T253" s="904"/>
      <c r="U253" s="904"/>
      <c r="V253" s="904"/>
      <c r="W253" s="904"/>
      <c r="X253" s="904"/>
      <c r="Y253" s="904"/>
      <c r="Z253" s="904"/>
      <c r="AA253" s="904"/>
      <c r="AB253" s="904"/>
      <c r="AC253" s="904"/>
      <c r="AD253" s="904"/>
      <c r="AE253" s="904"/>
      <c r="AF253" s="904"/>
      <c r="AG253" s="904"/>
      <c r="AH253" s="904"/>
      <c r="AI253" s="904"/>
      <c r="AJ253" s="904"/>
      <c r="AK253" s="904"/>
      <c r="AL253" s="904"/>
      <c r="AM253" s="904"/>
      <c r="AN253" s="904"/>
      <c r="AO253" s="904"/>
      <c r="AP253" s="904"/>
      <c r="AQ253" s="904"/>
      <c r="AR253" s="904"/>
      <c r="AS253" s="904"/>
      <c r="AT253" s="904"/>
      <c r="AU253" s="904"/>
      <c r="AV253" s="904"/>
      <c r="AW253" s="904"/>
      <c r="AX253" s="904"/>
      <c r="AY253" s="904"/>
      <c r="AZ253" s="904"/>
      <c r="BA253" s="904"/>
      <c r="BB253" s="904"/>
      <c r="BC253" s="493"/>
      <c r="BD253" s="493"/>
      <c r="BE253" s="493"/>
      <c r="BF253" s="493"/>
      <c r="BG253" s="493"/>
      <c r="BH253" s="493"/>
      <c r="BI253" s="493"/>
      <c r="BJ253" s="493"/>
      <c r="BK253" s="493"/>
      <c r="BL253" s="493"/>
      <c r="BM253" s="493"/>
      <c r="BN253" s="493"/>
      <c r="BO253" s="493"/>
      <c r="BP253" s="493"/>
      <c r="BQ253" s="493"/>
      <c r="BR253" s="493"/>
      <c r="BS253" s="493"/>
      <c r="BT253" s="493"/>
      <c r="BU253" s="493"/>
      <c r="BV253" s="493"/>
      <c r="BW253" s="163"/>
      <c r="BX253" s="163"/>
      <c r="BY253" s="163"/>
      <c r="BZ253" s="163"/>
      <c r="CA253" s="163"/>
      <c r="CB253" s="163"/>
      <c r="CC253" s="163"/>
      <c r="CD253" s="163"/>
      <c r="CE253" s="163"/>
      <c r="CF253" s="163"/>
      <c r="CG253" s="163"/>
      <c r="CH253" s="163"/>
      <c r="CI253" s="163"/>
      <c r="CJ253" s="163"/>
      <c r="CK253" s="163"/>
      <c r="CL253" s="163"/>
      <c r="CM253" s="163"/>
      <c r="CN253" s="163"/>
      <c r="CO253" s="163"/>
      <c r="CP253" s="163"/>
      <c r="CQ253" s="24"/>
    </row>
    <row r="254" spans="1:210" s="19" customFormat="1" x14ac:dyDescent="0.25">
      <c r="A254" s="163"/>
      <c r="B254" s="368"/>
      <c r="C254" s="905" t="str">
        <f>'НП ДЕННА'!C157:AX157</f>
        <v xml:space="preserve"> (назва освітньої програми)</v>
      </c>
      <c r="D254" s="901"/>
      <c r="E254" s="901"/>
      <c r="F254" s="901"/>
      <c r="G254" s="901"/>
      <c r="H254" s="901"/>
      <c r="I254" s="901"/>
      <c r="J254" s="901"/>
      <c r="K254" s="901"/>
      <c r="L254" s="901"/>
      <c r="M254" s="901"/>
      <c r="N254" s="901"/>
      <c r="O254" s="901"/>
      <c r="P254" s="901"/>
      <c r="Q254" s="901"/>
      <c r="R254" s="901"/>
      <c r="S254" s="901"/>
      <c r="T254" s="901"/>
      <c r="U254" s="901"/>
      <c r="V254" s="901"/>
      <c r="W254" s="901"/>
      <c r="X254" s="901"/>
      <c r="Y254" s="901"/>
      <c r="Z254" s="901"/>
      <c r="AA254" s="901"/>
      <c r="AB254" s="901"/>
      <c r="AC254" s="901"/>
      <c r="AD254" s="901"/>
      <c r="AE254" s="901"/>
      <c r="AF254" s="901"/>
      <c r="AG254" s="901"/>
      <c r="AH254" s="901"/>
      <c r="AI254" s="901"/>
      <c r="AJ254" s="901"/>
      <c r="AK254" s="901"/>
      <c r="AL254" s="901"/>
      <c r="AM254" s="901"/>
      <c r="AN254" s="901"/>
      <c r="AO254" s="901"/>
      <c r="AP254" s="901"/>
      <c r="AQ254" s="901"/>
      <c r="AR254" s="901"/>
      <c r="AS254" s="906"/>
      <c r="AT254" s="906"/>
      <c r="AU254" s="906"/>
      <c r="AV254" s="906"/>
      <c r="AW254" s="906"/>
      <c r="AX254" s="906"/>
      <c r="AY254" s="906"/>
      <c r="AZ254" s="906"/>
      <c r="BA254" s="906"/>
      <c r="BB254" s="906"/>
      <c r="BC254" s="228"/>
      <c r="BD254" s="228"/>
      <c r="BE254" s="228"/>
      <c r="BF254" s="228"/>
      <c r="BG254" s="228"/>
      <c r="BH254" s="228"/>
      <c r="BI254" s="228"/>
      <c r="BJ254" s="228"/>
      <c r="BK254" s="228"/>
      <c r="BL254" s="228"/>
      <c r="BM254" s="228"/>
      <c r="BN254" s="228"/>
      <c r="BO254" s="228"/>
      <c r="BP254" s="228"/>
      <c r="BQ254" s="228"/>
      <c r="BR254" s="228"/>
      <c r="BS254" s="228"/>
      <c r="BT254" s="228"/>
      <c r="BU254" s="228"/>
      <c r="BV254" s="228"/>
      <c r="BW254" s="163"/>
      <c r="BX254" s="163"/>
      <c r="BY254" s="163"/>
      <c r="BZ254" s="163"/>
      <c r="CA254" s="163"/>
      <c r="CB254" s="163"/>
      <c r="CC254" s="163"/>
      <c r="CD254" s="163"/>
      <c r="CE254" s="163"/>
      <c r="CF254" s="163"/>
      <c r="CG254" s="163"/>
      <c r="CH254" s="163"/>
      <c r="CI254" s="163"/>
      <c r="CJ254" s="163"/>
      <c r="CK254" s="163"/>
      <c r="CL254" s="163"/>
      <c r="CM254" s="163"/>
      <c r="CN254" s="163"/>
      <c r="CO254" s="163"/>
      <c r="CP254" s="163"/>
      <c r="CQ254" s="24"/>
    </row>
    <row r="255" spans="1:210" ht="13.8" x14ac:dyDescent="0.25">
      <c r="A255" s="163"/>
      <c r="B255" s="369" t="str">
        <f>'НП ДЕННА'!B158</f>
        <v>а також згідно вимог</v>
      </c>
      <c r="C255" s="903">
        <f>'НП ДЕННА'!C158</f>
        <v>0</v>
      </c>
      <c r="D255" s="904"/>
      <c r="E255" s="904"/>
      <c r="F255" s="904"/>
      <c r="G255" s="904"/>
      <c r="H255" s="904"/>
      <c r="I255" s="904"/>
      <c r="J255" s="904"/>
      <c r="K255" s="904"/>
      <c r="L255" s="904"/>
      <c r="M255" s="904"/>
      <c r="N255" s="904"/>
      <c r="O255" s="904"/>
      <c r="P255" s="904"/>
      <c r="Q255" s="904"/>
      <c r="R255" s="904"/>
      <c r="S255" s="904"/>
      <c r="T255" s="904"/>
      <c r="U255" s="904"/>
      <c r="V255" s="904"/>
      <c r="W255" s="904"/>
      <c r="X255" s="904"/>
      <c r="Y255" s="904"/>
      <c r="Z255" s="904"/>
      <c r="AA255" s="904"/>
      <c r="AB255" s="904"/>
      <c r="AC255" s="904"/>
      <c r="AD255" s="904"/>
      <c r="AE255" s="904"/>
      <c r="AF255" s="904"/>
      <c r="AG255" s="904"/>
      <c r="AH255" s="904"/>
      <c r="AI255" s="904"/>
      <c r="AJ255" s="904"/>
      <c r="AK255" s="904"/>
      <c r="AL255" s="904"/>
      <c r="AM255" s="904"/>
      <c r="AN255" s="904"/>
      <c r="AO255" s="904"/>
      <c r="AP255" s="904"/>
      <c r="AQ255" s="904"/>
      <c r="AR255" s="904"/>
      <c r="AS255" s="904"/>
      <c r="AT255" s="904"/>
      <c r="AU255" s="904"/>
      <c r="AV255" s="904"/>
      <c r="AW255" s="904"/>
      <c r="AX255" s="904"/>
      <c r="AY255" s="904"/>
      <c r="AZ255" s="904"/>
      <c r="BA255" s="904"/>
      <c r="BB255" s="904"/>
      <c r="BC255" s="493"/>
      <c r="BD255" s="493"/>
      <c r="BE255" s="493"/>
      <c r="BF255" s="493"/>
      <c r="BG255" s="493"/>
      <c r="BH255" s="493"/>
      <c r="BI255" s="493"/>
      <c r="BJ255" s="493"/>
      <c r="BK255" s="493"/>
      <c r="BL255" s="493"/>
      <c r="BM255" s="493"/>
      <c r="BN255" s="493"/>
      <c r="BO255" s="493"/>
      <c r="BP255" s="493"/>
      <c r="BQ255" s="493"/>
      <c r="BR255" s="493"/>
      <c r="BS255" s="493"/>
      <c r="BT255" s="493"/>
      <c r="BU255" s="493"/>
      <c r="BV255" s="493"/>
      <c r="BW255" s="163"/>
      <c r="BX255" s="163"/>
      <c r="BY255" s="163"/>
      <c r="BZ255" s="163"/>
      <c r="CA255" s="163"/>
      <c r="CB255" s="163"/>
      <c r="CC255" s="163"/>
      <c r="CD255" s="163"/>
      <c r="CE255" s="163"/>
      <c r="CF255" s="163"/>
      <c r="CG255" s="163"/>
      <c r="CH255" s="163"/>
      <c r="CI255" s="163"/>
      <c r="CJ255" s="163"/>
      <c r="CK255" s="163"/>
      <c r="CL255" s="163"/>
      <c r="CM255" s="163"/>
      <c r="CN255" s="163"/>
      <c r="CO255" s="163"/>
      <c r="CP255" s="163"/>
      <c r="CQ255" s="313"/>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row>
    <row r="256" spans="1:210" x14ac:dyDescent="0.25">
      <c r="A256" s="163"/>
      <c r="B256" s="314"/>
      <c r="C256" s="905" t="str">
        <f>'НП ДЕННА'!C159:AX159</f>
        <v xml:space="preserve"> (назва професійного стандарту, за наявності)</v>
      </c>
      <c r="D256" s="901"/>
      <c r="E256" s="901"/>
      <c r="F256" s="901"/>
      <c r="G256" s="901"/>
      <c r="H256" s="901"/>
      <c r="I256" s="901"/>
      <c r="J256" s="901"/>
      <c r="K256" s="901"/>
      <c r="L256" s="901"/>
      <c r="M256" s="901"/>
      <c r="N256" s="901"/>
      <c r="O256" s="901"/>
      <c r="P256" s="901"/>
      <c r="Q256" s="901"/>
      <c r="R256" s="901"/>
      <c r="S256" s="901"/>
      <c r="T256" s="901"/>
      <c r="U256" s="901"/>
      <c r="V256" s="901"/>
      <c r="W256" s="901"/>
      <c r="X256" s="901"/>
      <c r="Y256" s="901"/>
      <c r="Z256" s="901"/>
      <c r="AA256" s="901"/>
      <c r="AB256" s="901"/>
      <c r="AC256" s="901"/>
      <c r="AD256" s="901"/>
      <c r="AE256" s="901"/>
      <c r="AF256" s="901"/>
      <c r="AG256" s="901"/>
      <c r="AH256" s="901"/>
      <c r="AI256" s="901"/>
      <c r="AJ256" s="901"/>
      <c r="AK256" s="901"/>
      <c r="AL256" s="901"/>
      <c r="AM256" s="901"/>
      <c r="AN256" s="901"/>
      <c r="AO256" s="901"/>
      <c r="AP256" s="901"/>
      <c r="AQ256" s="901"/>
      <c r="AR256" s="901"/>
      <c r="AS256" s="906"/>
      <c r="AT256" s="906"/>
      <c r="AU256" s="906"/>
      <c r="AV256" s="906"/>
      <c r="AW256" s="906"/>
      <c r="AX256" s="906"/>
      <c r="AY256" s="906"/>
      <c r="AZ256" s="906"/>
      <c r="BA256" s="906"/>
      <c r="BB256" s="906"/>
      <c r="BC256" s="228"/>
      <c r="BD256" s="228"/>
      <c r="BE256" s="228"/>
      <c r="BF256" s="228"/>
      <c r="BG256" s="228"/>
      <c r="BH256" s="228"/>
      <c r="BI256" s="228"/>
      <c r="BJ256" s="228"/>
      <c r="BK256" s="228"/>
      <c r="BL256" s="228"/>
      <c r="BM256" s="228"/>
      <c r="BN256" s="228"/>
      <c r="BO256" s="228"/>
      <c r="BP256" s="228"/>
      <c r="BQ256" s="228"/>
      <c r="BR256" s="228"/>
      <c r="BS256" s="228"/>
      <c r="BT256" s="228"/>
      <c r="BU256" s="228"/>
      <c r="BV256" s="228"/>
      <c r="BW256" s="163"/>
      <c r="BX256" s="163"/>
      <c r="BY256" s="163"/>
      <c r="BZ256" s="163"/>
      <c r="CA256" s="163"/>
      <c r="CB256" s="163"/>
      <c r="CC256" s="163"/>
      <c r="CD256" s="163"/>
      <c r="CE256" s="163"/>
      <c r="CF256" s="163"/>
      <c r="CG256" s="163"/>
      <c r="CH256" s="163"/>
      <c r="CI256" s="163"/>
      <c r="CJ256" s="163"/>
      <c r="CK256" s="163"/>
      <c r="CL256" s="163"/>
      <c r="CM256" s="163"/>
      <c r="CN256" s="163"/>
      <c r="CO256" s="163"/>
      <c r="CP256" s="163"/>
      <c r="CQ256" s="313"/>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row>
    <row r="257" spans="1:210" x14ac:dyDescent="0.25">
      <c r="A257"/>
      <c r="B257" s="315" t="str">
        <f>'НП ДЕННА'!B160</f>
        <v>Гарант освітньої програми</v>
      </c>
      <c r="C257" s="907"/>
      <c r="D257" s="907"/>
      <c r="E257" s="907"/>
      <c r="F257" s="907"/>
      <c r="G257" s="907"/>
      <c r="H257" s="907"/>
      <c r="J257" s="908" t="str">
        <f>'НП ДЕННА'!J160:AB160</f>
        <v>д.е.н., проф. Галгаш Р.А.</v>
      </c>
      <c r="K257" s="908"/>
      <c r="L257" s="908"/>
      <c r="M257" s="908"/>
      <c r="N257" s="908"/>
      <c r="O257" s="908"/>
      <c r="P257" s="908"/>
      <c r="Q257" s="908"/>
      <c r="R257" s="908"/>
      <c r="S257" s="908"/>
      <c r="T257" s="908"/>
      <c r="U257" s="908"/>
      <c r="V257" s="908"/>
      <c r="W257" s="908"/>
      <c r="X257" s="908"/>
      <c r="Y257" s="908"/>
      <c r="Z257" s="908"/>
      <c r="AA257" s="908"/>
      <c r="AB257" s="908"/>
      <c r="AC257" s="909"/>
      <c r="AD257" s="909"/>
      <c r="AE257" s="909"/>
      <c r="AF257" s="909"/>
      <c r="AG257" s="163"/>
      <c r="AH257" s="163"/>
      <c r="AI257" s="317" t="str">
        <f>'НП ДЕННА'!AI160</f>
        <v>Кафедра</v>
      </c>
      <c r="AK257" s="910" t="str">
        <f>_xlfn.SINGLE('НП ДЕННА'!AK160)</f>
        <v>публічного управління, менеджменту та маркетингу</v>
      </c>
      <c r="AL257" s="910"/>
      <c r="AM257" s="911"/>
      <c r="AN257" s="911"/>
      <c r="AO257" s="911"/>
      <c r="AP257" s="911"/>
      <c r="AQ257" s="911"/>
      <c r="AR257" s="911"/>
      <c r="AS257" s="911"/>
      <c r="AT257" s="911"/>
      <c r="AU257" s="911"/>
      <c r="AV257" s="911"/>
      <c r="AW257" s="911"/>
      <c r="AX257" s="911"/>
      <c r="AY257" s="912"/>
      <c r="AZ257" s="912"/>
      <c r="BA257" s="912"/>
      <c r="BB257" s="912"/>
      <c r="BC257" s="494"/>
      <c r="BD257" s="494"/>
      <c r="BE257" s="494"/>
      <c r="BF257" s="494"/>
      <c r="BG257" s="494"/>
      <c r="BH257" s="494"/>
      <c r="BI257" s="494"/>
      <c r="BJ257" s="494"/>
      <c r="BK257" s="494"/>
      <c r="BL257" s="494"/>
      <c r="BM257" s="494"/>
      <c r="BN257" s="494"/>
      <c r="BO257" s="494"/>
      <c r="BP257" s="494"/>
      <c r="BQ257" s="494"/>
      <c r="BR257" s="494"/>
      <c r="BS257" s="494"/>
      <c r="BT257" s="494"/>
      <c r="BU257" s="494"/>
      <c r="BV257" s="494"/>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313"/>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row>
    <row r="258" spans="1:210" s="55" customFormat="1" x14ac:dyDescent="0.25">
      <c r="B258" s="318"/>
      <c r="C258" s="901" t="str">
        <f>'НП ДЕННА'!C161:H161</f>
        <v>(підпис)</v>
      </c>
      <c r="D258" s="901"/>
      <c r="E258" s="901"/>
      <c r="F258" s="901"/>
      <c r="G258" s="901"/>
      <c r="H258" s="902"/>
      <c r="J258" s="901" t="str">
        <f>'НП ДЕННА'!J161:AF161</f>
        <v>(вчений ступінь, вчене звання, прізвище та ініціали)</v>
      </c>
      <c r="K258" s="901"/>
      <c r="L258" s="901"/>
      <c r="M258" s="901"/>
      <c r="N258" s="901"/>
      <c r="O258" s="901"/>
      <c r="P258" s="901"/>
      <c r="Q258" s="901"/>
      <c r="R258" s="901"/>
      <c r="S258" s="901"/>
      <c r="T258" s="901"/>
      <c r="U258" s="901"/>
      <c r="V258" s="901"/>
      <c r="W258" s="901"/>
      <c r="X258" s="901"/>
      <c r="Y258" s="901"/>
      <c r="Z258" s="901"/>
      <c r="AA258" s="901"/>
      <c r="AB258" s="901"/>
      <c r="AC258" s="902"/>
      <c r="AD258" s="902"/>
      <c r="AE258" s="902"/>
      <c r="AF258" s="902"/>
      <c r="AM258" s="451"/>
      <c r="AN258" s="451"/>
      <c r="AO258" s="451"/>
      <c r="AP258" s="451"/>
      <c r="AQ258" s="451"/>
      <c r="AR258" s="451"/>
      <c r="AS258" s="452"/>
      <c r="AT258" s="452"/>
      <c r="AU258" s="452"/>
      <c r="AV258" s="452"/>
      <c r="AW258" s="452"/>
      <c r="AX258" s="452"/>
      <c r="AY258" s="452"/>
      <c r="AZ258" s="452"/>
      <c r="BA258" s="452"/>
      <c r="BB258" s="452"/>
      <c r="BC258" s="452"/>
      <c r="BD258" s="452"/>
      <c r="BE258" s="452"/>
      <c r="BF258" s="452"/>
      <c r="BG258" s="452"/>
      <c r="BH258" s="452"/>
      <c r="BI258" s="452"/>
      <c r="BJ258" s="452"/>
      <c r="BK258" s="452"/>
      <c r="BL258" s="452"/>
      <c r="BM258" s="452"/>
      <c r="BN258" s="452"/>
      <c r="BO258" s="452"/>
      <c r="BP258" s="452"/>
      <c r="BQ258" s="452"/>
      <c r="BR258" s="452"/>
      <c r="BS258" s="452"/>
      <c r="BT258" s="452"/>
      <c r="BU258" s="452"/>
      <c r="BV258" s="452"/>
      <c r="BW258" s="141"/>
      <c r="BX258" s="141"/>
      <c r="BY258" s="141"/>
      <c r="BZ258" s="141"/>
      <c r="CA258" s="141"/>
      <c r="CB258" s="141"/>
      <c r="CC258" s="141"/>
      <c r="CD258" s="141"/>
      <c r="CE258" s="141"/>
      <c r="CF258" s="141"/>
      <c r="CG258" s="141"/>
      <c r="CH258" s="141"/>
      <c r="CI258" s="141"/>
      <c r="CJ258" s="141"/>
      <c r="CK258" s="141"/>
      <c r="CL258" s="141"/>
      <c r="CM258" s="141"/>
      <c r="CN258" s="141"/>
      <c r="CO258" s="141"/>
      <c r="CP258" s="141"/>
      <c r="CQ258" s="71"/>
    </row>
    <row r="259" spans="1:210" s="19" customFormat="1" ht="13.8" x14ac:dyDescent="0.25">
      <c r="B259" s="315" t="str">
        <f>'НП ДЕННА'!B162</f>
        <v xml:space="preserve">Завідувач кафедри </v>
      </c>
      <c r="C259" s="916"/>
      <c r="D259" s="917"/>
      <c r="E259" s="917"/>
      <c r="F259" s="917"/>
      <c r="G259" s="917"/>
      <c r="H259" s="917"/>
      <c r="I259" s="314"/>
      <c r="J259" s="908" t="str">
        <f>'НП ДЕННА'!J162:AB162</f>
        <v>д.е.н., проф. Хандій О.О.</v>
      </c>
      <c r="K259" s="908"/>
      <c r="L259" s="908"/>
      <c r="M259" s="908"/>
      <c r="N259" s="908"/>
      <c r="O259" s="908"/>
      <c r="P259" s="908"/>
      <c r="Q259" s="908"/>
      <c r="R259" s="908"/>
      <c r="S259" s="908"/>
      <c r="T259" s="908"/>
      <c r="U259" s="908"/>
      <c r="V259" s="908"/>
      <c r="W259" s="908"/>
      <c r="X259" s="908"/>
      <c r="Y259" s="908"/>
      <c r="Z259" s="908"/>
      <c r="AA259" s="908"/>
      <c r="AB259" s="908"/>
      <c r="AC259" s="909"/>
      <c r="AD259" s="909"/>
      <c r="AE259" s="909"/>
      <c r="AF259" s="909"/>
      <c r="AI259" s="315" t="str">
        <f>'НП ДЕННА'!AI162</f>
        <v>Декан факультету економіки і управління  ____________   Івченко Є.А.</v>
      </c>
      <c r="AM259" s="2"/>
      <c r="AN259" s="2"/>
      <c r="AO259" s="2"/>
      <c r="AP259" s="2"/>
      <c r="AQ259" s="2"/>
      <c r="AR259" s="2"/>
      <c r="AS259" s="453"/>
      <c r="AT259" s="453"/>
      <c r="AU259" s="454"/>
      <c r="AV259" s="454"/>
      <c r="AW259" s="455"/>
      <c r="AX259" s="454"/>
      <c r="AY259" s="454"/>
      <c r="AZ259" s="454"/>
      <c r="BA259" s="454"/>
      <c r="BB259" s="455"/>
      <c r="BC259" s="455"/>
      <c r="BD259" s="455"/>
      <c r="BE259" s="455"/>
      <c r="BF259" s="455"/>
      <c r="BG259" s="455"/>
      <c r="BH259" s="455"/>
      <c r="BI259" s="455"/>
      <c r="BJ259" s="455"/>
      <c r="BK259" s="455"/>
      <c r="BL259" s="455"/>
      <c r="BM259" s="455"/>
      <c r="BN259" s="455"/>
      <c r="BO259" s="455"/>
      <c r="BP259" s="455"/>
      <c r="BQ259" s="455"/>
      <c r="BR259" s="455"/>
      <c r="BS259" s="455"/>
      <c r="BT259" s="455"/>
      <c r="BU259" s="455"/>
      <c r="BV259" s="455"/>
      <c r="BW259" s="319"/>
      <c r="BX259" s="319"/>
      <c r="BY259" s="319"/>
      <c r="BZ259" s="319"/>
      <c r="CA259" s="163"/>
      <c r="CB259" s="319"/>
      <c r="CC259" s="319"/>
      <c r="CD259" s="319"/>
      <c r="CE259" s="319"/>
      <c r="CF259" s="163"/>
      <c r="CG259" s="319"/>
      <c r="CH259" s="319"/>
      <c r="CI259" s="319"/>
      <c r="CJ259" s="319"/>
      <c r="CK259" s="163"/>
      <c r="CL259" s="319"/>
      <c r="CM259" s="319"/>
      <c r="CN259" s="319"/>
      <c r="CO259" s="319"/>
      <c r="CP259" s="163"/>
      <c r="CQ259" s="21"/>
    </row>
    <row r="260" spans="1:210" ht="13.8" x14ac:dyDescent="0.25">
      <c r="C260" s="899" t="str">
        <f>'НП ДЕННА'!C163:H163</f>
        <v>(підпис)</v>
      </c>
      <c r="D260" s="899"/>
      <c r="E260" s="899"/>
      <c r="F260" s="899"/>
      <c r="G260" s="899"/>
      <c r="H260" s="900"/>
      <c r="J260" s="901" t="str">
        <f>'НП ДЕННА'!J163:AF163</f>
        <v>(вчений ступінь, вчене звання, прізвище та ініціали)</v>
      </c>
      <c r="K260" s="901"/>
      <c r="L260" s="901"/>
      <c r="M260" s="901"/>
      <c r="N260" s="901"/>
      <c r="O260" s="901"/>
      <c r="P260" s="901"/>
      <c r="Q260" s="901"/>
      <c r="R260" s="901"/>
      <c r="S260" s="901"/>
      <c r="T260" s="901"/>
      <c r="U260" s="901"/>
      <c r="V260" s="901"/>
      <c r="W260" s="901"/>
      <c r="X260" s="901"/>
      <c r="Y260" s="901"/>
      <c r="Z260" s="901"/>
      <c r="AA260" s="901"/>
      <c r="AB260" s="901"/>
      <c r="AC260" s="902"/>
      <c r="AD260" s="902"/>
      <c r="AE260" s="902"/>
      <c r="AF260" s="902"/>
      <c r="AM260" s="164"/>
      <c r="AN260" s="164"/>
      <c r="AO260" s="164"/>
      <c r="AP260" s="164"/>
      <c r="AQ260" s="164"/>
      <c r="AR260" s="164"/>
      <c r="AS260" s="453"/>
      <c r="AT260" s="453"/>
      <c r="AU260" s="454"/>
      <c r="AV260" s="454"/>
      <c r="AW260" s="455"/>
      <c r="AX260" s="454"/>
      <c r="AY260" s="454"/>
      <c r="AZ260" s="454"/>
      <c r="BA260" s="454"/>
      <c r="BB260" s="455"/>
      <c r="BC260" s="455"/>
      <c r="BD260" s="455"/>
      <c r="BE260" s="455"/>
      <c r="BF260" s="455"/>
      <c r="BG260" s="455"/>
      <c r="BH260" s="455"/>
      <c r="BI260" s="455"/>
      <c r="BJ260" s="455"/>
      <c r="BK260" s="455"/>
      <c r="BL260" s="455"/>
      <c r="BM260" s="455"/>
      <c r="BN260" s="455"/>
      <c r="BO260" s="455"/>
      <c r="BP260" s="455"/>
      <c r="BQ260" s="455"/>
      <c r="BR260" s="455"/>
      <c r="BS260" s="455"/>
      <c r="BT260" s="455"/>
      <c r="BU260" s="455"/>
      <c r="BV260" s="455"/>
      <c r="BW260" s="319"/>
      <c r="BX260" s="319"/>
      <c r="BY260" s="319"/>
      <c r="BZ260" s="319"/>
      <c r="CA260" s="163"/>
      <c r="CB260" s="319"/>
      <c r="CC260" s="319"/>
      <c r="CD260" s="319"/>
      <c r="CE260" s="319"/>
      <c r="CF260" s="163"/>
      <c r="CG260" s="319"/>
      <c r="CH260" s="319"/>
      <c r="CI260" s="319"/>
      <c r="CJ260" s="319"/>
      <c r="CK260" s="163"/>
      <c r="CL260" s="319"/>
      <c r="CM260" s="319"/>
      <c r="CN260" s="319"/>
      <c r="CO260" s="319"/>
      <c r="CP260" s="163"/>
    </row>
    <row r="261" spans="1:210" s="374" customFormat="1" x14ac:dyDescent="0.2">
      <c r="A261" s="403"/>
      <c r="B261" s="227" t="str">
        <f>'НП ДЕННА'!B164</f>
        <v>Директор центру організаційно-методичного забезпечення освітньої діяльності</v>
      </c>
      <c r="C261" s="398"/>
      <c r="D261" s="382"/>
      <c r="E261" s="382"/>
      <c r="F261" s="382"/>
      <c r="G261" s="382"/>
      <c r="H261" s="382"/>
      <c r="I261" s="401"/>
      <c r="J261" s="382"/>
      <c r="K261" s="382"/>
      <c r="L261" s="382"/>
      <c r="M261" s="382"/>
      <c r="N261" s="382"/>
      <c r="O261" s="382"/>
      <c r="P261" s="382"/>
      <c r="Q261" s="382"/>
      <c r="R261" s="382"/>
      <c r="S261" s="404"/>
      <c r="T261" s="428"/>
      <c r="U261" s="428"/>
      <c r="V261" s="428"/>
      <c r="W261" s="428"/>
      <c r="X261" s="428"/>
      <c r="Y261" s="428"/>
      <c r="Z261" s="428"/>
      <c r="AB261" s="227" t="str">
        <f>'НП ДЕННА'!AB164</f>
        <v>Боровік П.В.</v>
      </c>
      <c r="AC261" s="401"/>
      <c r="AD261" s="401"/>
      <c r="AE261" s="401"/>
      <c r="AF261" s="401"/>
      <c r="AG261" s="401"/>
      <c r="AH261" s="401"/>
      <c r="AI261" s="401"/>
      <c r="AJ261" s="401"/>
      <c r="AK261" s="401"/>
      <c r="AL261" s="401"/>
      <c r="AM261" s="401"/>
      <c r="AN261" s="401"/>
      <c r="AS261" s="401"/>
      <c r="AU261" s="401"/>
      <c r="AV261" s="401"/>
      <c r="AW261" s="401"/>
      <c r="AX261" s="401"/>
      <c r="AY261" s="401"/>
      <c r="AZ261" s="402"/>
      <c r="BA261" s="402"/>
      <c r="BB261" s="402"/>
      <c r="BC261" s="402"/>
      <c r="BD261" s="402"/>
      <c r="BE261" s="402"/>
      <c r="BF261" s="402"/>
      <c r="BG261" s="402"/>
      <c r="BH261" s="402"/>
      <c r="BI261" s="402"/>
      <c r="BJ261" s="402"/>
      <c r="BK261" s="402"/>
      <c r="BL261" s="402"/>
      <c r="BM261" s="402"/>
      <c r="BN261" s="402"/>
      <c r="BO261" s="402"/>
      <c r="BP261" s="402"/>
      <c r="BQ261" s="402"/>
      <c r="BR261" s="402"/>
      <c r="BS261" s="402"/>
      <c r="BT261" s="402"/>
      <c r="BU261" s="402"/>
      <c r="BV261" s="402"/>
      <c r="BW261" s="402"/>
      <c r="BX261" s="402"/>
      <c r="BY261" s="402"/>
      <c r="BZ261" s="402"/>
      <c r="CA261" s="402"/>
      <c r="CB261" s="402"/>
      <c r="CC261" s="402"/>
      <c r="CD261" s="402"/>
      <c r="CE261" s="402"/>
      <c r="CF261" s="402"/>
      <c r="CG261" s="402"/>
      <c r="CH261" s="402"/>
      <c r="CI261" s="402"/>
      <c r="CJ261" s="402"/>
      <c r="CK261" s="402"/>
      <c r="CL261" s="402"/>
      <c r="CM261" s="402"/>
      <c r="CN261" s="402"/>
      <c r="CO261" s="402"/>
      <c r="CP261" s="402"/>
      <c r="CQ261" s="391"/>
    </row>
    <row r="262" spans="1:210" s="381" customFormat="1" x14ac:dyDescent="0.25">
      <c r="A262" s="151"/>
      <c r="B262" s="227"/>
      <c r="C262" s="398"/>
      <c r="D262" s="382"/>
      <c r="E262" s="382"/>
      <c r="F262" s="382"/>
      <c r="G262" s="382"/>
      <c r="H262" s="382"/>
      <c r="I262" s="382"/>
      <c r="J262" s="382"/>
      <c r="K262" s="382"/>
      <c r="L262" s="382"/>
      <c r="M262" s="382"/>
      <c r="N262" s="382"/>
      <c r="O262" s="382"/>
      <c r="P262" s="382"/>
      <c r="Q262" s="382"/>
      <c r="R262" s="382"/>
      <c r="S262" s="427"/>
      <c r="T262" s="426"/>
      <c r="U262" s="426"/>
      <c r="V262" s="430" t="str">
        <f>'НП ДЕННА'!V165</f>
        <v>(підпис)</v>
      </c>
      <c r="W262" s="429"/>
      <c r="X262" s="429"/>
      <c r="Y262" s="429"/>
      <c r="Z262" s="429"/>
      <c r="AS262" s="382"/>
      <c r="AT262" s="382"/>
      <c r="AU262" s="382"/>
      <c r="AV262" s="382"/>
      <c r="AW262" s="382"/>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392"/>
    </row>
    <row r="263" spans="1:210" x14ac:dyDescent="0.25">
      <c r="AC263" s="163"/>
      <c r="AK263" s="164"/>
      <c r="AL263" s="164"/>
      <c r="AM263" s="164"/>
      <c r="AN263" s="164"/>
    </row>
    <row r="264" spans="1:210" x14ac:dyDescent="0.25">
      <c r="B264" s="321" t="str">
        <f>'НП ДЕННА'!B167</f>
        <v>Схвалено:</v>
      </c>
      <c r="AC264" s="322"/>
      <c r="AD264" s="322"/>
      <c r="AK264" s="164"/>
      <c r="AL264" s="164"/>
      <c r="AM264" s="164"/>
      <c r="AN264" s="164"/>
    </row>
    <row r="265" spans="1:210" x14ac:dyDescent="0.25">
      <c r="B265" s="321" t="str">
        <f>'НП ДЕННА'!B168</f>
        <v>Вченою радою Східноукраїнського національного університету імені Володимира Даля, протокол № _____ від "___"_______ -2024 р.</v>
      </c>
      <c r="C265" s="305"/>
      <c r="D265" s="305"/>
      <c r="E265" s="305"/>
      <c r="F265" s="305"/>
      <c r="G265" s="305"/>
      <c r="H265" s="305"/>
      <c r="AH265" s="321" t="str">
        <f>'НП ДЕННА'!AH168</f>
        <v>Голова Вченої ради_______________ проф. Поркуян О.В.</v>
      </c>
      <c r="AK265" s="164"/>
      <c r="AL265" s="164"/>
      <c r="AM265" s="164"/>
      <c r="AN265" s="164"/>
    </row>
    <row r="266" spans="1:210" x14ac:dyDescent="0.25">
      <c r="B266" s="305"/>
      <c r="C266" s="305"/>
      <c r="D266" s="305"/>
      <c r="E266" s="305"/>
      <c r="F266" s="305"/>
      <c r="G266" s="305"/>
      <c r="H266" s="305"/>
    </row>
    <row r="269" spans="1:210" x14ac:dyDescent="0.25">
      <c r="C269" s="316"/>
    </row>
    <row r="270" spans="1:210" x14ac:dyDescent="0.25">
      <c r="C270" s="316"/>
    </row>
    <row r="277" s="33" customFormat="1" ht="12.6" x14ac:dyDescent="0.25"/>
    <row r="278" s="33" customFormat="1" ht="12.6" x14ac:dyDescent="0.25"/>
    <row r="279" s="33" customFormat="1" ht="12.6" x14ac:dyDescent="0.25"/>
    <row r="280" s="33" customFormat="1" ht="12.6" x14ac:dyDescent="0.25"/>
    <row r="281" s="33" customFormat="1" ht="12.6" x14ac:dyDescent="0.25"/>
    <row r="282" s="33" customFormat="1" ht="12.6" x14ac:dyDescent="0.25"/>
    <row r="283" s="33" customFormat="1" ht="12.6" x14ac:dyDescent="0.25"/>
    <row r="284" s="33" customFormat="1" ht="12.6" x14ac:dyDescent="0.25"/>
    <row r="285" s="33" customFormat="1" ht="12.6" x14ac:dyDescent="0.25"/>
    <row r="286" s="33" customFormat="1" ht="12.6" x14ac:dyDescent="0.25"/>
    <row r="287" s="33" customFormat="1" ht="12.6" x14ac:dyDescent="0.25"/>
    <row r="288" s="33" customFormat="1" ht="12.6" x14ac:dyDescent="0.25"/>
    <row r="289" s="33" customFormat="1" ht="12.6" x14ac:dyDescent="0.25"/>
    <row r="290" s="33" customFormat="1" ht="12.6" x14ac:dyDescent="0.25"/>
    <row r="291" s="33" customFormat="1" ht="12.6" x14ac:dyDescent="0.25"/>
    <row r="292" s="33" customFormat="1" ht="12.6" x14ac:dyDescent="0.25"/>
    <row r="293" s="33" customFormat="1" ht="12.6" x14ac:dyDescent="0.25"/>
    <row r="294" s="33" customFormat="1" ht="12.6" x14ac:dyDescent="0.25"/>
    <row r="295" s="33" customFormat="1" ht="12.6" x14ac:dyDescent="0.25"/>
    <row r="296" s="33" customFormat="1" ht="12.6" x14ac:dyDescent="0.25"/>
    <row r="297" s="33" customFormat="1" ht="12.6" x14ac:dyDescent="0.25"/>
    <row r="298" s="33" customFormat="1" ht="12.6" x14ac:dyDescent="0.25"/>
    <row r="299" s="33" customFormat="1" ht="12.6" x14ac:dyDescent="0.25"/>
    <row r="300" s="33" customFormat="1" ht="12.6" x14ac:dyDescent="0.25"/>
    <row r="301" s="33" customFormat="1" ht="12.6" x14ac:dyDescent="0.25"/>
    <row r="302" s="33" customFormat="1" ht="12.6" x14ac:dyDescent="0.25"/>
    <row r="303" s="33" customFormat="1" ht="12.6" x14ac:dyDescent="0.25"/>
    <row r="311" s="33" customFormat="1" ht="12.6" x14ac:dyDescent="0.25"/>
  </sheetData>
  <sheetProtection algorithmName="SHA-512" hashValue="1zR8oO6jEWOXQqcRLAP7X+HYwPd7lLVOdlnRjDkUqo7DfkjepkMC0O7Cjh4fD3f0r7USCogu6RIYcfUBUhiG4A==" saltValue="z6Xd+gYqJ6aO3r4yM5hKkQ==" spinCount="100000" sheet="1" formatCells="0" formatColumns="0" formatRows="0"/>
  <mergeCells count="245">
    <mergeCell ref="CL9:CP9"/>
    <mergeCell ref="CG9:CK9"/>
    <mergeCell ref="CB9:CF9"/>
    <mergeCell ref="BW9:CA9"/>
    <mergeCell ref="CG6:CP6"/>
    <mergeCell ref="BW245:CA245"/>
    <mergeCell ref="CL245:CP245"/>
    <mergeCell ref="CG245:CK245"/>
    <mergeCell ref="CB245:CF245"/>
    <mergeCell ref="CL244:CP244"/>
    <mergeCell ref="CG244:CK244"/>
    <mergeCell ref="CB244:CF244"/>
    <mergeCell ref="BW244:CA244"/>
    <mergeCell ref="CG242:CK242"/>
    <mergeCell ref="CB242:CF242"/>
    <mergeCell ref="BW242:CA242"/>
    <mergeCell ref="CL240:CP240"/>
    <mergeCell ref="BW240:CA240"/>
    <mergeCell ref="CB240:CF240"/>
    <mergeCell ref="BW241:CA241"/>
    <mergeCell ref="CB241:CF241"/>
    <mergeCell ref="CG241:CK241"/>
    <mergeCell ref="CL241:CP241"/>
    <mergeCell ref="CG240:CK240"/>
    <mergeCell ref="CB248:CF248"/>
    <mergeCell ref="BW248:CA248"/>
    <mergeCell ref="CL248:CP248"/>
    <mergeCell ref="CG248:CK248"/>
    <mergeCell ref="CG247:CP247"/>
    <mergeCell ref="BW247:CF247"/>
    <mergeCell ref="CL246:CP246"/>
    <mergeCell ref="CG246:CK246"/>
    <mergeCell ref="CB246:CF246"/>
    <mergeCell ref="BW246:CA246"/>
    <mergeCell ref="A2:CP2"/>
    <mergeCell ref="A3:CP3"/>
    <mergeCell ref="A4:CP4"/>
    <mergeCell ref="A5:A10"/>
    <mergeCell ref="B5:B10"/>
    <mergeCell ref="C5:C10"/>
    <mergeCell ref="D5:AB5"/>
    <mergeCell ref="AC5:AH5"/>
    <mergeCell ref="AI5:CP5"/>
    <mergeCell ref="D6:G10"/>
    <mergeCell ref="AG6:AG10"/>
    <mergeCell ref="AH6:AH10"/>
    <mergeCell ref="AI6:AR6"/>
    <mergeCell ref="AS6:BB6"/>
    <mergeCell ref="BC6:BL6"/>
    <mergeCell ref="BH7:BL7"/>
    <mergeCell ref="AI8:CP8"/>
    <mergeCell ref="AI9:AM9"/>
    <mergeCell ref="BW7:CA7"/>
    <mergeCell ref="CB7:CF7"/>
    <mergeCell ref="CG7:CK7"/>
    <mergeCell ref="CL7:CP7"/>
    <mergeCell ref="BM6:BV6"/>
    <mergeCell ref="BW6:CF6"/>
    <mergeCell ref="AS7:AW7"/>
    <mergeCell ref="AX7:BB7"/>
    <mergeCell ref="BC7:BG7"/>
    <mergeCell ref="AF6:AF10"/>
    <mergeCell ref="AN9:AR9"/>
    <mergeCell ref="AC6:AD6"/>
    <mergeCell ref="AE6:AE10"/>
    <mergeCell ref="AS9:AW9"/>
    <mergeCell ref="AX9:BB9"/>
    <mergeCell ref="BC9:BG9"/>
    <mergeCell ref="D11:G11"/>
    <mergeCell ref="H11:S11"/>
    <mergeCell ref="V11:AB11"/>
    <mergeCell ref="AI11:AK11"/>
    <mergeCell ref="AN11:AP11"/>
    <mergeCell ref="BW11:BY11"/>
    <mergeCell ref="CB11:CD11"/>
    <mergeCell ref="CG11:CI11"/>
    <mergeCell ref="CL11:CN11"/>
    <mergeCell ref="AS11:AU11"/>
    <mergeCell ref="AX11:AZ11"/>
    <mergeCell ref="BC11:BE11"/>
    <mergeCell ref="BH240:BL240"/>
    <mergeCell ref="BM240:BQ240"/>
    <mergeCell ref="BR240:BV240"/>
    <mergeCell ref="BH241:BL241"/>
    <mergeCell ref="AN240:AR240"/>
    <mergeCell ref="AS240:AW240"/>
    <mergeCell ref="AX240:BB240"/>
    <mergeCell ref="H6:S10"/>
    <mergeCell ref="T6:T10"/>
    <mergeCell ref="U6:U10"/>
    <mergeCell ref="V6:AB10"/>
    <mergeCell ref="BH11:BJ11"/>
    <mergeCell ref="BM11:BO11"/>
    <mergeCell ref="BR11:BT11"/>
    <mergeCell ref="AC7:AC10"/>
    <mergeCell ref="AD7:AD10"/>
    <mergeCell ref="AI7:AM7"/>
    <mergeCell ref="AN7:AR7"/>
    <mergeCell ref="BH9:BL9"/>
    <mergeCell ref="BM9:BQ9"/>
    <mergeCell ref="BR9:BV9"/>
    <mergeCell ref="BM7:BQ7"/>
    <mergeCell ref="BR7:BV7"/>
    <mergeCell ref="AI10:CP10"/>
    <mergeCell ref="C239:AX239"/>
    <mergeCell ref="AA240:AH240"/>
    <mergeCell ref="AI240:AM240"/>
    <mergeCell ref="AS241:AW241"/>
    <mergeCell ref="AX241:BB241"/>
    <mergeCell ref="BC241:BG241"/>
    <mergeCell ref="D241:F241"/>
    <mergeCell ref="G241:J241"/>
    <mergeCell ref="K241:L241"/>
    <mergeCell ref="B241:C241"/>
    <mergeCell ref="AA241:AC241"/>
    <mergeCell ref="AD241:AG241"/>
    <mergeCell ref="AI241:AM241"/>
    <mergeCell ref="AN241:AR241"/>
    <mergeCell ref="BC240:BG240"/>
    <mergeCell ref="D242:F242"/>
    <mergeCell ref="G242:J242"/>
    <mergeCell ref="K242:L242"/>
    <mergeCell ref="BM241:BQ241"/>
    <mergeCell ref="BR241:BV241"/>
    <mergeCell ref="BR242:BV242"/>
    <mergeCell ref="CL242:CP242"/>
    <mergeCell ref="B243:C243"/>
    <mergeCell ref="AD243:AG243"/>
    <mergeCell ref="AN242:AR242"/>
    <mergeCell ref="AS242:AW242"/>
    <mergeCell ref="AX242:BB242"/>
    <mergeCell ref="BC242:BG242"/>
    <mergeCell ref="BH242:BL242"/>
    <mergeCell ref="BM242:BQ242"/>
    <mergeCell ref="BM243:BQ243"/>
    <mergeCell ref="BR243:BV243"/>
    <mergeCell ref="BW243:CA243"/>
    <mergeCell ref="CB243:CF243"/>
    <mergeCell ref="CG243:CK243"/>
    <mergeCell ref="CL243:CP243"/>
    <mergeCell ref="B242:C242"/>
    <mergeCell ref="AD242:AG242"/>
    <mergeCell ref="AI242:AM242"/>
    <mergeCell ref="AI243:AM243"/>
    <mergeCell ref="AN243:AR243"/>
    <mergeCell ref="AS243:AW243"/>
    <mergeCell ref="AX243:BB243"/>
    <mergeCell ref="BC243:BG243"/>
    <mergeCell ref="BH243:BL243"/>
    <mergeCell ref="BR244:BV244"/>
    <mergeCell ref="B245:C245"/>
    <mergeCell ref="AD245:AG245"/>
    <mergeCell ref="AN244:AR244"/>
    <mergeCell ref="AS244:AW244"/>
    <mergeCell ref="AX244:BB244"/>
    <mergeCell ref="BC244:BG244"/>
    <mergeCell ref="BH244:BL244"/>
    <mergeCell ref="BM244:BQ244"/>
    <mergeCell ref="B244:C244"/>
    <mergeCell ref="AD244:AG244"/>
    <mergeCell ref="AI244:AM244"/>
    <mergeCell ref="AI245:AM245"/>
    <mergeCell ref="AN245:AR245"/>
    <mergeCell ref="AS245:AW245"/>
    <mergeCell ref="AX245:BB245"/>
    <mergeCell ref="BC245:BG245"/>
    <mergeCell ref="BH245:BL245"/>
    <mergeCell ref="B246:C246"/>
    <mergeCell ref="AA246:AD246"/>
    <mergeCell ref="AE246:AH246"/>
    <mergeCell ref="AI246:AM246"/>
    <mergeCell ref="AN246:AR246"/>
    <mergeCell ref="AS246:AW246"/>
    <mergeCell ref="AX246:BB246"/>
    <mergeCell ref="BC246:BG246"/>
    <mergeCell ref="BH246:BL246"/>
    <mergeCell ref="D246:F246"/>
    <mergeCell ref="G246:J246"/>
    <mergeCell ref="K246:L246"/>
    <mergeCell ref="BM245:BQ245"/>
    <mergeCell ref="BR245:BV245"/>
    <mergeCell ref="BM246:BQ246"/>
    <mergeCell ref="BR246:BV246"/>
    <mergeCell ref="AS247:BB247"/>
    <mergeCell ref="BC247:BL247"/>
    <mergeCell ref="BM247:BV247"/>
    <mergeCell ref="AA248:AC248"/>
    <mergeCell ref="AD248:AH249"/>
    <mergeCell ref="AI248:AM248"/>
    <mergeCell ref="AN248:AR248"/>
    <mergeCell ref="AS248:AW248"/>
    <mergeCell ref="AX248:BB248"/>
    <mergeCell ref="AE247:AH247"/>
    <mergeCell ref="AI247:AR247"/>
    <mergeCell ref="B247:C247"/>
    <mergeCell ref="B248:C248"/>
    <mergeCell ref="AD250:AH250"/>
    <mergeCell ref="AI250:AM250"/>
    <mergeCell ref="AN250:AR250"/>
    <mergeCell ref="AS250:AW250"/>
    <mergeCell ref="D247:F247"/>
    <mergeCell ref="G247:J247"/>
    <mergeCell ref="K247:L247"/>
    <mergeCell ref="D248:F248"/>
    <mergeCell ref="G248:J248"/>
    <mergeCell ref="K248:L248"/>
    <mergeCell ref="BW250:CA250"/>
    <mergeCell ref="CB250:CF250"/>
    <mergeCell ref="CG250:CK250"/>
    <mergeCell ref="CL250:CP250"/>
    <mergeCell ref="AI249:CP249"/>
    <mergeCell ref="C258:H258"/>
    <mergeCell ref="J258:AF258"/>
    <mergeCell ref="C259:H259"/>
    <mergeCell ref="J259:AF259"/>
    <mergeCell ref="B250:F250"/>
    <mergeCell ref="G250:J250"/>
    <mergeCell ref="K250:L250"/>
    <mergeCell ref="D249:F249"/>
    <mergeCell ref="G249:J249"/>
    <mergeCell ref="K249:L249"/>
    <mergeCell ref="AX250:BB250"/>
    <mergeCell ref="BC250:BG250"/>
    <mergeCell ref="BH250:BL250"/>
    <mergeCell ref="BM250:BQ250"/>
    <mergeCell ref="BR250:BV250"/>
    <mergeCell ref="B249:C249"/>
    <mergeCell ref="C260:H260"/>
    <mergeCell ref="J260:AF260"/>
    <mergeCell ref="C253:BB253"/>
    <mergeCell ref="C254:BB254"/>
    <mergeCell ref="C255:BB255"/>
    <mergeCell ref="C256:BB256"/>
    <mergeCell ref="C257:H257"/>
    <mergeCell ref="J257:AF257"/>
    <mergeCell ref="AK257:BB257"/>
    <mergeCell ref="D243:F243"/>
    <mergeCell ref="G243:J243"/>
    <mergeCell ref="K243:L243"/>
    <mergeCell ref="D244:F244"/>
    <mergeCell ref="G244:J244"/>
    <mergeCell ref="K244:L244"/>
    <mergeCell ref="D245:F245"/>
    <mergeCell ref="G245:J245"/>
    <mergeCell ref="K245:L245"/>
  </mergeCells>
  <conditionalFormatting sqref="A13:A17 A19 A21 A23 A25 A27 A29 A31 A33 A35 A37 A39 A41 A43 A45 A47 A49 A51 A53 A55 A57 A59 A61 A63 A65 A67 A69 A71 A73 A75 A77 A79 A81 A83 A85 A87 A89 A91 A93 A95 A97 A99 A101 A103 A105 A107 A109 A111 A113 A115 A117 A119 A121">
    <cfRule type="expression" dxfId="72" priority="602">
      <formula>$B13=0</formula>
    </cfRule>
  </conditionalFormatting>
  <conditionalFormatting sqref="AD233">
    <cfRule type="cellIs" dxfId="71" priority="613" operator="greaterThan">
      <formula>240</formula>
    </cfRule>
  </conditionalFormatting>
  <conditionalFormatting sqref="AI240:CP240">
    <cfRule type="cellIs" dxfId="70" priority="603" operator="greaterThan">
      <formula>48</formula>
    </cfRule>
  </conditionalFormatting>
  <conditionalFormatting sqref="B127">
    <cfRule type="expression" dxfId="69" priority="600">
      <formula>AND($AC127&gt;0,$AH127/$AC127&lt;0.9)</formula>
    </cfRule>
  </conditionalFormatting>
  <conditionalFormatting sqref="A18">
    <cfRule type="expression" dxfId="68" priority="583">
      <formula>$B18=0</formula>
    </cfRule>
  </conditionalFormatting>
  <conditionalFormatting sqref="A20 A22 A24 A26 A28 A30 A32 A34 A36 A38 A40 A42 A44 A46 A48 A50 A52 A54 A56 A58 A60 A62 A64 A66 A68 A70 A72 A74 A76 A78 A80 A82 A84 A86 A88 A90 A92 A94 A96 A98 A100 A102 A104 A106 A108 A110 A112 A114 A116 A118 A120 A122">
    <cfRule type="expression" dxfId="67" priority="580">
      <formula>$B20=0</formula>
    </cfRule>
  </conditionalFormatting>
  <conditionalFormatting sqref="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cfRule type="expression" dxfId="66" priority="582">
      <formula>AND($AC20&gt;0,$AH20/$AC20&lt;0.9)</formula>
    </cfRule>
  </conditionalFormatting>
  <conditionalFormatting sqref="A150 A152 A154 A164 A156 A158 A160 A162">
    <cfRule type="expression" dxfId="65" priority="574">
      <formula>$B150=0</formula>
    </cfRule>
  </conditionalFormatting>
  <conditionalFormatting sqref="B150:C150 B152:C152 B154:C154 B164:C164 B156:C156 B158:C158 B160:C160 B162:C162">
    <cfRule type="expression" dxfId="64" priority="575">
      <formula>AND($AC150&gt;0,$AH150/$AC150&lt;0.9)</formula>
    </cfRule>
  </conditionalFormatting>
  <conditionalFormatting sqref="B143:C143">
    <cfRule type="expression" dxfId="63" priority="555">
      <formula>AND($AC143&gt;0,$AH143/$AC143&lt;0.9)</formula>
    </cfRule>
  </conditionalFormatting>
  <conditionalFormatting sqref="A129">
    <cfRule type="expression" dxfId="62" priority="568">
      <formula>$B129=0</formula>
    </cfRule>
  </conditionalFormatting>
  <conditionalFormatting sqref="B129:C129">
    <cfRule type="expression" dxfId="61" priority="569">
      <formula>AND($AC129&gt;0,$AH129/$AC129&lt;0.9)</formula>
    </cfRule>
  </conditionalFormatting>
  <conditionalFormatting sqref="A131">
    <cfRule type="expression" dxfId="60" priority="566">
      <formula>$B131=0</formula>
    </cfRule>
  </conditionalFormatting>
  <conditionalFormatting sqref="B131:C131">
    <cfRule type="expression" dxfId="59" priority="567">
      <formula>AND($AC131&gt;0,$AH131/$AC131&lt;0.9)</formula>
    </cfRule>
  </conditionalFormatting>
  <conditionalFormatting sqref="A133">
    <cfRule type="expression" dxfId="58" priority="564">
      <formula>$B133=0</formula>
    </cfRule>
  </conditionalFormatting>
  <conditionalFormatting sqref="B133:C133">
    <cfRule type="expression" dxfId="57" priority="565">
      <formula>AND($AC133&gt;0,$AH133/$AC133&lt;0.9)</formula>
    </cfRule>
  </conditionalFormatting>
  <conditionalFormatting sqref="A135">
    <cfRule type="expression" dxfId="56" priority="562">
      <formula>$B135=0</formula>
    </cfRule>
  </conditionalFormatting>
  <conditionalFormatting sqref="B135:C135">
    <cfRule type="expression" dxfId="55" priority="563">
      <formula>AND($AC135&gt;0,$AH135/$AC135&lt;0.9)</formula>
    </cfRule>
  </conditionalFormatting>
  <conditionalFormatting sqref="A137">
    <cfRule type="expression" dxfId="54" priority="560">
      <formula>$B137=0</formula>
    </cfRule>
  </conditionalFormatting>
  <conditionalFormatting sqref="B137:C137">
    <cfRule type="expression" dxfId="53" priority="561">
      <formula>AND($AC137&gt;0,$AH137/$AC137&lt;0.9)</formula>
    </cfRule>
  </conditionalFormatting>
  <conditionalFormatting sqref="A139">
    <cfRule type="expression" dxfId="52" priority="558">
      <formula>$B139=0</formula>
    </cfRule>
  </conditionalFormatting>
  <conditionalFormatting sqref="B139:C139">
    <cfRule type="expression" dxfId="51" priority="559">
      <formula>AND($AC139&gt;0,$AH139/$AC139&lt;0.9)</formula>
    </cfRule>
  </conditionalFormatting>
  <conditionalFormatting sqref="A141">
    <cfRule type="expression" dxfId="50" priority="556">
      <formula>$B141=0</formula>
    </cfRule>
  </conditionalFormatting>
  <conditionalFormatting sqref="B141:C141">
    <cfRule type="expression" dxfId="49" priority="557">
      <formula>AND($AC141&gt;0,$AH141/$AC141&lt;0.9)</formula>
    </cfRule>
  </conditionalFormatting>
  <conditionalFormatting sqref="A143">
    <cfRule type="expression" dxfId="48" priority="554">
      <formula>$B143=0</formula>
    </cfRule>
  </conditionalFormatting>
  <conditionalFormatting sqref="B123">
    <cfRule type="expression" dxfId="47" priority="553">
      <formula>AND($AC123&gt;0,$AH123/$AC123&lt;1/3)</formula>
    </cfRule>
  </conditionalFormatting>
  <conditionalFormatting sqref="B174:C174">
    <cfRule type="expression" dxfId="46" priority="538">
      <formula>AND($AC174&gt;0,$AH174/$AC174&lt;0.9)</formula>
    </cfRule>
  </conditionalFormatting>
  <conditionalFormatting sqref="C176">
    <cfRule type="expression" dxfId="45" priority="486">
      <formula>AND($AC176&gt;0,$AH176/$AC176&lt;0.9)</formula>
    </cfRule>
  </conditionalFormatting>
  <conditionalFormatting sqref="C178">
    <cfRule type="expression" dxfId="44" priority="461">
      <formula>AND($AC178&gt;0,$AH178/$AC178&lt;0.9)</formula>
    </cfRule>
  </conditionalFormatting>
  <conditionalFormatting sqref="C180">
    <cfRule type="expression" dxfId="43" priority="436">
      <formula>AND($AC180&gt;0,$AH180/$AC180&lt;0.9)</formula>
    </cfRule>
  </conditionalFormatting>
  <conditionalFormatting sqref="C182">
    <cfRule type="expression" dxfId="42" priority="411">
      <formula>AND($AC182&gt;0,$AH182/$AC182&lt;0.9)</formula>
    </cfRule>
  </conditionalFormatting>
  <conditionalFormatting sqref="C191">
    <cfRule type="expression" dxfId="41" priority="300">
      <formula>AND($AC191&gt;0,$AH191/$AC191&lt;0.9)</formula>
    </cfRule>
  </conditionalFormatting>
  <conditionalFormatting sqref="C193">
    <cfRule type="expression" dxfId="40" priority="286">
      <formula>AND($AC193&gt;0,$AH193/$AC193&lt;0.9)</formula>
    </cfRule>
  </conditionalFormatting>
  <conditionalFormatting sqref="C195">
    <cfRule type="expression" dxfId="39" priority="272">
      <formula>AND($AC195&gt;0,$AH195/$AC195&lt;0.9)</formula>
    </cfRule>
  </conditionalFormatting>
  <conditionalFormatting sqref="C197">
    <cfRule type="expression" dxfId="38" priority="258">
      <formula>AND($AC197&gt;0,$AH197/$AC197&lt;0.9)</formula>
    </cfRule>
  </conditionalFormatting>
  <conditionalFormatting sqref="C199">
    <cfRule type="expression" dxfId="37" priority="244">
      <formula>AND($AC199&gt;0,$AH199/$AC199&lt;0.9)</formula>
    </cfRule>
  </conditionalFormatting>
  <conditionalFormatting sqref="C201">
    <cfRule type="expression" dxfId="36" priority="230">
      <formula>AND($AC201&gt;0,$AH201/$AC201&lt;0.9)</formula>
    </cfRule>
  </conditionalFormatting>
  <conditionalFormatting sqref="C203">
    <cfRule type="expression" dxfId="35" priority="216">
      <formula>AND($AC203&gt;0,$AH203/$AC203&lt;0.9)</formula>
    </cfRule>
  </conditionalFormatting>
  <conditionalFormatting sqref="C205">
    <cfRule type="expression" dxfId="34" priority="202">
      <formula>AND($AC205&gt;0,$AH205/$AC205&lt;0.9)</formula>
    </cfRule>
  </conditionalFormatting>
  <conditionalFormatting sqref="C207">
    <cfRule type="expression" dxfId="33" priority="188">
      <formula>AND($AC207&gt;0,$AH207/$AC207&lt;0.9)</formula>
    </cfRule>
  </conditionalFormatting>
  <conditionalFormatting sqref="C209">
    <cfRule type="expression" dxfId="32" priority="174">
      <formula>AND($AC209&gt;0,$AH209/$AC209&lt;0.9)</formula>
    </cfRule>
  </conditionalFormatting>
  <conditionalFormatting sqref="C211">
    <cfRule type="expression" dxfId="31" priority="160">
      <formula>AND($AC211&gt;0,$AH211/$AC211&lt;0.9)</formula>
    </cfRule>
  </conditionalFormatting>
  <conditionalFormatting sqref="C213">
    <cfRule type="expression" dxfId="30" priority="146">
      <formula>AND($AC213&gt;0,$AH213/$AC213&lt;0.9)</formula>
    </cfRule>
  </conditionalFormatting>
  <conditionalFormatting sqref="C215">
    <cfRule type="expression" dxfId="29" priority="132">
      <formula>AND($AC215&gt;0,$AH215/$AC215&lt;0.9)</formula>
    </cfRule>
  </conditionalFormatting>
  <conditionalFormatting sqref="C217">
    <cfRule type="expression" dxfId="28" priority="118">
      <formula>AND($AC217&gt;0,$AH217/$AC217&lt;0.9)</formula>
    </cfRule>
  </conditionalFormatting>
  <conditionalFormatting sqref="C219">
    <cfRule type="expression" dxfId="27" priority="104">
      <formula>AND($AC219&gt;0,$AH219/$AC219&lt;0.9)</formula>
    </cfRule>
  </conditionalFormatting>
  <conditionalFormatting sqref="C221">
    <cfRule type="expression" dxfId="26" priority="90">
      <formula>AND($AC221&gt;0,$AH221/$AC221&lt;0.9)</formula>
    </cfRule>
  </conditionalFormatting>
  <conditionalFormatting sqref="C223">
    <cfRule type="expression" dxfId="25" priority="76">
      <formula>AND($AC223&gt;0,$AH223/$AC223&lt;0.9)</formula>
    </cfRule>
  </conditionalFormatting>
  <conditionalFormatting sqref="C225">
    <cfRule type="expression" dxfId="24" priority="62">
      <formula>AND($AC225&gt;0,$AH225/$AC225&lt;0.9)</formula>
    </cfRule>
  </conditionalFormatting>
  <conditionalFormatting sqref="C229">
    <cfRule type="expression" dxfId="23" priority="48">
      <formula>AND($AC229&gt;0,$AH229/$AC229&lt;0.9)</formula>
    </cfRule>
  </conditionalFormatting>
  <conditionalFormatting sqref="C227">
    <cfRule type="expression" dxfId="22" priority="34">
      <formula>AND($AC227&gt;0,$AH227/$AC227&lt;0.9)</formula>
    </cfRule>
  </conditionalFormatting>
  <conditionalFormatting sqref="B176">
    <cfRule type="expression" dxfId="21" priority="20">
      <formula>AND($AC176&gt;0,$AH176/$AC176&lt;0.9)</formula>
    </cfRule>
  </conditionalFormatting>
  <conditionalFormatting sqref="B178">
    <cfRule type="expression" dxfId="20" priority="19">
      <formula>AND($AC178&gt;0,$AH178/$AC178&lt;0.9)</formula>
    </cfRule>
  </conditionalFormatting>
  <conditionalFormatting sqref="B180">
    <cfRule type="expression" dxfId="19" priority="18">
      <formula>AND($AC180&gt;0,$AH180/$AC180&lt;0.9)</formula>
    </cfRule>
  </conditionalFormatting>
  <conditionalFormatting sqref="B182">
    <cfRule type="expression" dxfId="18" priority="17">
      <formula>AND($AC182&gt;0,$AH182/$AC182&lt;0.9)</formula>
    </cfRule>
  </conditionalFormatting>
  <conditionalFormatting sqref="B144">
    <cfRule type="expression" dxfId="17" priority="16">
      <formula>AND($AC144&gt;0,$AH144/$AC144&lt;1/3)</formula>
    </cfRule>
  </conditionalFormatting>
  <conditionalFormatting sqref="B165">
    <cfRule type="expression" dxfId="16" priority="15">
      <formula>AND($AC165&gt;0,$AH165/$AC165&lt;1/3)</formula>
    </cfRule>
  </conditionalFormatting>
  <conditionalFormatting sqref="B183">
    <cfRule type="expression" dxfId="15" priority="14">
      <formula>AND($AC183&gt;0,$AH183/$AC183&lt;1/3)</formula>
    </cfRule>
  </conditionalFormatting>
  <conditionalFormatting sqref="AI15:CP233">
    <cfRule type="expression" dxfId="14" priority="1">
      <formula>AI15&lt;0</formula>
    </cfRule>
  </conditionalFormatting>
  <dataValidations disablePrompts="1" count="2">
    <dataValidation type="list" errorStyle="warning" allowBlank="1" showInputMessage="1" showErrorMessage="1" sqref="C165:C166 C189 C123:C127 C144:C145 C214 C216 C218 C220 C222 C224 C230:C233 C226 C228 C183:C184" xr:uid="{669E459F-70FE-4EE2-9DA9-62592E455EA8}">
      <formula1>$CR$2:$CR$2</formula1>
    </dataValidation>
    <dataValidation errorStyle="warning" allowBlank="1" showInputMessage="1" showErrorMessage="1" sqref="C187 C161 C146:C149 C163 C151 C153 C179 C181 C128 C130 C132 C134 C136 C138 C140 C142 C173 C175 C177 C155 C157 C159 C190 C192 C194 C196 C198 C200 C202 C204 C206 C208 C210 C212" xr:uid="{AF03A2C5-EA45-4B47-8516-1EED6311ADA0}"/>
  </dataValidations>
  <pageMargins left="0.7" right="0.7" top="0.75" bottom="0.75" header="0.3" footer="0.3"/>
  <pageSetup paperSize="9" scale="2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I33"/>
  <sheetViews>
    <sheetView view="pageBreakPreview" topLeftCell="A13" zoomScaleNormal="100" zoomScaleSheetLayoutView="100" workbookViewId="0">
      <selection activeCell="S25" sqref="S25"/>
    </sheetView>
  </sheetViews>
  <sheetFormatPr defaultColWidth="7" defaultRowHeight="13.8" x14ac:dyDescent="0.3"/>
  <cols>
    <col min="1" max="1" width="2.88671875" style="42" customWidth="1"/>
    <col min="2" max="18" width="2.6640625" style="42" customWidth="1"/>
    <col min="19" max="19" width="3.33203125" style="42" customWidth="1"/>
    <col min="20" max="48" width="2.6640625" style="42" customWidth="1"/>
    <col min="49" max="49" width="3.6640625" style="42" customWidth="1"/>
    <col min="50" max="53" width="2.6640625" style="42" customWidth="1"/>
    <col min="54" max="58" width="6.33203125" style="42" customWidth="1"/>
    <col min="59" max="59" width="6.88671875" style="42" customWidth="1"/>
    <col min="60" max="61" width="6.33203125" style="42" customWidth="1"/>
    <col min="62" max="62" width="7" style="42" customWidth="1"/>
    <col min="63" max="16384" width="7" style="42"/>
  </cols>
  <sheetData>
    <row r="1" spans="1:61" s="43" customFormat="1" ht="21" customHeight="1" x14ac:dyDescent="0.4">
      <c r="A1" s="42"/>
      <c r="B1" s="324"/>
      <c r="C1" s="324"/>
      <c r="D1" s="324"/>
      <c r="E1" s="324"/>
      <c r="F1" s="324"/>
      <c r="G1" s="324"/>
      <c r="H1" s="752" t="s">
        <v>38</v>
      </c>
      <c r="I1" s="752"/>
      <c r="J1" s="752"/>
      <c r="K1" s="752"/>
      <c r="L1" s="752"/>
      <c r="M1" s="752"/>
      <c r="N1" s="752"/>
      <c r="O1" s="752"/>
      <c r="P1" s="324"/>
      <c r="Q1" s="324"/>
      <c r="R1" s="324"/>
      <c r="S1" s="324"/>
      <c r="T1" s="324"/>
      <c r="U1" s="324"/>
      <c r="V1" s="324"/>
      <c r="W1" s="324"/>
      <c r="X1" s="324"/>
      <c r="AF1" s="325"/>
      <c r="AQ1" s="324" t="s">
        <v>105</v>
      </c>
      <c r="AR1" s="324"/>
      <c r="AS1" s="324"/>
      <c r="AT1" s="324"/>
      <c r="AU1" s="324"/>
      <c r="AV1" s="324"/>
      <c r="AW1" s="324"/>
      <c r="AX1" s="754" t="str">
        <f>'Титул денна (дуальна)'!AX1:BB1</f>
        <v>магістр</v>
      </c>
      <c r="AY1" s="754"/>
      <c r="AZ1" s="754"/>
      <c r="BA1" s="754"/>
      <c r="BB1" s="754"/>
      <c r="BC1" s="324"/>
      <c r="BD1" s="326"/>
      <c r="BE1" s="326"/>
      <c r="BF1" s="326"/>
      <c r="BG1" s="326"/>
      <c r="BH1" s="326"/>
      <c r="BI1" s="326"/>
    </row>
    <row r="2" spans="1:61" s="43" customFormat="1" ht="20.25" customHeight="1" x14ac:dyDescent="0.4">
      <c r="A2" s="42"/>
      <c r="B2" s="752" t="s">
        <v>39</v>
      </c>
      <c r="C2" s="752"/>
      <c r="D2" s="752"/>
      <c r="E2" s="752"/>
      <c r="F2" s="752"/>
      <c r="G2" s="752"/>
      <c r="H2" s="752"/>
      <c r="I2" s="752"/>
      <c r="J2" s="752"/>
      <c r="K2" s="752"/>
      <c r="L2" s="752"/>
      <c r="M2" s="752"/>
      <c r="N2" s="752"/>
      <c r="O2" s="752"/>
      <c r="P2" s="752"/>
      <c r="Q2" s="752"/>
      <c r="R2" s="752"/>
      <c r="S2" s="752"/>
      <c r="T2" s="752"/>
      <c r="U2" s="752"/>
      <c r="V2" s="752"/>
      <c r="W2" s="752"/>
      <c r="X2" s="752"/>
      <c r="AQ2"/>
      <c r="AR2"/>
      <c r="AS2"/>
      <c r="AT2"/>
      <c r="AU2"/>
      <c r="AV2"/>
      <c r="AW2"/>
      <c r="AX2" s="326"/>
    </row>
    <row r="3" spans="1:61" s="43" customFormat="1" ht="21.75" customHeight="1" x14ac:dyDescent="0.4">
      <c r="A3" s="42"/>
      <c r="B3" s="759" t="s">
        <v>77</v>
      </c>
      <c r="C3" s="759"/>
      <c r="D3" s="759"/>
      <c r="E3" s="759"/>
      <c r="F3" s="759"/>
      <c r="G3" s="759"/>
      <c r="H3" s="759"/>
      <c r="I3" s="759"/>
      <c r="J3" s="759"/>
      <c r="K3" s="759"/>
      <c r="L3" s="759"/>
      <c r="M3" s="759"/>
      <c r="N3" s="759"/>
      <c r="O3" s="759"/>
      <c r="P3" s="759"/>
      <c r="Q3" s="759"/>
      <c r="R3" s="759"/>
      <c r="S3" s="759"/>
      <c r="T3" s="759"/>
      <c r="U3" s="759"/>
      <c r="V3" s="218"/>
      <c r="W3" s="218"/>
      <c r="X3" s="218"/>
      <c r="AQ3" s="327"/>
      <c r="AR3" s="328"/>
      <c r="AS3" s="328"/>
      <c r="AT3" s="328"/>
      <c r="AU3" s="328"/>
      <c r="AV3" s="328"/>
      <c r="AW3" s="329"/>
      <c r="AX3" s="329"/>
    </row>
    <row r="4" spans="1:61" s="43" customFormat="1" ht="23.25" customHeight="1" x14ac:dyDescent="0.4">
      <c r="A4" s="330"/>
      <c r="B4" s="434"/>
      <c r="C4" s="434" t="s">
        <v>241</v>
      </c>
      <c r="D4" s="435"/>
      <c r="E4" s="435"/>
      <c r="F4" s="327" t="s">
        <v>241</v>
      </c>
      <c r="G4" s="435"/>
      <c r="H4" s="435"/>
      <c r="I4" s="435"/>
      <c r="J4" s="435"/>
      <c r="K4" s="435"/>
      <c r="L4" s="435"/>
      <c r="M4" s="435"/>
      <c r="N4" s="435"/>
      <c r="O4" s="435"/>
      <c r="P4" s="435"/>
      <c r="Q4" s="434"/>
      <c r="R4" s="759">
        <f>'Титул денна (дуальна)'!R4</f>
        <v>2024</v>
      </c>
      <c r="S4" s="760"/>
      <c r="T4" s="434" t="s">
        <v>242</v>
      </c>
      <c r="U4" s="324"/>
      <c r="V4" s="324"/>
      <c r="W4" s="324"/>
      <c r="X4" s="324"/>
      <c r="AM4" s="331"/>
      <c r="AQ4" s="324"/>
      <c r="AR4" s="324"/>
      <c r="AS4" s="328"/>
      <c r="AT4" s="328"/>
      <c r="AU4" s="328"/>
      <c r="AV4" s="328"/>
      <c r="AW4" s="328"/>
      <c r="AX4" s="328"/>
    </row>
    <row r="5" spans="1:61" s="43" customFormat="1" ht="20.25" customHeight="1" x14ac:dyDescent="0.4">
      <c r="A5" s="42"/>
      <c r="AM5" s="331"/>
      <c r="AR5" s="327"/>
      <c r="AS5" s="327"/>
      <c r="AT5" s="327"/>
      <c r="AU5" s="327"/>
      <c r="AV5" s="327"/>
      <c r="AW5" s="327"/>
      <c r="AX5" s="327"/>
    </row>
    <row r="6" spans="1:61" s="43" customFormat="1" ht="20.25" customHeight="1" x14ac:dyDescent="0.4">
      <c r="A6" s="42"/>
      <c r="AR6" s="324"/>
      <c r="AS6" s="324"/>
      <c r="AT6" s="324"/>
      <c r="AU6" s="324"/>
      <c r="AV6" s="324"/>
      <c r="AW6" s="324"/>
      <c r="BI6" s="324"/>
    </row>
    <row r="7" spans="1:61" s="43" customFormat="1" ht="24" customHeight="1" x14ac:dyDescent="0.4">
      <c r="A7" s="42"/>
      <c r="B7" s="324"/>
      <c r="C7" s="324"/>
      <c r="D7" s="324"/>
      <c r="E7" s="324"/>
      <c r="F7" s="324"/>
      <c r="G7" s="324"/>
      <c r="H7" s="324"/>
      <c r="I7" s="324"/>
      <c r="J7" s="324"/>
      <c r="K7" s="324"/>
      <c r="L7" s="324"/>
      <c r="M7" s="324"/>
      <c r="N7" s="324"/>
      <c r="O7" s="324"/>
      <c r="P7" s="324"/>
      <c r="Q7" s="324"/>
      <c r="R7" s="324"/>
      <c r="S7" s="324"/>
      <c r="T7" s="324"/>
      <c r="U7" s="324"/>
      <c r="V7" s="324"/>
      <c r="W7" s="324"/>
      <c r="X7" s="324"/>
      <c r="AP7" s="332"/>
    </row>
    <row r="8" spans="1:61" s="43" customFormat="1" ht="23.4" x14ac:dyDescent="0.4">
      <c r="C8" s="333"/>
      <c r="F8" s="333"/>
      <c r="AP8" s="332"/>
    </row>
    <row r="9" spans="1:61" s="44" customFormat="1" ht="16.2" x14ac:dyDescent="0.3">
      <c r="C9" s="334"/>
      <c r="F9" s="334"/>
      <c r="AZ9" s="335"/>
    </row>
    <row r="10" spans="1:61" s="44" customFormat="1" ht="18" x14ac:dyDescent="0.35">
      <c r="C10" s="334"/>
      <c r="F10" s="334"/>
      <c r="M10" s="761" t="s">
        <v>40</v>
      </c>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1"/>
      <c r="BB10" s="761"/>
    </row>
    <row r="11" spans="1:61" s="43" customFormat="1" ht="24.9" customHeight="1" x14ac:dyDescent="0.4">
      <c r="M11" s="762" t="s">
        <v>110</v>
      </c>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c r="BA11" s="762"/>
      <c r="BB11" s="762"/>
    </row>
    <row r="12" spans="1:61" s="43" customFormat="1" ht="27" customHeight="1" x14ac:dyDescent="0.5">
      <c r="Y12" s="763" t="s">
        <v>159</v>
      </c>
      <c r="Z12" s="763"/>
      <c r="AA12" s="763"/>
      <c r="AB12" s="763"/>
      <c r="AC12" s="763"/>
      <c r="AD12" s="763"/>
      <c r="AE12" s="763"/>
      <c r="AF12" s="763"/>
      <c r="AG12" s="763"/>
      <c r="AH12" s="763"/>
      <c r="AI12" s="763"/>
      <c r="AJ12" s="763"/>
      <c r="AK12" s="763"/>
      <c r="AL12" s="763"/>
      <c r="AM12" s="763"/>
      <c r="AN12" s="763"/>
      <c r="AO12" s="763"/>
      <c r="AP12" s="763"/>
      <c r="AQ12" s="763"/>
      <c r="AR12" s="763"/>
      <c r="AS12" s="763"/>
      <c r="AT12" s="763"/>
    </row>
    <row r="13" spans="1:61" s="43" customFormat="1" ht="21" x14ac:dyDescent="0.4">
      <c r="M13" s="762" t="s">
        <v>109</v>
      </c>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row>
    <row r="14" spans="1:61" s="43" customFormat="1" ht="21" x14ac:dyDescent="0.4">
      <c r="G14" s="336" t="s">
        <v>79</v>
      </c>
      <c r="H14" s="336"/>
      <c r="I14" s="336"/>
      <c r="J14" s="336"/>
      <c r="K14" s="336"/>
      <c r="L14" s="336"/>
      <c r="M14" s="336"/>
      <c r="N14" s="336"/>
      <c r="O14" s="758" t="str">
        <f>'Титул денна (дуальна)'!O14:P14</f>
        <v>шифр</v>
      </c>
      <c r="P14" s="720"/>
      <c r="Q14" s="999" t="str">
        <f>'Титул денна (дуальна)'!Q14</f>
        <v>28</v>
      </c>
      <c r="R14" s="1000"/>
      <c r="S14" s="1000"/>
      <c r="T14" s="1000"/>
      <c r="U14" s="1000"/>
      <c r="V14" s="1000"/>
      <c r="W14" s="1001"/>
      <c r="X14" s="336"/>
      <c r="AB14" s="337" t="s">
        <v>5</v>
      </c>
      <c r="AC14" s="337"/>
      <c r="AD14" s="993" t="str">
        <f>'Титул денна (дуальна)'!AD14</f>
        <v>Публічне управління та адміністрування</v>
      </c>
      <c r="AE14" s="994"/>
      <c r="AF14" s="994"/>
      <c r="AG14" s="994"/>
      <c r="AH14" s="994"/>
      <c r="AI14" s="994"/>
      <c r="AJ14" s="994"/>
      <c r="AK14" s="994"/>
      <c r="AL14" s="994"/>
      <c r="AM14" s="994"/>
      <c r="AN14" s="994"/>
      <c r="AO14" s="994"/>
      <c r="AP14" s="994"/>
      <c r="AQ14" s="994"/>
      <c r="AR14" s="994"/>
      <c r="AS14" s="994"/>
      <c r="AT14" s="994"/>
      <c r="AU14" s="994"/>
      <c r="AV14" s="994"/>
      <c r="AW14" s="994"/>
      <c r="AX14" s="994"/>
      <c r="AY14" s="994"/>
      <c r="AZ14" s="994"/>
      <c r="BA14" s="994"/>
      <c r="BB14" s="994"/>
      <c r="BC14" s="994"/>
      <c r="BD14" s="994"/>
      <c r="BE14" s="994"/>
      <c r="BF14" s="995"/>
    </row>
    <row r="15" spans="1:61" s="43" customFormat="1" ht="21" x14ac:dyDescent="0.4">
      <c r="G15" s="336" t="s">
        <v>80</v>
      </c>
      <c r="H15" s="336"/>
      <c r="I15" s="336"/>
      <c r="J15" s="336"/>
      <c r="K15" s="336"/>
      <c r="L15" s="336"/>
      <c r="M15" s="336"/>
      <c r="N15" s="336"/>
      <c r="O15" s="758" t="str">
        <f>'Титул денна (дуальна)'!O15:P15</f>
        <v>шифр</v>
      </c>
      <c r="P15" s="720"/>
      <c r="Q15" s="999" t="str">
        <f>'Титул денна (дуальна)'!Q15</f>
        <v>281</v>
      </c>
      <c r="R15" s="1000"/>
      <c r="S15" s="1000"/>
      <c r="T15" s="1000"/>
      <c r="U15" s="1000"/>
      <c r="V15" s="1000"/>
      <c r="W15" s="1001"/>
      <c r="X15" s="338"/>
      <c r="Y15" s="339"/>
      <c r="Z15" s="339"/>
      <c r="AA15" s="339"/>
      <c r="AB15" s="337" t="s">
        <v>5</v>
      </c>
      <c r="AC15" s="337"/>
      <c r="AD15" s="993" t="str">
        <f>'Титул денна (дуальна)'!AD15</f>
        <v>Публічне управління та адміністрування</v>
      </c>
      <c r="AE15" s="994"/>
      <c r="AF15" s="994"/>
      <c r="AG15" s="994"/>
      <c r="AH15" s="994"/>
      <c r="AI15" s="994"/>
      <c r="AJ15" s="994"/>
      <c r="AK15" s="994"/>
      <c r="AL15" s="994"/>
      <c r="AM15" s="994"/>
      <c r="AN15" s="994"/>
      <c r="AO15" s="994"/>
      <c r="AP15" s="994"/>
      <c r="AQ15" s="994"/>
      <c r="AR15" s="994"/>
      <c r="AS15" s="994"/>
      <c r="AT15" s="994"/>
      <c r="AU15" s="994"/>
      <c r="AV15" s="994"/>
      <c r="AW15" s="994"/>
      <c r="AX15" s="994"/>
      <c r="AY15" s="994"/>
      <c r="AZ15" s="994"/>
      <c r="BA15" s="994"/>
      <c r="BB15" s="994"/>
      <c r="BC15" s="994"/>
      <c r="BD15" s="994"/>
      <c r="BE15" s="994"/>
      <c r="BF15" s="995"/>
    </row>
    <row r="16" spans="1:61" s="43" customFormat="1" ht="21" x14ac:dyDescent="0.4">
      <c r="G16" s="115" t="s">
        <v>37</v>
      </c>
      <c r="H16" s="115"/>
      <c r="I16" s="115"/>
      <c r="J16" s="115"/>
      <c r="K16" s="115"/>
      <c r="L16" s="115"/>
      <c r="M16" s="115"/>
      <c r="N16" s="115"/>
      <c r="O16" s="758" t="str">
        <f>'Титул денна (дуальна)'!O16:P16</f>
        <v xml:space="preserve"> </v>
      </c>
      <c r="P16" s="720"/>
      <c r="Q16" s="999">
        <f>'Титул денна (дуальна)'!Q16</f>
        <v>0</v>
      </c>
      <c r="R16" s="1000"/>
      <c r="S16" s="1000"/>
      <c r="T16" s="1000"/>
      <c r="U16" s="1000"/>
      <c r="V16" s="1000"/>
      <c r="W16" s="1001"/>
      <c r="X16" s="340"/>
      <c r="Y16" s="341"/>
      <c r="Z16" s="341"/>
      <c r="AA16" s="341"/>
      <c r="AB16" s="342" t="s">
        <v>5</v>
      </c>
      <c r="AC16" s="342"/>
      <c r="AD16" s="993">
        <f>'Титул денна (дуальна)'!AD16</f>
        <v>0</v>
      </c>
      <c r="AE16" s="994"/>
      <c r="AF16" s="994"/>
      <c r="AG16" s="994"/>
      <c r="AH16" s="994"/>
      <c r="AI16" s="994"/>
      <c r="AJ16" s="994"/>
      <c r="AK16" s="994"/>
      <c r="AL16" s="994"/>
      <c r="AM16" s="994"/>
      <c r="AN16" s="994"/>
      <c r="AO16" s="994"/>
      <c r="AP16" s="994"/>
      <c r="AQ16" s="994"/>
      <c r="AR16" s="994"/>
      <c r="AS16" s="994"/>
      <c r="AT16" s="994"/>
      <c r="AU16" s="994"/>
      <c r="AV16" s="994"/>
      <c r="AW16" s="994"/>
      <c r="AX16" s="994"/>
      <c r="AY16" s="994"/>
      <c r="AZ16" s="994"/>
      <c r="BA16" s="994"/>
      <c r="BB16" s="994"/>
      <c r="BC16" s="994"/>
      <c r="BD16" s="994"/>
      <c r="BE16" s="994"/>
      <c r="BF16" s="995"/>
    </row>
    <row r="17" spans="1:61" s="43" customFormat="1" ht="21" x14ac:dyDescent="0.4">
      <c r="G17" s="115" t="s">
        <v>117</v>
      </c>
      <c r="H17" s="115"/>
      <c r="I17" s="115"/>
      <c r="J17" s="115"/>
      <c r="K17" s="115"/>
      <c r="L17" s="115"/>
      <c r="M17" s="115"/>
      <c r="N17" s="115"/>
      <c r="O17" s="758" t="str">
        <f>'Титул денна (дуальна)'!O17:P17</f>
        <v>ID</v>
      </c>
      <c r="P17" s="720"/>
      <c r="Q17" s="999" t="str">
        <f>'Титул денна (дуальна)'!Q17</f>
        <v>33952</v>
      </c>
      <c r="R17" s="1000"/>
      <c r="S17" s="1000"/>
      <c r="T17" s="1000"/>
      <c r="U17" s="1000"/>
      <c r="V17" s="1000"/>
      <c r="W17" s="1001"/>
      <c r="X17" s="340"/>
      <c r="Y17" s="341"/>
      <c r="Z17" s="341"/>
      <c r="AA17" s="341"/>
      <c r="AB17" s="342" t="s">
        <v>5</v>
      </c>
      <c r="AC17" s="342"/>
      <c r="AD17" s="996" t="str">
        <f>'Титул денна (дуальна)'!AD17</f>
        <v>Публічне управління та адміністрування</v>
      </c>
      <c r="AE17" s="997"/>
      <c r="AF17" s="997"/>
      <c r="AG17" s="997"/>
      <c r="AH17" s="997"/>
      <c r="AI17" s="997"/>
      <c r="AJ17" s="997"/>
      <c r="AK17" s="997"/>
      <c r="AL17" s="997"/>
      <c r="AM17" s="997"/>
      <c r="AN17" s="997"/>
      <c r="AO17" s="997"/>
      <c r="AP17" s="997"/>
      <c r="AQ17" s="997"/>
      <c r="AR17" s="997"/>
      <c r="AS17" s="997"/>
      <c r="AT17" s="997"/>
      <c r="AU17" s="997"/>
      <c r="AV17" s="997"/>
      <c r="AW17" s="997"/>
      <c r="AX17" s="997"/>
      <c r="AY17" s="997"/>
      <c r="AZ17" s="997"/>
      <c r="BA17" s="997"/>
      <c r="BB17" s="997"/>
      <c r="BC17" s="997"/>
      <c r="BD17" s="997"/>
      <c r="BE17" s="997"/>
      <c r="BF17" s="998"/>
    </row>
    <row r="18" spans="1:61" s="43" customFormat="1" ht="21" x14ac:dyDescent="0.4">
      <c r="G18" s="343" t="s">
        <v>103</v>
      </c>
      <c r="H18" s="343"/>
      <c r="I18" s="343"/>
      <c r="J18" s="343"/>
      <c r="K18" s="343"/>
      <c r="L18" s="343"/>
      <c r="M18" s="343"/>
      <c r="N18" s="343"/>
      <c r="O18" s="343"/>
      <c r="P18" s="344"/>
      <c r="Q18" s="987" t="s">
        <v>163</v>
      </c>
      <c r="R18" s="988"/>
      <c r="S18" s="988"/>
      <c r="T18" s="988"/>
      <c r="U18" s="988"/>
      <c r="V18" s="988"/>
      <c r="W18" s="988"/>
      <c r="X18" s="988"/>
      <c r="Y18" s="988"/>
      <c r="Z18" s="988"/>
      <c r="AA18" s="989"/>
      <c r="AB18" s="343" t="s">
        <v>78</v>
      </c>
      <c r="AC18" s="343"/>
      <c r="AD18" s="343"/>
      <c r="AE18" s="343"/>
      <c r="AF18" s="343"/>
      <c r="AG18" s="343"/>
      <c r="AH18" s="345"/>
      <c r="AI18" s="990">
        <f>'Титул денна (дуальна)'!AI18:AN18</f>
        <v>2024</v>
      </c>
      <c r="AJ18" s="991"/>
      <c r="AK18" s="991"/>
      <c r="AL18" s="991"/>
      <c r="AM18" s="991"/>
      <c r="AN18" s="992"/>
      <c r="AO18" s="343"/>
      <c r="AP18" s="343"/>
      <c r="AQ18" s="343"/>
      <c r="AR18" s="343"/>
      <c r="AS18" s="343"/>
      <c r="AT18" s="343"/>
      <c r="AU18" s="343"/>
      <c r="AV18" s="343"/>
      <c r="AW18" s="343"/>
      <c r="AX18" s="343"/>
      <c r="AY18" s="343"/>
      <c r="AZ18" s="343"/>
      <c r="BA18" s="343"/>
      <c r="BB18" s="343"/>
      <c r="BC18" s="343"/>
      <c r="BD18" s="343"/>
      <c r="BE18" s="343"/>
      <c r="BF18" s="343"/>
    </row>
    <row r="19" spans="1:61" s="43" customFormat="1" ht="32.25" customHeight="1" x14ac:dyDescent="0.4">
      <c r="A19" s="346" t="s">
        <v>160</v>
      </c>
      <c r="BB19" s="736" t="s">
        <v>41</v>
      </c>
      <c r="BC19" s="736"/>
      <c r="BD19" s="736"/>
      <c r="BE19" s="736"/>
      <c r="BF19" s="736"/>
      <c r="BG19" s="736"/>
      <c r="BH19" s="736"/>
      <c r="BI19" s="736"/>
    </row>
    <row r="20" spans="1:61" s="218" customFormat="1" ht="42" customHeight="1" x14ac:dyDescent="0.3">
      <c r="A20" s="745" t="s">
        <v>42</v>
      </c>
      <c r="B20" s="731" t="s">
        <v>43</v>
      </c>
      <c r="C20" s="732"/>
      <c r="D20" s="732"/>
      <c r="E20" s="733"/>
      <c r="F20" s="748" t="s">
        <v>44</v>
      </c>
      <c r="G20" s="749"/>
      <c r="H20" s="749"/>
      <c r="I20" s="749"/>
      <c r="J20" s="457"/>
      <c r="K20" s="731" t="s">
        <v>45</v>
      </c>
      <c r="L20" s="732"/>
      <c r="M20" s="732"/>
      <c r="N20" s="733"/>
      <c r="O20" s="748" t="s">
        <v>46</v>
      </c>
      <c r="P20" s="749"/>
      <c r="Q20" s="749"/>
      <c r="R20" s="749"/>
      <c r="S20" s="731" t="s">
        <v>47</v>
      </c>
      <c r="T20" s="750"/>
      <c r="U20" s="750"/>
      <c r="V20" s="751"/>
      <c r="W20" s="456"/>
      <c r="X20" s="731" t="s">
        <v>48</v>
      </c>
      <c r="Y20" s="732"/>
      <c r="Z20" s="732"/>
      <c r="AA20" s="747"/>
      <c r="AB20" s="748" t="s">
        <v>49</v>
      </c>
      <c r="AC20" s="749"/>
      <c r="AD20" s="749"/>
      <c r="AE20" s="749"/>
      <c r="AF20" s="748" t="s">
        <v>50</v>
      </c>
      <c r="AG20" s="749"/>
      <c r="AH20" s="749"/>
      <c r="AI20" s="749"/>
      <c r="AJ20" s="457"/>
      <c r="AK20" s="731" t="s">
        <v>51</v>
      </c>
      <c r="AL20" s="732"/>
      <c r="AM20" s="732"/>
      <c r="AN20" s="733"/>
      <c r="AO20" s="748" t="s">
        <v>52</v>
      </c>
      <c r="AP20" s="749"/>
      <c r="AQ20" s="749"/>
      <c r="AR20" s="749"/>
      <c r="AS20" s="731" t="s">
        <v>53</v>
      </c>
      <c r="AT20" s="750"/>
      <c r="AU20" s="750"/>
      <c r="AV20" s="751"/>
      <c r="AW20" s="456"/>
      <c r="AX20" s="731" t="s">
        <v>54</v>
      </c>
      <c r="AY20" s="732"/>
      <c r="AZ20" s="732"/>
      <c r="BA20" s="733"/>
      <c r="BB20" s="729" t="str">
        <f>'Титул денна (дуальна)'!BB20:BB21</f>
        <v>Теоретичне навчання</v>
      </c>
      <c r="BC20" s="729" t="str">
        <f>'Титул денна (дуальна)'!BC20:BC21</f>
        <v>Екзаменацій- на сесія</v>
      </c>
      <c r="BD20" s="729" t="str">
        <f>'Титул денна (дуальна)'!BD20:BD21</f>
        <v>Настановні заняття</v>
      </c>
      <c r="BE20" s="729" t="str">
        <f>'Титул денна (дуальна)'!BE20:BE21</f>
        <v>Практика</v>
      </c>
      <c r="BF20" s="729" t="str">
        <f>'Титул денна (дуальна)'!BF20:BF21</f>
        <v>Виконання та захист кваліф. роботи</v>
      </c>
      <c r="BG20" s="729" t="str">
        <f>'Титул денна (дуальна)'!BG20:BG21</f>
        <v>Атестація</v>
      </c>
      <c r="BH20" s="729" t="str">
        <f>'Титул денна (дуальна)'!BH20:BH21</f>
        <v>Канікули</v>
      </c>
      <c r="BI20" s="729" t="str">
        <f>'Титул денна (дуальна)'!BI20:BI21</f>
        <v>Всього</v>
      </c>
    </row>
    <row r="21" spans="1:61" s="45" customFormat="1" ht="24" customHeight="1" x14ac:dyDescent="0.3">
      <c r="A21" s="746"/>
      <c r="B21" s="347">
        <v>1</v>
      </c>
      <c r="C21" s="347">
        <v>2</v>
      </c>
      <c r="D21" s="347">
        <v>3</v>
      </c>
      <c r="E21" s="347">
        <v>4</v>
      </c>
      <c r="F21" s="347">
        <v>5</v>
      </c>
      <c r="G21" s="347">
        <v>6</v>
      </c>
      <c r="H21" s="347">
        <v>7</v>
      </c>
      <c r="I21" s="347">
        <v>8</v>
      </c>
      <c r="J21" s="347">
        <v>9</v>
      </c>
      <c r="K21" s="347">
        <v>10</v>
      </c>
      <c r="L21" s="347">
        <v>11</v>
      </c>
      <c r="M21" s="347">
        <v>12</v>
      </c>
      <c r="N21" s="347">
        <v>13</v>
      </c>
      <c r="O21" s="347">
        <v>14</v>
      </c>
      <c r="P21" s="347">
        <v>15</v>
      </c>
      <c r="Q21" s="347">
        <v>16</v>
      </c>
      <c r="R21" s="347">
        <v>17</v>
      </c>
      <c r="S21" s="347">
        <v>18</v>
      </c>
      <c r="T21" s="347">
        <v>19</v>
      </c>
      <c r="U21" s="347">
        <v>20</v>
      </c>
      <c r="V21" s="347">
        <v>21</v>
      </c>
      <c r="W21" s="347">
        <v>22</v>
      </c>
      <c r="X21" s="347">
        <v>23</v>
      </c>
      <c r="Y21" s="347">
        <v>24</v>
      </c>
      <c r="Z21" s="347">
        <v>25</v>
      </c>
      <c r="AA21" s="347">
        <v>26</v>
      </c>
      <c r="AB21" s="347">
        <v>27</v>
      </c>
      <c r="AC21" s="347">
        <v>28</v>
      </c>
      <c r="AD21" s="347">
        <v>29</v>
      </c>
      <c r="AE21" s="347">
        <v>30</v>
      </c>
      <c r="AF21" s="347">
        <v>31</v>
      </c>
      <c r="AG21" s="347">
        <v>32</v>
      </c>
      <c r="AH21" s="347">
        <v>33</v>
      </c>
      <c r="AI21" s="347">
        <v>34</v>
      </c>
      <c r="AJ21" s="347">
        <v>35</v>
      </c>
      <c r="AK21" s="347">
        <v>36</v>
      </c>
      <c r="AL21" s="347">
        <v>37</v>
      </c>
      <c r="AM21" s="347">
        <v>38</v>
      </c>
      <c r="AN21" s="347">
        <v>39</v>
      </c>
      <c r="AO21" s="347">
        <v>40</v>
      </c>
      <c r="AP21" s="347">
        <v>41</v>
      </c>
      <c r="AQ21" s="347">
        <v>42</v>
      </c>
      <c r="AR21" s="347">
        <v>43</v>
      </c>
      <c r="AS21" s="347">
        <v>44</v>
      </c>
      <c r="AT21" s="347">
        <v>45</v>
      </c>
      <c r="AU21" s="347">
        <v>46</v>
      </c>
      <c r="AV21" s="347">
        <v>47</v>
      </c>
      <c r="AW21" s="347">
        <v>48</v>
      </c>
      <c r="AX21" s="347">
        <v>49</v>
      </c>
      <c r="AY21" s="347">
        <v>50</v>
      </c>
      <c r="AZ21" s="347">
        <v>51</v>
      </c>
      <c r="BA21" s="347">
        <v>52</v>
      </c>
      <c r="BB21" s="984"/>
      <c r="BC21" s="984"/>
      <c r="BD21" s="984"/>
      <c r="BE21" s="984"/>
      <c r="BF21" s="984"/>
      <c r="BG21" s="984"/>
      <c r="BH21" s="984"/>
      <c r="BI21" s="984"/>
    </row>
    <row r="22" spans="1:61" s="46" customFormat="1" ht="21" x14ac:dyDescent="0.25">
      <c r="A22" s="348" t="s">
        <v>59</v>
      </c>
      <c r="B22" s="113"/>
      <c r="C22" s="113"/>
      <c r="D22" s="113"/>
      <c r="E22" s="113"/>
      <c r="F22" s="416" t="s">
        <v>218</v>
      </c>
      <c r="G22" s="416"/>
      <c r="H22" s="416"/>
      <c r="I22" s="416"/>
      <c r="J22" s="416"/>
      <c r="K22" s="416"/>
      <c r="L22" s="416"/>
      <c r="M22" s="416"/>
      <c r="N22" s="416"/>
      <c r="O22" s="416"/>
      <c r="P22" s="416"/>
      <c r="Q22" s="416"/>
      <c r="R22" s="416"/>
      <c r="S22" s="416"/>
      <c r="T22" s="416"/>
      <c r="U22" s="416" t="s">
        <v>62</v>
      </c>
      <c r="V22" s="416" t="s">
        <v>62</v>
      </c>
      <c r="W22" s="416"/>
      <c r="X22" s="416"/>
      <c r="Y22" s="416" t="s">
        <v>218</v>
      </c>
      <c r="Z22" s="416"/>
      <c r="AA22" s="416"/>
      <c r="AB22" s="416"/>
      <c r="AC22" s="416"/>
      <c r="AD22" s="420"/>
      <c r="AE22" s="416"/>
      <c r="AF22" s="416"/>
      <c r="AG22" s="416"/>
      <c r="AH22" s="416"/>
      <c r="AI22" s="416"/>
      <c r="AJ22" s="416"/>
      <c r="AK22" s="416"/>
      <c r="AL22" s="416"/>
      <c r="AM22" s="416"/>
      <c r="AN22" s="416"/>
      <c r="AO22" s="416"/>
      <c r="AP22" s="416"/>
      <c r="AQ22" s="416" t="s">
        <v>62</v>
      </c>
      <c r="AR22" s="416" t="s">
        <v>62</v>
      </c>
      <c r="AS22" s="416" t="s">
        <v>68</v>
      </c>
      <c r="AT22" s="416" t="s">
        <v>68</v>
      </c>
      <c r="AU22" s="416" t="s">
        <v>68</v>
      </c>
      <c r="AV22" s="416" t="s">
        <v>68</v>
      </c>
      <c r="AW22" s="416" t="s">
        <v>68</v>
      </c>
      <c r="AX22" s="416" t="s">
        <v>68</v>
      </c>
      <c r="AY22" s="416" t="s">
        <v>68</v>
      </c>
      <c r="AZ22" s="416" t="s">
        <v>68</v>
      </c>
      <c r="BA22" s="416" t="s">
        <v>68</v>
      </c>
      <c r="BB22" s="93">
        <v>35</v>
      </c>
      <c r="BC22" s="93">
        <v>6</v>
      </c>
      <c r="BD22" s="93">
        <v>2</v>
      </c>
      <c r="BE22" s="93"/>
      <c r="BF22" s="93"/>
      <c r="BG22" s="93"/>
      <c r="BH22" s="93">
        <v>9</v>
      </c>
      <c r="BI22" s="362">
        <f t="shared" ref="BI22:BI24" si="0">SUM(BB22:BH22)</f>
        <v>52</v>
      </c>
    </row>
    <row r="23" spans="1:61" s="46" customFormat="1" ht="21" x14ac:dyDescent="0.25">
      <c r="A23" s="348" t="s">
        <v>60</v>
      </c>
      <c r="B23" s="416" t="s">
        <v>218</v>
      </c>
      <c r="C23" s="113"/>
      <c r="D23" s="113"/>
      <c r="E23" s="113"/>
      <c r="F23" s="416"/>
      <c r="G23" s="92"/>
      <c r="H23" s="697" t="s">
        <v>62</v>
      </c>
      <c r="I23" s="113" t="s">
        <v>301</v>
      </c>
      <c r="J23" s="113" t="s">
        <v>301</v>
      </c>
      <c r="K23" s="113" t="s">
        <v>301</v>
      </c>
      <c r="L23" s="113" t="s">
        <v>301</v>
      </c>
      <c r="M23" s="416" t="s">
        <v>65</v>
      </c>
      <c r="N23" s="416" t="s">
        <v>65</v>
      </c>
      <c r="O23" s="416" t="s">
        <v>65</v>
      </c>
      <c r="P23" s="416" t="s">
        <v>65</v>
      </c>
      <c r="Q23" s="416" t="s">
        <v>65</v>
      </c>
      <c r="R23" s="698" t="s">
        <v>318</v>
      </c>
      <c r="S23" s="113"/>
      <c r="T23" s="416"/>
      <c r="U23" s="416"/>
      <c r="V23" s="416"/>
      <c r="W23" s="416"/>
      <c r="X23" s="421"/>
      <c r="Y23" s="416"/>
      <c r="Z23" s="416"/>
      <c r="AA23" s="416"/>
      <c r="AB23" s="135"/>
      <c r="AC23" s="135"/>
      <c r="AD23" s="135"/>
      <c r="AE23" s="135"/>
      <c r="AF23" s="135"/>
      <c r="AG23" s="135"/>
      <c r="AH23" s="135"/>
      <c r="AI23" s="135"/>
      <c r="AJ23" s="135"/>
      <c r="AK23" s="135"/>
      <c r="AL23" s="135"/>
      <c r="AM23" s="135"/>
      <c r="AN23" s="135"/>
      <c r="AO23" s="135"/>
      <c r="AP23" s="135"/>
      <c r="AQ23" s="135"/>
      <c r="AR23" s="422"/>
      <c r="AS23" s="416"/>
      <c r="AT23" s="416"/>
      <c r="AU23" s="416"/>
      <c r="AV23" s="416"/>
      <c r="AW23" s="416"/>
      <c r="AX23" s="416"/>
      <c r="AY23" s="416"/>
      <c r="AZ23" s="416"/>
      <c r="BA23" s="416"/>
      <c r="BB23" s="699">
        <v>5</v>
      </c>
      <c r="BC23" s="93">
        <v>1</v>
      </c>
      <c r="BD23" s="93">
        <v>1</v>
      </c>
      <c r="BE23" s="93">
        <v>4</v>
      </c>
      <c r="BF23" s="699">
        <v>5.5</v>
      </c>
      <c r="BG23" s="699">
        <v>0.5</v>
      </c>
      <c r="BH23" s="93"/>
      <c r="BI23" s="362">
        <f t="shared" si="0"/>
        <v>17</v>
      </c>
    </row>
    <row r="24" spans="1:61" s="46" customFormat="1" ht="21" x14ac:dyDescent="0.25">
      <c r="A24" s="349" t="s">
        <v>16</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1"/>
      <c r="Z24" s="352"/>
      <c r="AA24" s="352"/>
      <c r="AB24" s="352"/>
      <c r="AC24" s="352"/>
      <c r="AD24" s="352"/>
      <c r="AE24" s="352"/>
      <c r="AF24" s="351"/>
      <c r="AG24" s="351"/>
      <c r="AH24" s="351"/>
      <c r="AI24" s="351"/>
      <c r="AJ24" s="351"/>
      <c r="AK24" s="351"/>
      <c r="AL24" s="351"/>
      <c r="AM24" s="351"/>
      <c r="AN24" s="351"/>
      <c r="AO24" s="351"/>
      <c r="AP24" s="351"/>
      <c r="AQ24" s="351"/>
      <c r="AR24" s="350"/>
      <c r="AS24" s="350"/>
      <c r="AT24" s="350"/>
      <c r="AU24" s="350"/>
      <c r="AV24" s="350"/>
      <c r="AW24" s="350"/>
      <c r="AX24" s="350"/>
      <c r="AY24" s="350"/>
      <c r="AZ24" s="350"/>
      <c r="BA24" s="353"/>
      <c r="BB24" s="361">
        <f t="shared" ref="BB24:BH24" si="1">SUM(BB22:BB23)</f>
        <v>40</v>
      </c>
      <c r="BC24" s="361">
        <f t="shared" si="1"/>
        <v>7</v>
      </c>
      <c r="BD24" s="361">
        <f t="shared" si="1"/>
        <v>3</v>
      </c>
      <c r="BE24" s="361">
        <f t="shared" si="1"/>
        <v>4</v>
      </c>
      <c r="BF24" s="361">
        <f t="shared" si="1"/>
        <v>5.5</v>
      </c>
      <c r="BG24" s="361">
        <f t="shared" si="1"/>
        <v>0.5</v>
      </c>
      <c r="BH24" s="361">
        <f t="shared" si="1"/>
        <v>9</v>
      </c>
      <c r="BI24" s="362">
        <f t="shared" si="0"/>
        <v>69</v>
      </c>
    </row>
    <row r="25" spans="1:61" x14ac:dyDescent="0.3">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row>
    <row r="26" spans="1:61" s="47" customFormat="1" ht="20.100000000000001" customHeight="1" x14ac:dyDescent="0.3">
      <c r="A26" s="94"/>
      <c r="B26" s="95"/>
      <c r="C26" s="96" t="s">
        <v>61</v>
      </c>
      <c r="D26" s="97"/>
      <c r="E26" s="97"/>
      <c r="F26" s="97"/>
      <c r="G26" s="97"/>
      <c r="H26" s="97"/>
      <c r="I26" s="97"/>
      <c r="J26" s="97"/>
      <c r="K26" s="97"/>
      <c r="L26" s="97"/>
      <c r="M26" s="97"/>
      <c r="N26" s="98" t="s">
        <v>62</v>
      </c>
      <c r="O26" s="97" t="s">
        <v>106</v>
      </c>
      <c r="P26" s="97"/>
      <c r="Q26" s="97"/>
      <c r="R26" s="97"/>
      <c r="S26" s="97"/>
      <c r="T26" s="97"/>
      <c r="U26" s="97"/>
      <c r="V26" s="97"/>
      <c r="W26" s="97"/>
      <c r="X26" s="97"/>
      <c r="Y26" s="97"/>
      <c r="Z26" s="97"/>
      <c r="AA26" s="97"/>
      <c r="AB26" s="99" t="s">
        <v>63</v>
      </c>
      <c r="AC26" s="97" t="s">
        <v>64</v>
      </c>
      <c r="AD26" s="100"/>
      <c r="AE26" s="101"/>
      <c r="AF26" s="102"/>
      <c r="AG26" s="103"/>
      <c r="AH26" s="103"/>
      <c r="AI26" s="103"/>
      <c r="AJ26" s="104" t="s">
        <v>69</v>
      </c>
      <c r="AK26" s="105" t="s">
        <v>30</v>
      </c>
      <c r="AL26" s="103"/>
      <c r="AM26" s="103"/>
      <c r="AN26" s="103"/>
      <c r="AO26" s="103"/>
      <c r="AP26" s="103"/>
      <c r="AQ26" s="103"/>
      <c r="AR26" s="103"/>
      <c r="AS26" s="103"/>
      <c r="AT26" s="106"/>
      <c r="AU26" s="106"/>
      <c r="AV26" s="106"/>
      <c r="AW26" s="106"/>
      <c r="AX26" s="107"/>
      <c r="AY26" s="107"/>
      <c r="AZ26" s="107"/>
      <c r="BA26" s="107"/>
      <c r="BB26" s="108"/>
      <c r="BC26" s="108"/>
      <c r="BD26" s="108"/>
      <c r="BE26" s="108"/>
      <c r="BF26" s="108"/>
      <c r="BG26" s="108"/>
      <c r="BH26" s="108"/>
      <c r="BI26" s="108"/>
    </row>
    <row r="27" spans="1:61" s="48" customFormat="1" ht="20.100000000000001" customHeight="1" x14ac:dyDescent="0.3">
      <c r="A27" s="94"/>
      <c r="B27" s="415" t="s">
        <v>218</v>
      </c>
      <c r="C27" s="423" t="s">
        <v>221</v>
      </c>
      <c r="D27" s="97"/>
      <c r="E27" s="97"/>
      <c r="F27" s="97"/>
      <c r="G27" s="97"/>
      <c r="H27" s="97"/>
      <c r="I27" s="97"/>
      <c r="J27" s="97"/>
      <c r="K27" s="97"/>
      <c r="L27" s="97"/>
      <c r="M27" s="97"/>
      <c r="N27" s="103"/>
      <c r="O27" s="103"/>
      <c r="P27" s="103"/>
      <c r="Q27" s="103"/>
      <c r="R27" s="103"/>
      <c r="S27" s="103"/>
      <c r="T27" s="103"/>
      <c r="U27" s="103"/>
      <c r="V27" s="103"/>
      <c r="W27" s="103"/>
      <c r="X27" s="97"/>
      <c r="Y27" s="97"/>
      <c r="Z27" s="97"/>
      <c r="AA27" s="97"/>
      <c r="AB27" s="99" t="s">
        <v>65</v>
      </c>
      <c r="AC27" s="424" t="s">
        <v>222</v>
      </c>
      <c r="AD27" s="100"/>
      <c r="AE27" s="101"/>
      <c r="AF27" s="102"/>
      <c r="AG27" s="102"/>
      <c r="AH27" s="101"/>
      <c r="AI27" s="101"/>
      <c r="AJ27" s="101"/>
      <c r="AK27" s="101"/>
      <c r="AL27" s="101"/>
      <c r="AM27" s="101"/>
      <c r="AN27" s="102"/>
      <c r="AO27" s="102"/>
      <c r="AP27" s="101"/>
      <c r="AQ27" s="101"/>
      <c r="AR27" s="101"/>
      <c r="AS27" s="101"/>
      <c r="AT27" s="110"/>
      <c r="AU27" s="111"/>
      <c r="AV27" s="102"/>
      <c r="AW27" s="107"/>
      <c r="AX27" s="107"/>
      <c r="AY27" s="107"/>
      <c r="AZ27" s="107"/>
      <c r="BA27" s="107"/>
      <c r="BB27" s="102"/>
      <c r="BC27" s="102"/>
      <c r="BD27" s="102"/>
      <c r="BE27" s="102"/>
      <c r="BF27" s="102"/>
      <c r="BG27" s="102"/>
      <c r="BH27" s="102"/>
      <c r="BI27" s="102"/>
    </row>
    <row r="28" spans="1:61" ht="14.4" x14ac:dyDescent="0.3">
      <c r="A28" s="73"/>
      <c r="B28" s="73"/>
      <c r="C28" s="73"/>
      <c r="D28" s="73"/>
      <c r="E28" s="97"/>
      <c r="F28" s="97"/>
      <c r="G28" s="97"/>
      <c r="H28" s="97"/>
      <c r="I28" s="97"/>
      <c r="J28" s="97"/>
      <c r="K28" s="100"/>
      <c r="L28" s="100"/>
      <c r="M28" s="97"/>
      <c r="N28" s="112"/>
      <c r="O28" s="112"/>
      <c r="P28" s="97"/>
      <c r="Q28" s="97"/>
      <c r="R28" s="97"/>
      <c r="S28" s="97"/>
      <c r="T28" s="97"/>
      <c r="U28" s="97"/>
      <c r="V28" s="97"/>
      <c r="W28" s="97"/>
      <c r="X28" s="100"/>
      <c r="Y28" s="100"/>
      <c r="Z28" s="97"/>
      <c r="AA28" s="97"/>
      <c r="AB28" s="73"/>
      <c r="AC28" s="73"/>
      <c r="AD28" s="97"/>
      <c r="AE28" s="101"/>
      <c r="AF28" s="101"/>
      <c r="AG28" s="101"/>
      <c r="AH28" s="101"/>
      <c r="AI28" s="101"/>
      <c r="AJ28" s="101"/>
      <c r="AK28" s="101"/>
      <c r="AL28" s="101"/>
      <c r="AM28" s="101"/>
      <c r="AN28" s="101"/>
      <c r="AO28" s="101"/>
      <c r="AP28" s="101"/>
      <c r="AQ28" s="101"/>
      <c r="AR28" s="101"/>
      <c r="AS28" s="101"/>
      <c r="AT28" s="110"/>
      <c r="AU28" s="110"/>
      <c r="AV28" s="101"/>
      <c r="AW28" s="101"/>
      <c r="AX28" s="101"/>
      <c r="AY28" s="101"/>
      <c r="AZ28" s="101"/>
      <c r="BA28" s="101"/>
      <c r="BB28" s="112"/>
      <c r="BC28" s="112"/>
      <c r="BD28" s="112"/>
      <c r="BE28" s="112"/>
      <c r="BF28" s="112"/>
      <c r="BG28" s="112"/>
      <c r="BH28" s="112"/>
      <c r="BI28" s="112"/>
    </row>
    <row r="29" spans="1:61" ht="15.6" x14ac:dyDescent="0.3">
      <c r="A29" s="985" t="str">
        <f>'Титул денна (дуальна)'!A29:BI29</f>
        <v>ПРАКТИКИ:  В - виробнича;  П - переддипломна</v>
      </c>
      <c r="B29" s="986"/>
      <c r="C29" s="986"/>
      <c r="D29" s="986"/>
      <c r="E29" s="986"/>
      <c r="F29" s="986"/>
      <c r="G29" s="986"/>
      <c r="H29" s="986"/>
      <c r="I29" s="986"/>
      <c r="J29" s="986"/>
      <c r="K29" s="986"/>
      <c r="L29" s="986"/>
      <c r="M29" s="986"/>
      <c r="N29" s="986"/>
      <c r="O29" s="986"/>
      <c r="P29" s="986"/>
      <c r="Q29" s="986"/>
      <c r="R29" s="986"/>
      <c r="S29" s="986"/>
      <c r="T29" s="986"/>
      <c r="U29" s="986"/>
      <c r="V29" s="986"/>
      <c r="W29" s="986"/>
      <c r="X29" s="986"/>
      <c r="Y29" s="986"/>
      <c r="Z29" s="986"/>
      <c r="AA29" s="986"/>
      <c r="AB29" s="986"/>
      <c r="AC29" s="986"/>
      <c r="AD29" s="986"/>
      <c r="AE29" s="986"/>
      <c r="AF29" s="986"/>
      <c r="AG29" s="986"/>
      <c r="AH29" s="986"/>
      <c r="AI29" s="986"/>
      <c r="AJ29" s="986"/>
      <c r="AK29" s="986"/>
      <c r="AL29" s="986"/>
      <c r="AM29" s="986"/>
      <c r="AN29" s="986"/>
      <c r="AO29" s="986"/>
      <c r="AP29" s="986"/>
      <c r="AQ29" s="986"/>
      <c r="AR29" s="986"/>
      <c r="AS29" s="986"/>
      <c r="AT29" s="986"/>
      <c r="AU29" s="986"/>
      <c r="AV29" s="986"/>
      <c r="AW29" s="986"/>
      <c r="AX29" s="986"/>
      <c r="AY29" s="986"/>
      <c r="AZ29" s="986"/>
      <c r="BA29" s="986"/>
      <c r="BB29" s="986"/>
      <c r="BC29" s="986"/>
      <c r="BD29" s="986"/>
      <c r="BE29" s="986"/>
      <c r="BF29" s="986"/>
      <c r="BG29" s="986"/>
      <c r="BH29" s="986"/>
      <c r="BI29" s="986"/>
    </row>
    <row r="30" spans="1:61" ht="33" customHeight="1" x14ac:dyDescent="0.3">
      <c r="A30" s="357" t="s">
        <v>107</v>
      </c>
      <c r="AC30" s="724" t="s">
        <v>113</v>
      </c>
      <c r="AD30" s="724"/>
      <c r="AE30" s="724"/>
      <c r="AF30" s="724"/>
      <c r="AG30" s="724"/>
      <c r="AH30" s="724"/>
      <c r="AI30" s="724"/>
      <c r="AJ30" s="724"/>
      <c r="AK30" s="724"/>
      <c r="AL30" s="724"/>
      <c r="AM30" s="724"/>
      <c r="AN30" s="724"/>
      <c r="AO30" s="724"/>
      <c r="AP30" s="724"/>
      <c r="AQ30" s="724"/>
      <c r="AR30" s="724"/>
      <c r="AS30" s="724"/>
      <c r="AT30" s="724"/>
      <c r="AU30" s="724"/>
      <c r="AV30" s="724"/>
      <c r="AW30" s="724"/>
      <c r="AX30" s="724"/>
      <c r="AY30" s="724"/>
      <c r="AZ30" s="724"/>
      <c r="BA30" s="724"/>
      <c r="BB30" s="724"/>
      <c r="BC30" s="724"/>
      <c r="BD30" s="724"/>
      <c r="BE30" s="724"/>
      <c r="BF30" s="724"/>
      <c r="BG30" s="724"/>
      <c r="BH30" s="724"/>
      <c r="BI30" s="724"/>
    </row>
    <row r="31" spans="1:61" ht="15.6" x14ac:dyDescent="0.3">
      <c r="A31" s="358" t="s">
        <v>108</v>
      </c>
    </row>
    <row r="32" spans="1:61" ht="15.6" x14ac:dyDescent="0.3">
      <c r="A32" s="354" t="s">
        <v>66</v>
      </c>
      <c r="C32" s="359"/>
      <c r="D32" s="354"/>
      <c r="E32" s="354"/>
      <c r="F32" s="354" t="s">
        <v>67</v>
      </c>
      <c r="G32" s="354"/>
      <c r="H32" s="354"/>
      <c r="I32" s="354"/>
      <c r="J32" s="354"/>
      <c r="K32" s="359"/>
      <c r="L32" s="359"/>
      <c r="M32" s="354"/>
      <c r="N32" s="354"/>
      <c r="O32" s="354"/>
      <c r="P32" s="354"/>
      <c r="Q32" s="354"/>
      <c r="R32" s="354"/>
      <c r="S32" s="354"/>
      <c r="T32" s="354"/>
      <c r="U32" s="354"/>
      <c r="V32" s="354"/>
      <c r="W32" s="354"/>
      <c r="X32" s="359"/>
      <c r="Y32" s="359"/>
      <c r="Z32" s="354"/>
      <c r="AA32" s="354"/>
      <c r="AB32" s="354"/>
      <c r="AC32" s="354"/>
      <c r="AD32" s="354"/>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row>
    <row r="33" spans="1:2" x14ac:dyDescent="0.3">
      <c r="A33" s="360"/>
      <c r="B33" s="355"/>
    </row>
  </sheetData>
  <sheetProtection algorithmName="SHA-512" hashValue="ELf/wSAsGmU5Bnfx1X73AAHJWKwVFXGs1r0E2m9t0Mfp84MJouhnL76/YrUsoQevWu7XZd9Ibaa7Z4/IiPqwfA==" saltValue="R3iqlsSNBSlH0YsYPCyAYA==" spinCount="100000" sheet="1" formatCells="0" formatColumns="0" formatRows="0"/>
  <mergeCells count="47">
    <mergeCell ref="O15:P15"/>
    <mergeCell ref="Q15:W15"/>
    <mergeCell ref="AD15:BF15"/>
    <mergeCell ref="M11:BB11"/>
    <mergeCell ref="Y12:AT12"/>
    <mergeCell ref="M13:BB13"/>
    <mergeCell ref="O14:P14"/>
    <mergeCell ref="Q14:W14"/>
    <mergeCell ref="AD14:BF14"/>
    <mergeCell ref="M10:BB10"/>
    <mergeCell ref="H1:O1"/>
    <mergeCell ref="AX1:BB1"/>
    <mergeCell ref="B2:X2"/>
    <mergeCell ref="B3:U3"/>
    <mergeCell ref="R4:S4"/>
    <mergeCell ref="AD16:BF16"/>
    <mergeCell ref="O17:P17"/>
    <mergeCell ref="AD17:BF17"/>
    <mergeCell ref="O16:P16"/>
    <mergeCell ref="Q16:W16"/>
    <mergeCell ref="Q17:W17"/>
    <mergeCell ref="Q18:AA18"/>
    <mergeCell ref="AI18:AN18"/>
    <mergeCell ref="BB19:BI19"/>
    <mergeCell ref="A20:A21"/>
    <mergeCell ref="B20:E20"/>
    <mergeCell ref="K20:N20"/>
    <mergeCell ref="X20:AA20"/>
    <mergeCell ref="BH20:BH21"/>
    <mergeCell ref="BI20:BI21"/>
    <mergeCell ref="F20:I20"/>
    <mergeCell ref="O20:R20"/>
    <mergeCell ref="S20:V20"/>
    <mergeCell ref="AB20:AE20"/>
    <mergeCell ref="AS20:AV20"/>
    <mergeCell ref="AC30:BI30"/>
    <mergeCell ref="BB20:BB21"/>
    <mergeCell ref="BC20:BC21"/>
    <mergeCell ref="BD20:BD21"/>
    <mergeCell ref="BE20:BE21"/>
    <mergeCell ref="BF20:BF21"/>
    <mergeCell ref="BG20:BG21"/>
    <mergeCell ref="AK20:AN20"/>
    <mergeCell ref="AX20:BA20"/>
    <mergeCell ref="A29:BI29"/>
    <mergeCell ref="AF20:AI20"/>
    <mergeCell ref="AO20:AR20"/>
  </mergeCells>
  <dataValidations count="3">
    <dataValidation errorStyle="warning" allowBlank="1" showInputMessage="1" showErrorMessage="1" sqref="M13:BB13 AX1:BB1" xr:uid="{00000000-0002-0000-0300-000000000000}"/>
    <dataValidation type="list" allowBlank="1" showInputMessage="1" showErrorMessage="1" sqref="P18 AH18" xr:uid="{00000000-0002-0000-0300-000001000000}">
      <formula1>" , денна, заочна (дистанційна), вечірня"</formula1>
    </dataValidation>
    <dataValidation errorStyle="information" showInputMessage="1" showErrorMessage="1" sqref="Q18:AA18" xr:uid="{00000000-0002-0000-0300-000002000000}"/>
  </dataValidations>
  <pageMargins left="0.70866141732283472" right="0.70866141732283472" top="0.74803149606299213" bottom="0.74803149606299213" header="0.31496062992125984" footer="0.31496062992125984"/>
  <pageSetup paperSize="9" scale="67" fitToHeight="0" orientation="landscape"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P210"/>
  <sheetViews>
    <sheetView tabSelected="1" view="pageBreakPreview" topLeftCell="A5" zoomScaleNormal="100" zoomScaleSheetLayoutView="100" workbookViewId="0">
      <selection activeCell="AN25" sqref="AN25:AN26"/>
    </sheetView>
  </sheetViews>
  <sheetFormatPr defaultColWidth="9.109375" defaultRowHeight="13.2" x14ac:dyDescent="0.25"/>
  <cols>
    <col min="1" max="1" width="8" style="29" customWidth="1"/>
    <col min="2" max="2" width="28" style="318" customWidth="1"/>
    <col min="3" max="3" width="5.44140625" style="320" customWidth="1"/>
    <col min="4" max="12" width="2.44140625" style="316" customWidth="1"/>
    <col min="13" max="18" width="2.44140625" style="316" hidden="1" customWidth="1"/>
    <col min="19" max="19" width="0.77734375" style="316" customWidth="1"/>
    <col min="20" max="20" width="2.5546875" style="316" customWidth="1"/>
    <col min="21" max="21" width="2.44140625" style="316" customWidth="1"/>
    <col min="22" max="22" width="2.109375" style="316" customWidth="1"/>
    <col min="23" max="23" width="2" style="316" customWidth="1"/>
    <col min="24" max="24" width="1.88671875" style="316" customWidth="1"/>
    <col min="25" max="25" width="2.109375" style="316" customWidth="1"/>
    <col min="26" max="28" width="2.44140625" style="316" customWidth="1"/>
    <col min="29" max="29" width="6" style="316" customWidth="1"/>
    <col min="30" max="30" width="5.33203125" style="316" customWidth="1"/>
    <col min="31" max="33" width="4.5546875" style="316" customWidth="1"/>
    <col min="34" max="34" width="5.6640625" style="316" customWidth="1"/>
    <col min="35" max="50" width="4.5546875" style="316" customWidth="1"/>
    <col min="51" max="82" width="4.5546875" style="316" hidden="1" customWidth="1"/>
    <col min="83" max="83" width="5.6640625" style="64" bestFit="1" customWidth="1"/>
    <col min="84" max="84" width="5.6640625" style="33" customWidth="1"/>
    <col min="85" max="16384" width="9.109375" style="33"/>
  </cols>
  <sheetData>
    <row r="1" spans="1:84" s="258" customFormat="1" ht="10.199999999999999" x14ac:dyDescent="0.2">
      <c r="B1" s="259"/>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row>
    <row r="2" spans="1:84" s="19" customFormat="1" ht="17.399999999999999" x14ac:dyDescent="0.25">
      <c r="A2" s="950" t="str">
        <f>'НП ДЕННА'!A2</f>
        <v>ПЛАН НАВЧАЛЬНОГО ПРОЦЕСУ</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c r="BU2" s="950"/>
      <c r="BV2" s="950"/>
      <c r="BW2" s="950"/>
      <c r="BX2" s="950"/>
      <c r="BY2" s="950"/>
      <c r="BZ2" s="950"/>
      <c r="CA2" s="950"/>
      <c r="CB2" s="950"/>
      <c r="CC2" s="950"/>
      <c r="CD2" s="950"/>
      <c r="CE2" s="21"/>
      <c r="CF2" s="261" t="s">
        <v>85</v>
      </c>
    </row>
    <row r="3" spans="1:84" s="19" customFormat="1" ht="13.8" x14ac:dyDescent="0.25">
      <c r="A3" s="951" t="str">
        <f>'НП ДЕННА'!A3</f>
        <v>другий (магістерський) рівень вищої освіти</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c r="AM3" s="952"/>
      <c r="AN3" s="952"/>
      <c r="AO3" s="952"/>
      <c r="AP3" s="952"/>
      <c r="AQ3" s="952"/>
      <c r="AR3" s="952"/>
      <c r="AS3" s="952"/>
      <c r="AT3" s="952"/>
      <c r="AU3" s="952"/>
      <c r="AV3" s="952"/>
      <c r="AW3" s="952"/>
      <c r="AX3" s="952"/>
      <c r="AY3" s="952"/>
      <c r="AZ3" s="952"/>
      <c r="BA3" s="952"/>
      <c r="BB3" s="952"/>
      <c r="BC3" s="952"/>
      <c r="BD3" s="952"/>
      <c r="BE3" s="952"/>
      <c r="BF3" s="952"/>
      <c r="BG3" s="952"/>
      <c r="BH3" s="952"/>
      <c r="BI3" s="952"/>
      <c r="BJ3" s="952"/>
      <c r="BK3" s="952"/>
      <c r="BL3" s="952"/>
      <c r="BM3" s="952"/>
      <c r="BN3" s="952"/>
      <c r="BO3" s="952"/>
      <c r="BP3" s="952"/>
      <c r="BQ3" s="952"/>
      <c r="BR3" s="952"/>
      <c r="BS3" s="952"/>
      <c r="BT3" s="952"/>
      <c r="BU3" s="952"/>
      <c r="BV3" s="952"/>
      <c r="BW3" s="952"/>
      <c r="BX3" s="952"/>
      <c r="BY3" s="952"/>
      <c r="BZ3" s="952"/>
      <c r="CA3" s="952"/>
      <c r="CB3" s="952"/>
      <c r="CC3" s="952"/>
      <c r="CD3" s="953"/>
      <c r="CE3" s="21"/>
    </row>
    <row r="4" spans="1:84" s="19" customFormat="1" ht="13.8" x14ac:dyDescent="0.25">
      <c r="A4" s="954" t="s">
        <v>293</v>
      </c>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c r="AY4" s="955"/>
      <c r="AZ4" s="955"/>
      <c r="BA4" s="955"/>
      <c r="BB4" s="955"/>
      <c r="BC4" s="955"/>
      <c r="BD4" s="955"/>
      <c r="BE4" s="955"/>
      <c r="BF4" s="955"/>
      <c r="BG4" s="955"/>
      <c r="BH4" s="955"/>
      <c r="BI4" s="955"/>
      <c r="BJ4" s="955"/>
      <c r="BK4" s="955"/>
      <c r="BL4" s="955"/>
      <c r="BM4" s="955"/>
      <c r="BN4" s="955"/>
      <c r="BO4" s="955"/>
      <c r="BP4" s="955"/>
      <c r="BQ4" s="955"/>
      <c r="BR4" s="955"/>
      <c r="BS4" s="955"/>
      <c r="BT4" s="955"/>
      <c r="BU4" s="955"/>
      <c r="BV4" s="955"/>
      <c r="BW4" s="955"/>
      <c r="BX4" s="955"/>
      <c r="BY4" s="955"/>
      <c r="BZ4" s="955"/>
      <c r="CA4" s="955"/>
      <c r="CB4" s="955"/>
      <c r="CC4" s="955"/>
      <c r="CD4" s="956"/>
      <c r="CE4" s="21"/>
      <c r="CF4">
        <v>7.0000000000000007E-2</v>
      </c>
    </row>
    <row r="5" spans="1:84" s="27" customFormat="1" x14ac:dyDescent="0.25">
      <c r="A5" s="957" t="str">
        <f>'НП ДЕННА'!A5</f>
        <v>№</v>
      </c>
      <c r="B5" s="960" t="str">
        <f>'НП ДЕННА'!B5</f>
        <v>Назва дисциплін</v>
      </c>
      <c r="C5" s="963" t="str">
        <f>'НП ДЕННА'!C5</f>
        <v>Шифр кафедри</v>
      </c>
      <c r="D5" s="965" t="str">
        <f>'НП ДЕННА'!D5</f>
        <v>Розподіл за семестрами</v>
      </c>
      <c r="E5" s="966"/>
      <c r="F5" s="966"/>
      <c r="G5" s="966"/>
      <c r="H5" s="966"/>
      <c r="I5" s="966"/>
      <c r="J5" s="966"/>
      <c r="K5" s="966"/>
      <c r="L5" s="966"/>
      <c r="M5" s="966"/>
      <c r="N5" s="966"/>
      <c r="O5" s="966"/>
      <c r="P5" s="966"/>
      <c r="Q5" s="966"/>
      <c r="R5" s="966"/>
      <c r="S5" s="966"/>
      <c r="T5" s="966"/>
      <c r="U5" s="966"/>
      <c r="V5" s="966"/>
      <c r="W5" s="966"/>
      <c r="X5" s="966"/>
      <c r="Y5" s="966"/>
      <c r="Z5" s="966"/>
      <c r="AA5" s="966"/>
      <c r="AB5" s="967"/>
      <c r="AC5" s="944" t="str">
        <f>'НП ДЕННА'!AC5</f>
        <v>Обсяг годин</v>
      </c>
      <c r="AD5" s="945"/>
      <c r="AE5" s="945"/>
      <c r="AF5" s="945"/>
      <c r="AG5" s="945"/>
      <c r="AH5" s="946"/>
      <c r="AI5" s="944" t="str">
        <f>'НП ДЕННА'!AI5</f>
        <v>Розподіл за курсами і семестрами</v>
      </c>
      <c r="AJ5" s="945"/>
      <c r="AK5" s="945"/>
      <c r="AL5" s="945"/>
      <c r="AM5" s="945"/>
      <c r="AN5" s="945"/>
      <c r="AO5" s="945"/>
      <c r="AP5" s="945"/>
      <c r="AQ5" s="945"/>
      <c r="AR5" s="945"/>
      <c r="AS5" s="945"/>
      <c r="AT5" s="945"/>
      <c r="AU5" s="945"/>
      <c r="AV5" s="945"/>
      <c r="AW5" s="945"/>
      <c r="AX5" s="945"/>
      <c r="AY5" s="945"/>
      <c r="AZ5" s="945"/>
      <c r="BA5" s="945"/>
      <c r="BB5" s="945"/>
      <c r="BC5" s="945"/>
      <c r="BD5" s="945"/>
      <c r="BE5" s="945"/>
      <c r="BF5" s="945"/>
      <c r="BG5" s="945"/>
      <c r="BH5" s="945"/>
      <c r="BI5" s="945"/>
      <c r="BJ5" s="945"/>
      <c r="BK5" s="945"/>
      <c r="BL5" s="945"/>
      <c r="BM5" s="945"/>
      <c r="BN5" s="945"/>
      <c r="BO5" s="945"/>
      <c r="BP5" s="945"/>
      <c r="BQ5" s="945"/>
      <c r="BR5" s="945"/>
      <c r="BS5" s="945"/>
      <c r="BT5" s="945"/>
      <c r="BU5" s="945"/>
      <c r="BV5" s="945"/>
      <c r="BW5" s="945"/>
      <c r="BX5" s="945"/>
      <c r="BY5" s="945"/>
      <c r="BZ5" s="945"/>
      <c r="CA5" s="945"/>
      <c r="CB5" s="945"/>
      <c r="CC5" s="945"/>
      <c r="CD5" s="946"/>
      <c r="CE5" s="59"/>
    </row>
    <row r="6" spans="1:84" s="28" customFormat="1" ht="13.2" customHeight="1" x14ac:dyDescent="0.25">
      <c r="A6" s="958"/>
      <c r="B6" s="961"/>
      <c r="C6" s="964"/>
      <c r="D6" s="968" t="str">
        <f>'НП ДЕННА'!D6</f>
        <v>Екзамени</v>
      </c>
      <c r="E6" s="969"/>
      <c r="F6" s="969"/>
      <c r="G6" s="970"/>
      <c r="H6" s="934" t="str">
        <f>'НП ДЕННА'!H6</f>
        <v>Заліки</v>
      </c>
      <c r="I6" s="934"/>
      <c r="J6" s="934"/>
      <c r="K6" s="934"/>
      <c r="L6" s="934"/>
      <c r="M6" s="934"/>
      <c r="N6" s="934"/>
      <c r="O6" s="934"/>
      <c r="P6" s="934"/>
      <c r="Q6" s="934"/>
      <c r="R6" s="934"/>
      <c r="S6" s="934"/>
      <c r="T6" s="935" t="str">
        <f>'НП ДЕННА'!T6</f>
        <v>Курс. проект</v>
      </c>
      <c r="U6" s="935" t="str">
        <f>'НП ДЕННА'!U6</f>
        <v>Курс. робота</v>
      </c>
      <c r="V6" s="934" t="str">
        <f>'НП ДЕННА'!V6</f>
        <v>Інд. завдання</v>
      </c>
      <c r="W6" s="934"/>
      <c r="X6" s="934"/>
      <c r="Y6" s="934"/>
      <c r="Z6" s="934"/>
      <c r="AA6" s="934"/>
      <c r="AB6" s="934"/>
      <c r="AC6" s="949" t="str">
        <f>'НП ДЕННА'!AC6</f>
        <v>Разом</v>
      </c>
      <c r="AD6" s="949"/>
      <c r="AE6" s="934" t="str">
        <f>'НП ДЕННА'!AE6</f>
        <v>Лекції</v>
      </c>
      <c r="AF6" s="934" t="str">
        <f>'НП ДЕННА'!AF6</f>
        <v>Лабораторні роботи</v>
      </c>
      <c r="AG6" s="934" t="str">
        <f>'НП ДЕННА'!AG6</f>
        <v>Практичні заняття(семінари)</v>
      </c>
      <c r="AH6" s="934" t="str">
        <f>'НП ДЕННА'!AH6</f>
        <v>Самостійна робота</v>
      </c>
      <c r="AI6" s="965" t="str">
        <f>'НП ДЕННА'!AI6</f>
        <v>I</v>
      </c>
      <c r="AJ6" s="966"/>
      <c r="AK6" s="966"/>
      <c r="AL6" s="966"/>
      <c r="AM6" s="966"/>
      <c r="AN6" s="966"/>
      <c r="AO6" s="966"/>
      <c r="AP6" s="967"/>
      <c r="AQ6" s="965" t="str">
        <f>'НП ДЕННА'!AQ6</f>
        <v>II</v>
      </c>
      <c r="AR6" s="966"/>
      <c r="AS6" s="966"/>
      <c r="AT6" s="966"/>
      <c r="AU6" s="966"/>
      <c r="AV6" s="966"/>
      <c r="AW6" s="966"/>
      <c r="AX6" s="967"/>
      <c r="AY6" s="965" t="str">
        <f>'НП ДЕННА'!AY6</f>
        <v>III</v>
      </c>
      <c r="AZ6" s="966"/>
      <c r="BA6" s="966"/>
      <c r="BB6" s="966"/>
      <c r="BC6" s="966"/>
      <c r="BD6" s="966"/>
      <c r="BE6" s="966"/>
      <c r="BF6" s="967"/>
      <c r="BG6" s="965" t="str">
        <f>'НП ДЕННА'!BG6</f>
        <v>IV</v>
      </c>
      <c r="BH6" s="966"/>
      <c r="BI6" s="966"/>
      <c r="BJ6" s="966"/>
      <c r="BK6" s="966"/>
      <c r="BL6" s="966"/>
      <c r="BM6" s="966"/>
      <c r="BN6" s="967"/>
      <c r="BO6" s="965" t="str">
        <f>'НП ДЕННА'!BO6</f>
        <v>V</v>
      </c>
      <c r="BP6" s="966"/>
      <c r="BQ6" s="966"/>
      <c r="BR6" s="966"/>
      <c r="BS6" s="966"/>
      <c r="BT6" s="966"/>
      <c r="BU6" s="966"/>
      <c r="BV6" s="967"/>
      <c r="BW6" s="965" t="str">
        <f>'НП ДЕННА'!BW6</f>
        <v>VI</v>
      </c>
      <c r="BX6" s="966"/>
      <c r="BY6" s="966"/>
      <c r="BZ6" s="966"/>
      <c r="CA6" s="966"/>
      <c r="CB6" s="966"/>
      <c r="CC6" s="966"/>
      <c r="CD6" s="967"/>
      <c r="CE6" s="60"/>
    </row>
    <row r="7" spans="1:84" s="28" customFormat="1" x14ac:dyDescent="0.25">
      <c r="A7" s="958"/>
      <c r="B7" s="961"/>
      <c r="C7" s="964"/>
      <c r="D7" s="971"/>
      <c r="E7" s="972"/>
      <c r="F7" s="972"/>
      <c r="G7" s="973"/>
      <c r="H7" s="934"/>
      <c r="I7" s="934"/>
      <c r="J7" s="934"/>
      <c r="K7" s="934"/>
      <c r="L7" s="934"/>
      <c r="M7" s="934"/>
      <c r="N7" s="934"/>
      <c r="O7" s="934"/>
      <c r="P7" s="934"/>
      <c r="Q7" s="934"/>
      <c r="R7" s="934"/>
      <c r="S7" s="934"/>
      <c r="T7" s="935"/>
      <c r="U7" s="935"/>
      <c r="V7" s="934"/>
      <c r="W7" s="934"/>
      <c r="X7" s="934"/>
      <c r="Y7" s="934"/>
      <c r="Z7" s="934"/>
      <c r="AA7" s="934"/>
      <c r="AB7" s="934"/>
      <c r="AC7" s="934" t="str">
        <f>'НП ДЕННА'!AC7</f>
        <v>Годин</v>
      </c>
      <c r="AD7" s="934" t="str">
        <f>'НП ДЕННА'!AD7</f>
        <v>Кредити ECTS</v>
      </c>
      <c r="AE7" s="934"/>
      <c r="AF7" s="934"/>
      <c r="AG7" s="934"/>
      <c r="AH7" s="934"/>
      <c r="AI7" s="938">
        <f>'НП ДЕННА'!AI7</f>
        <v>1</v>
      </c>
      <c r="AJ7" s="939"/>
      <c r="AK7" s="939"/>
      <c r="AL7" s="940"/>
      <c r="AM7" s="938">
        <f>'НП ДЕННА'!AM7</f>
        <v>2</v>
      </c>
      <c r="AN7" s="939"/>
      <c r="AO7" s="939"/>
      <c r="AP7" s="940"/>
      <c r="AQ7" s="938">
        <f>'НП ДЕННА'!AQ7</f>
        <v>3</v>
      </c>
      <c r="AR7" s="939"/>
      <c r="AS7" s="939"/>
      <c r="AT7" s="940"/>
      <c r="AU7" s="938">
        <f>'НП ДЕННА'!AU7</f>
        <v>4</v>
      </c>
      <c r="AV7" s="939"/>
      <c r="AW7" s="939"/>
      <c r="AX7" s="940"/>
      <c r="AY7" s="938">
        <f>'НП ДЕННА'!AY7</f>
        <v>5</v>
      </c>
      <c r="AZ7" s="939"/>
      <c r="BA7" s="939"/>
      <c r="BB7" s="940"/>
      <c r="BC7" s="938">
        <f>'НП ДЕННА'!BC7</f>
        <v>6</v>
      </c>
      <c r="BD7" s="939"/>
      <c r="BE7" s="939"/>
      <c r="BF7" s="940"/>
      <c r="BG7" s="938">
        <f>'НП ДЕННА'!BG7</f>
        <v>7</v>
      </c>
      <c r="BH7" s="939"/>
      <c r="BI7" s="939"/>
      <c r="BJ7" s="940"/>
      <c r="BK7" s="938">
        <f>'НП ДЕННА'!BK7</f>
        <v>8</v>
      </c>
      <c r="BL7" s="939"/>
      <c r="BM7" s="939"/>
      <c r="BN7" s="940"/>
      <c r="BO7" s="938">
        <f>'НП ДЕННА'!BO7</f>
        <v>9</v>
      </c>
      <c r="BP7" s="939"/>
      <c r="BQ7" s="939"/>
      <c r="BR7" s="940"/>
      <c r="BS7" s="938">
        <f>'НП ДЕННА'!BS7</f>
        <v>10</v>
      </c>
      <c r="BT7" s="939"/>
      <c r="BU7" s="939"/>
      <c r="BV7" s="940"/>
      <c r="BW7" s="938">
        <f>'НП ДЕННА'!BW7</f>
        <v>11</v>
      </c>
      <c r="BX7" s="939"/>
      <c r="BY7" s="939"/>
      <c r="BZ7" s="940"/>
      <c r="CA7" s="938">
        <f>'НП ДЕННА'!CA7</f>
        <v>12</v>
      </c>
      <c r="CB7" s="939"/>
      <c r="CC7" s="939"/>
      <c r="CD7" s="940"/>
      <c r="CE7" s="60"/>
    </row>
    <row r="8" spans="1:84" s="28" customFormat="1" x14ac:dyDescent="0.25">
      <c r="A8" s="958"/>
      <c r="B8" s="961"/>
      <c r="C8" s="964"/>
      <c r="D8" s="971"/>
      <c r="E8" s="972"/>
      <c r="F8" s="972"/>
      <c r="G8" s="973"/>
      <c r="H8" s="934"/>
      <c r="I8" s="934"/>
      <c r="J8" s="934"/>
      <c r="K8" s="934"/>
      <c r="L8" s="934"/>
      <c r="M8" s="934"/>
      <c r="N8" s="934"/>
      <c r="O8" s="934"/>
      <c r="P8" s="934"/>
      <c r="Q8" s="934"/>
      <c r="R8" s="934"/>
      <c r="S8" s="934"/>
      <c r="T8" s="935"/>
      <c r="U8" s="935"/>
      <c r="V8" s="934"/>
      <c r="W8" s="934"/>
      <c r="X8" s="934"/>
      <c r="Y8" s="934"/>
      <c r="Z8" s="934"/>
      <c r="AA8" s="934"/>
      <c r="AB8" s="934"/>
      <c r="AC8" s="934"/>
      <c r="AD8" s="934"/>
      <c r="AE8" s="934"/>
      <c r="AF8" s="934"/>
      <c r="AG8" s="934"/>
      <c r="AH8" s="934"/>
      <c r="AI8" s="944" t="str">
        <f>'НП ДЕННА'!AI8</f>
        <v>кількість тижнів теоретичного навчання у семестрі</v>
      </c>
      <c r="AJ8" s="945"/>
      <c r="AK8" s="945"/>
      <c r="AL8" s="945"/>
      <c r="AM8" s="945"/>
      <c r="AN8" s="945"/>
      <c r="AO8" s="945"/>
      <c r="AP8" s="945"/>
      <c r="AQ8" s="945"/>
      <c r="AR8" s="945"/>
      <c r="AS8" s="945"/>
      <c r="AT8" s="945"/>
      <c r="AU8" s="945"/>
      <c r="AV8" s="945"/>
      <c r="AW8" s="945"/>
      <c r="AX8" s="945"/>
      <c r="AY8" s="945"/>
      <c r="AZ8" s="945"/>
      <c r="BA8" s="945"/>
      <c r="BB8" s="945"/>
      <c r="BC8" s="945"/>
      <c r="BD8" s="945"/>
      <c r="BE8" s="945"/>
      <c r="BF8" s="945"/>
      <c r="BG8" s="945"/>
      <c r="BH8" s="945"/>
      <c r="BI8" s="945"/>
      <c r="BJ8" s="945"/>
      <c r="BK8" s="945"/>
      <c r="BL8" s="945"/>
      <c r="BM8" s="945"/>
      <c r="BN8" s="945"/>
      <c r="BO8" s="945"/>
      <c r="BP8" s="945"/>
      <c r="BQ8" s="945"/>
      <c r="BR8" s="945"/>
      <c r="BS8" s="945"/>
      <c r="BT8" s="945"/>
      <c r="BU8" s="945"/>
      <c r="BV8" s="945"/>
      <c r="BW8" s="945"/>
      <c r="BX8" s="945"/>
      <c r="BY8" s="945"/>
      <c r="BZ8" s="945"/>
      <c r="CA8" s="945"/>
      <c r="CB8" s="945"/>
      <c r="CC8" s="945"/>
      <c r="CD8" s="946"/>
      <c r="CE8" s="60"/>
    </row>
    <row r="9" spans="1:84" s="28" customFormat="1" x14ac:dyDescent="0.25">
      <c r="A9" s="958"/>
      <c r="B9" s="961"/>
      <c r="C9" s="964"/>
      <c r="D9" s="971"/>
      <c r="E9" s="972"/>
      <c r="F9" s="972"/>
      <c r="G9" s="973"/>
      <c r="H9" s="934"/>
      <c r="I9" s="934"/>
      <c r="J9" s="934"/>
      <c r="K9" s="934"/>
      <c r="L9" s="934"/>
      <c r="M9" s="934"/>
      <c r="N9" s="934"/>
      <c r="O9" s="934"/>
      <c r="P9" s="934"/>
      <c r="Q9" s="934"/>
      <c r="R9" s="934"/>
      <c r="S9" s="934"/>
      <c r="T9" s="935"/>
      <c r="U9" s="935"/>
      <c r="V9" s="934"/>
      <c r="W9" s="934"/>
      <c r="X9" s="934"/>
      <c r="Y9" s="934"/>
      <c r="Z9" s="934"/>
      <c r="AA9" s="934"/>
      <c r="AB9" s="934"/>
      <c r="AC9" s="934"/>
      <c r="AD9" s="934"/>
      <c r="AE9" s="934"/>
      <c r="AF9" s="934"/>
      <c r="AG9" s="934"/>
      <c r="AH9" s="934"/>
      <c r="AI9" s="793">
        <v>1</v>
      </c>
      <c r="AJ9" s="794"/>
      <c r="AK9" s="794"/>
      <c r="AL9" s="795"/>
      <c r="AM9" s="793">
        <v>1</v>
      </c>
      <c r="AN9" s="794"/>
      <c r="AO9" s="794"/>
      <c r="AP9" s="795"/>
      <c r="AQ9" s="793">
        <v>1</v>
      </c>
      <c r="AR9" s="794"/>
      <c r="AS9" s="794"/>
      <c r="AT9" s="795"/>
      <c r="AU9" s="793">
        <v>1</v>
      </c>
      <c r="AV9" s="794"/>
      <c r="AW9" s="794"/>
      <c r="AX9" s="795"/>
      <c r="AY9" s="793">
        <v>1</v>
      </c>
      <c r="AZ9" s="794"/>
      <c r="BA9" s="794"/>
      <c r="BB9" s="795"/>
      <c r="BC9" s="793">
        <v>1</v>
      </c>
      <c r="BD9" s="794"/>
      <c r="BE9" s="794"/>
      <c r="BF9" s="795"/>
      <c r="BG9" s="793">
        <v>1</v>
      </c>
      <c r="BH9" s="794"/>
      <c r="BI9" s="794"/>
      <c r="BJ9" s="795"/>
      <c r="BK9" s="793">
        <v>1</v>
      </c>
      <c r="BL9" s="794"/>
      <c r="BM9" s="794"/>
      <c r="BN9" s="795"/>
      <c r="BO9" s="793">
        <v>1</v>
      </c>
      <c r="BP9" s="794"/>
      <c r="BQ9" s="794"/>
      <c r="BR9" s="795"/>
      <c r="BS9" s="793">
        <v>1</v>
      </c>
      <c r="BT9" s="794"/>
      <c r="BU9" s="794"/>
      <c r="BV9" s="795"/>
      <c r="BW9" s="793">
        <v>1</v>
      </c>
      <c r="BX9" s="794"/>
      <c r="BY9" s="794"/>
      <c r="BZ9" s="795"/>
      <c r="CA9" s="793">
        <v>1</v>
      </c>
      <c r="CB9" s="794"/>
      <c r="CC9" s="794"/>
      <c r="CD9" s="795"/>
      <c r="CE9" s="61"/>
    </row>
    <row r="10" spans="1:84" s="28" customFormat="1" x14ac:dyDescent="0.25">
      <c r="A10" s="959"/>
      <c r="B10" s="962"/>
      <c r="C10" s="964"/>
      <c r="D10" s="974"/>
      <c r="E10" s="975"/>
      <c r="F10" s="975"/>
      <c r="G10" s="976"/>
      <c r="H10" s="934"/>
      <c r="I10" s="934"/>
      <c r="J10" s="934"/>
      <c r="K10" s="934"/>
      <c r="L10" s="934"/>
      <c r="M10" s="934"/>
      <c r="N10" s="934"/>
      <c r="O10" s="934"/>
      <c r="P10" s="934"/>
      <c r="Q10" s="934"/>
      <c r="R10" s="934"/>
      <c r="S10" s="934"/>
      <c r="T10" s="935"/>
      <c r="U10" s="935"/>
      <c r="V10" s="934"/>
      <c r="W10" s="934"/>
      <c r="X10" s="934"/>
      <c r="Y10" s="934"/>
      <c r="Z10" s="934"/>
      <c r="AA10" s="934"/>
      <c r="AB10" s="934"/>
      <c r="AC10" s="934"/>
      <c r="AD10" s="934"/>
      <c r="AE10" s="934"/>
      <c r="AF10" s="934"/>
      <c r="AG10" s="934"/>
      <c r="AH10" s="934"/>
      <c r="AI10" s="944" t="str">
        <f>'НП ДЕННА'!AI10</f>
        <v>кільскість аудиторних годин і кредитів за семестр</v>
      </c>
      <c r="AJ10" s="945"/>
      <c r="AK10" s="945"/>
      <c r="AL10" s="945"/>
      <c r="AM10" s="945"/>
      <c r="AN10" s="945"/>
      <c r="AO10" s="945"/>
      <c r="AP10" s="945"/>
      <c r="AQ10" s="945"/>
      <c r="AR10" s="945"/>
      <c r="AS10" s="945"/>
      <c r="AT10" s="945"/>
      <c r="AU10" s="945"/>
      <c r="AV10" s="945"/>
      <c r="AW10" s="945"/>
      <c r="AX10" s="945"/>
      <c r="AY10" s="945"/>
      <c r="AZ10" s="945"/>
      <c r="BA10" s="945"/>
      <c r="BB10" s="945"/>
      <c r="BC10" s="945"/>
      <c r="BD10" s="945"/>
      <c r="BE10" s="945"/>
      <c r="BF10" s="945"/>
      <c r="BG10" s="945"/>
      <c r="BH10" s="945"/>
      <c r="BI10" s="945"/>
      <c r="BJ10" s="945"/>
      <c r="BK10" s="945"/>
      <c r="BL10" s="945"/>
      <c r="BM10" s="945"/>
      <c r="BN10" s="945"/>
      <c r="BO10" s="945"/>
      <c r="BP10" s="945"/>
      <c r="BQ10" s="945"/>
      <c r="BR10" s="945"/>
      <c r="BS10" s="945"/>
      <c r="BT10" s="945"/>
      <c r="BU10" s="945"/>
      <c r="BV10" s="945"/>
      <c r="BW10" s="945"/>
      <c r="BX10" s="945"/>
      <c r="BY10" s="945"/>
      <c r="BZ10" s="945"/>
      <c r="CA10" s="945"/>
      <c r="CB10" s="945"/>
      <c r="CC10" s="945"/>
      <c r="CD10" s="946"/>
      <c r="CE10" s="21"/>
    </row>
    <row r="11" spans="1:84" s="263" customFormat="1" ht="10.199999999999999" x14ac:dyDescent="0.25">
      <c r="A11" s="22">
        <f>'НП ДЕННА'!A11</f>
        <v>1</v>
      </c>
      <c r="B11" s="22" t="str">
        <f>'НП ДЕННА'!B11</f>
        <v>2</v>
      </c>
      <c r="C11" s="22" t="str">
        <f>'НП ДЕННА'!C11</f>
        <v>3</v>
      </c>
      <c r="D11" s="947">
        <f>'НП ДЕННА'!D11</f>
        <v>4</v>
      </c>
      <c r="E11" s="947"/>
      <c r="F11" s="947"/>
      <c r="G11" s="947"/>
      <c r="H11" s="947">
        <f>'НП ДЕННА'!H11</f>
        <v>5</v>
      </c>
      <c r="I11" s="947"/>
      <c r="J11" s="947"/>
      <c r="K11" s="947"/>
      <c r="L11" s="947"/>
      <c r="M11" s="947"/>
      <c r="N11" s="947"/>
      <c r="O11" s="947"/>
      <c r="P11" s="947"/>
      <c r="Q11" s="947"/>
      <c r="R11" s="947"/>
      <c r="S11" s="947"/>
      <c r="T11" s="22">
        <f>'НП ДЕННА'!T11</f>
        <v>6</v>
      </c>
      <c r="U11" s="22">
        <f>'НП ДЕННА'!U11</f>
        <v>7</v>
      </c>
      <c r="V11" s="947">
        <f>'НП ДЕННА'!V11</f>
        <v>8</v>
      </c>
      <c r="W11" s="947"/>
      <c r="X11" s="947"/>
      <c r="Y11" s="947"/>
      <c r="Z11" s="947"/>
      <c r="AA11" s="947"/>
      <c r="AB11" s="947"/>
      <c r="AC11" s="22">
        <f>'НП ДЕННА'!AC11</f>
        <v>9</v>
      </c>
      <c r="AD11" s="22" t="str">
        <f>'НП ДЕННА'!AD11</f>
        <v>10</v>
      </c>
      <c r="AE11" s="22">
        <f>'НП ДЕННА'!AE11</f>
        <v>11</v>
      </c>
      <c r="AF11" s="22">
        <f>'НП ДЕННА'!AF11</f>
        <v>12</v>
      </c>
      <c r="AG11" s="22">
        <f>'НП ДЕННА'!AG11</f>
        <v>13</v>
      </c>
      <c r="AH11" s="22">
        <f>'НП ДЕННА'!AH11</f>
        <v>14</v>
      </c>
      <c r="AI11" s="948">
        <f>'НП ДЕННА'!AI11</f>
        <v>15</v>
      </c>
      <c r="AJ11" s="937"/>
      <c r="AK11" s="937"/>
      <c r="AL11" s="262" t="str">
        <f>'НП ДЕННА'!AL11</f>
        <v>кредити</v>
      </c>
      <c r="AM11" s="936">
        <f>'НП ДЕННА'!AM11</f>
        <v>16</v>
      </c>
      <c r="AN11" s="937"/>
      <c r="AO11" s="937"/>
      <c r="AP11" s="262" t="str">
        <f>'НП ДЕННА'!AP11</f>
        <v>кредити</v>
      </c>
      <c r="AQ11" s="936">
        <f>'НП ДЕННА'!AQ11</f>
        <v>17</v>
      </c>
      <c r="AR11" s="937"/>
      <c r="AS11" s="937"/>
      <c r="AT11" s="262" t="str">
        <f>'НП ДЕННА'!AT11</f>
        <v>кредити</v>
      </c>
      <c r="AU11" s="936">
        <f>'НП ДЕННА'!AU11</f>
        <v>18</v>
      </c>
      <c r="AV11" s="937"/>
      <c r="AW11" s="937"/>
      <c r="AX11" s="262" t="str">
        <f>'НП ДЕННА'!AX11</f>
        <v>кредити</v>
      </c>
      <c r="AY11" s="936">
        <f>'НП ДЕННА'!AY11</f>
        <v>19</v>
      </c>
      <c r="AZ11" s="937"/>
      <c r="BA11" s="937"/>
      <c r="BB11" s="262" t="str">
        <f>'НП ДЕННА'!BB11</f>
        <v>кредити</v>
      </c>
      <c r="BC11" s="936">
        <f>'НП ДЕННА'!BC11</f>
        <v>20</v>
      </c>
      <c r="BD11" s="937"/>
      <c r="BE11" s="937"/>
      <c r="BF11" s="262" t="str">
        <f>'НП ДЕННА'!BF11</f>
        <v>кредити</v>
      </c>
      <c r="BG11" s="936">
        <f>'НП ДЕННА'!BG11</f>
        <v>21</v>
      </c>
      <c r="BH11" s="937"/>
      <c r="BI11" s="937"/>
      <c r="BJ11" s="262" t="str">
        <f>'НП ДЕННА'!BJ11</f>
        <v>кредити</v>
      </c>
      <c r="BK11" s="936">
        <f>'НП ДЕННА'!BK11</f>
        <v>22</v>
      </c>
      <c r="BL11" s="937"/>
      <c r="BM11" s="937"/>
      <c r="BN11" s="262" t="str">
        <f>'НП ДЕННА'!BN11</f>
        <v>кредити</v>
      </c>
      <c r="BO11" s="936">
        <f>'НП ДЕННА'!BO11</f>
        <v>23</v>
      </c>
      <c r="BP11" s="937"/>
      <c r="BQ11" s="937"/>
      <c r="BR11" s="262" t="str">
        <f>'НП ДЕННА'!BR11</f>
        <v>кредити</v>
      </c>
      <c r="BS11" s="936">
        <f>'НП ДЕННА'!BS11</f>
        <v>24</v>
      </c>
      <c r="BT11" s="937"/>
      <c r="BU11" s="937"/>
      <c r="BV11" s="262" t="str">
        <f>'НП ДЕННА'!BV11</f>
        <v>кредити</v>
      </c>
      <c r="BW11" s="936">
        <f>'НП ДЕННА'!BW11</f>
        <v>25</v>
      </c>
      <c r="BX11" s="937"/>
      <c r="BY11" s="937"/>
      <c r="BZ11" s="262" t="str">
        <f>'НП ДЕННА'!BZ11</f>
        <v>кредити</v>
      </c>
      <c r="CA11" s="936">
        <f>'НП ДЕННА'!CA11</f>
        <v>26</v>
      </c>
      <c r="CB11" s="937"/>
      <c r="CC11" s="937"/>
      <c r="CD11" s="262" t="str">
        <f>'НП ДЕННА'!CD11</f>
        <v>кредити</v>
      </c>
      <c r="CE11" s="51" t="s">
        <v>31</v>
      </c>
    </row>
    <row r="12" spans="1:84" s="19" customFormat="1" ht="14.4" x14ac:dyDescent="0.2">
      <c r="A12" s="264"/>
      <c r="B12" s="144"/>
      <c r="C12" s="72"/>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21"/>
    </row>
    <row r="13" spans="1:84" s="19" customFormat="1" ht="10.199999999999999" x14ac:dyDescent="0.2">
      <c r="A13" s="500">
        <f>'НП ДЕННА'!A13</f>
        <v>1</v>
      </c>
      <c r="B13" s="502" t="str">
        <f>'НП ДЕННА'!B13</f>
        <v>Обов’язкові освітні компоненти</v>
      </c>
      <c r="C13" s="72"/>
      <c r="D13" s="235"/>
      <c r="E13" s="235"/>
      <c r="F13" s="235"/>
      <c r="G13" s="235"/>
      <c r="H13" s="235"/>
      <c r="I13" s="229"/>
      <c r="J13" s="229"/>
      <c r="K13" s="235"/>
      <c r="L13" s="235"/>
      <c r="M13" s="235"/>
      <c r="N13" s="235"/>
      <c r="O13" s="235"/>
      <c r="P13" s="235"/>
      <c r="Q13" s="235"/>
      <c r="R13" s="235"/>
      <c r="S13" s="235"/>
      <c r="T13" s="235"/>
      <c r="U13" s="235"/>
      <c r="V13" s="235"/>
      <c r="W13" s="235"/>
      <c r="X13" s="235"/>
      <c r="Y13" s="229"/>
      <c r="Z13" s="229"/>
      <c r="AA13" s="229"/>
      <c r="AB13" s="23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21"/>
    </row>
    <row r="14" spans="1:84" s="19" customFormat="1" ht="10.8" x14ac:dyDescent="0.2">
      <c r="A14" s="501" t="str">
        <f>'НП ДЕННА'!A14</f>
        <v>1.1</v>
      </c>
      <c r="B14" s="503" t="str">
        <f>'НП ДЕННА'!B14</f>
        <v>Навчальні дисципліни</v>
      </c>
      <c r="C14" s="266"/>
      <c r="D14" s="172"/>
      <c r="E14" s="172"/>
      <c r="F14" s="172"/>
      <c r="G14" s="172"/>
      <c r="H14" s="172"/>
      <c r="I14" s="267"/>
      <c r="J14" s="267"/>
      <c r="K14" s="172"/>
      <c r="L14" s="172"/>
      <c r="M14" s="172"/>
      <c r="N14" s="172"/>
      <c r="O14" s="172"/>
      <c r="P14" s="172"/>
      <c r="Q14" s="172"/>
      <c r="R14" s="172"/>
      <c r="S14" s="172"/>
      <c r="T14" s="172"/>
      <c r="U14" s="172"/>
      <c r="V14" s="172"/>
      <c r="W14" s="172"/>
      <c r="X14" s="172"/>
      <c r="Y14" s="267"/>
      <c r="Z14" s="267"/>
      <c r="AA14" s="267"/>
      <c r="AB14" s="172"/>
      <c r="AC14" s="268"/>
      <c r="AD14" s="268"/>
      <c r="AE14" s="268"/>
      <c r="AF14" s="268"/>
      <c r="AG14" s="268"/>
      <c r="AH14" s="268"/>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1"/>
    </row>
    <row r="15" spans="1:84" s="19" customFormat="1" ht="10.199999999999999" x14ac:dyDescent="0.2">
      <c r="A15" s="22" t="str">
        <f>'НП ДЕННА'!A15</f>
        <v>1.1.01</v>
      </c>
      <c r="B15" s="363" t="str">
        <f>'НП ДЕННА'!B15</f>
        <v>Право в публічному управлінні</v>
      </c>
      <c r="C15" s="425" t="str">
        <f>'НП ДЕННА'!C15</f>
        <v>КП</v>
      </c>
      <c r="D15" s="272">
        <f>'НП ДЕННА'!D15</f>
        <v>0</v>
      </c>
      <c r="E15" s="273">
        <f>'НП ДЕННА'!E15</f>
        <v>0</v>
      </c>
      <c r="F15" s="273">
        <f>'НП ДЕННА'!F15</f>
        <v>0</v>
      </c>
      <c r="G15" s="274">
        <f>'НП ДЕННА'!G15</f>
        <v>0</v>
      </c>
      <c r="H15" s="272">
        <f>'НП ДЕННА'!H15</f>
        <v>1</v>
      </c>
      <c r="I15" s="273">
        <f>'НП ДЕННА'!I15</f>
        <v>0</v>
      </c>
      <c r="J15" s="273">
        <f>'НП ДЕННА'!J15</f>
        <v>0</v>
      </c>
      <c r="K15" s="273">
        <f>'НП ДЕННА'!K15</f>
        <v>0</v>
      </c>
      <c r="L15" s="273">
        <f>'НП ДЕННА'!L15</f>
        <v>0</v>
      </c>
      <c r="M15" s="273">
        <f>'НП ДЕННА'!M15</f>
        <v>0</v>
      </c>
      <c r="N15" s="273">
        <f>'НП ДЕННА'!N15</f>
        <v>0</v>
      </c>
      <c r="O15" s="273">
        <f>'НП ДЕННА'!O15</f>
        <v>0</v>
      </c>
      <c r="P15" s="273">
        <f>'НП ДЕННА'!P15</f>
        <v>0</v>
      </c>
      <c r="Q15" s="273">
        <f>'НП ДЕННА'!Q15</f>
        <v>0</v>
      </c>
      <c r="R15" s="273">
        <f>'НП ДЕННА'!R15</f>
        <v>0</v>
      </c>
      <c r="S15" s="273">
        <f>'НП ДЕННА'!S15</f>
        <v>0</v>
      </c>
      <c r="T15" s="257">
        <f>'НП ДЕННА'!T15</f>
        <v>0</v>
      </c>
      <c r="U15" s="257">
        <f>'НП ДЕННА'!U15</f>
        <v>0</v>
      </c>
      <c r="V15" s="367">
        <f>'НП ДЕННА'!V15</f>
        <v>0</v>
      </c>
      <c r="W15" s="431">
        <f>'НП ДЕННА'!W15</f>
        <v>0</v>
      </c>
      <c r="X15" s="431">
        <f>'НП ДЕННА'!X15</f>
        <v>0</v>
      </c>
      <c r="Y15" s="431">
        <f>'НП ДЕННА'!Y15</f>
        <v>0</v>
      </c>
      <c r="Z15" s="431">
        <f>'НП ДЕННА'!Z15</f>
        <v>0</v>
      </c>
      <c r="AA15" s="431">
        <f>'НП ДЕННА'!AA15</f>
        <v>0</v>
      </c>
      <c r="AB15" s="431">
        <f>'НП ДЕННА'!AB15</f>
        <v>0</v>
      </c>
      <c r="AC15" s="275">
        <f>'НП ДЕННА'!AC15</f>
        <v>90</v>
      </c>
      <c r="AD15" s="134">
        <f>'НП ДЕННА'!AD15</f>
        <v>3</v>
      </c>
      <c r="AE15" s="9">
        <f t="shared" ref="AE15:AE46" si="0">AI15+AM15+AQ15+AU15+AY15+BC15+BG15+BK15+BO15+BS15+BW15+CA15</f>
        <v>2</v>
      </c>
      <c r="AF15" s="9">
        <f t="shared" ref="AF15:AF46" si="1">AJ15+AN15+AR15+AV15+AZ15+BD15+BH15+BL15+BP15+BT15+BX15+CB15</f>
        <v>0</v>
      </c>
      <c r="AG15" s="9">
        <f t="shared" ref="AG15:AG46" si="2">AK15+AO15+AS15+AW15+BA15+BE15+BI15+BM15+BQ15+BU15+BY15+CC15</f>
        <v>2</v>
      </c>
      <c r="AH15" s="9">
        <f>AC15-(AE15+AF15+AG15)</f>
        <v>86</v>
      </c>
      <c r="AI15" s="323">
        <f>IF('НП ДЕННА'!AI15&gt;0,IF(ROUND('НП ДЕННА'!AI15*$CF$4,0)&gt;0,ROUND('НП ДЕННА'!AI15*$CF$4,0)*2,2),0)</f>
        <v>2</v>
      </c>
      <c r="AJ15" s="323">
        <f>IF('НП ДЕННА'!AJ15&gt;0,IF(ROUND('НП ДЕННА'!AJ15*$CF$4,0)&gt;0,ROUND('НП ДЕННА'!AJ15*$CF$4,0)*2,2),0)</f>
        <v>0</v>
      </c>
      <c r="AK15" s="323">
        <f>IF('НП ДЕННА'!AK15&gt;0,IF(ROUND('НП ДЕННА'!AK15*$CF$4,0)&gt;0,ROUND('НП ДЕННА'!AK15*$CF$4,0)*2,2),0)</f>
        <v>2</v>
      </c>
      <c r="AL15" s="69">
        <f>'НП ДЕННА'!AL15</f>
        <v>3</v>
      </c>
      <c r="AM15" s="323">
        <f>IF('НП ДЕННА'!AM15&gt;0,IF(ROUND('НП ДЕННА'!AM15*$CF$4,0)&gt;0,ROUND('НП ДЕННА'!AM15*$CF$4,0)*2,2),0)</f>
        <v>0</v>
      </c>
      <c r="AN15" s="323">
        <f>IF('НП ДЕННА'!AN15&gt;0,IF(ROUND('НП ДЕННА'!AN15*$CF$4,0)&gt;0,ROUND('НП ДЕННА'!AN15*$CF$4,0)*2,2),0)</f>
        <v>0</v>
      </c>
      <c r="AO15" s="323">
        <f>IF('НП ДЕННА'!AO15&gt;0,IF(ROUND('НП ДЕННА'!AO15*$CF$4,0)&gt;0,ROUND('НП ДЕННА'!AO15*$CF$4,0)*2,2),0)</f>
        <v>0</v>
      </c>
      <c r="AP15" s="69">
        <f>'НП ДЕННА'!AP15</f>
        <v>0</v>
      </c>
      <c r="AQ15" s="323">
        <f>IF('НП ДЕННА'!AQ15&gt;0,IF(ROUND('НП ДЕННА'!AQ15*$CF$4,0)&gt;0,ROUND('НП ДЕННА'!AQ15*$CF$4,0)*2,2),0)</f>
        <v>0</v>
      </c>
      <c r="AR15" s="323">
        <f>IF('НП ДЕННА'!AR15&gt;0,IF(ROUND('НП ДЕННА'!AR15*$CF$4,0)&gt;0,ROUND('НП ДЕННА'!AR15*$CF$4,0)*2,2),0)</f>
        <v>0</v>
      </c>
      <c r="AS15" s="323">
        <f>IF('НП ДЕННА'!AS15&gt;0,IF(ROUND('НП ДЕННА'!AS15*$CF$4,0)&gt;0,ROUND('НП ДЕННА'!AS15*$CF$4,0)*2,2),0)</f>
        <v>0</v>
      </c>
      <c r="AT15" s="69">
        <f>'НП ДЕННА'!AT15</f>
        <v>0</v>
      </c>
      <c r="AU15" s="323">
        <f>IF('НП ДЕННА'!AU15&gt;0,IF(ROUND('НП ДЕННА'!AU15*$CF$4,0)&gt;0,ROUND('НП ДЕННА'!AU15*$CF$4,0)*2,2),0)</f>
        <v>0</v>
      </c>
      <c r="AV15" s="323">
        <f>IF('НП ДЕННА'!AV15&gt;0,IF(ROUND('НП ДЕННА'!AV15*$CF$4,0)&gt;0,ROUND('НП ДЕННА'!AV15*$CF$4,0)*2,2),0)</f>
        <v>0</v>
      </c>
      <c r="AW15" s="323">
        <f>IF('НП ДЕННА'!AW15&gt;0,IF(ROUND('НП ДЕННА'!AW15*$CF$4,0)&gt;0,ROUND('НП ДЕННА'!AW15*$CF$4,0)*2,2),0)</f>
        <v>0</v>
      </c>
      <c r="AX15" s="69">
        <f>'НП ДЕННА'!AX15</f>
        <v>0</v>
      </c>
      <c r="AY15" s="323">
        <f>IF('НП ДЕННА'!AY15&gt;0,IF(ROUND('НП ДЕННА'!AY15*$CF$4,0)&gt;0,ROUND('НП ДЕННА'!AY15*$CF$4,0)*2,2),0)</f>
        <v>0</v>
      </c>
      <c r="AZ15" s="323">
        <f>IF('НП ДЕННА'!AZ15&gt;0,IF(ROUND('НП ДЕННА'!AZ15*$CF$4,0)&gt;0,ROUND('НП ДЕННА'!AZ15*$CF$4,0)*2,2),0)</f>
        <v>0</v>
      </c>
      <c r="BA15" s="323">
        <f>IF('НП ДЕННА'!BA15&gt;0,IF(ROUND('НП ДЕННА'!BA15*$CF$4,0)&gt;0,ROUND('НП ДЕННА'!BA15*$CF$4,0)*2,2),0)</f>
        <v>0</v>
      </c>
      <c r="BB15" s="69">
        <f>'НП ДЕННА'!BB15</f>
        <v>0</v>
      </c>
      <c r="BC15" s="323">
        <f>IF('НП ДЕННА'!BC15&gt;0,IF(ROUND('НП ДЕННА'!BC15*$CF$4,0)&gt;0,ROUND('НП ДЕННА'!BC15*$CF$4,0)*2,2),0)</f>
        <v>0</v>
      </c>
      <c r="BD15" s="323">
        <f>IF('НП ДЕННА'!BD15&gt;0,IF(ROUND('НП ДЕННА'!BD15*$CF$4,0)&gt;0,ROUND('НП ДЕННА'!BD15*$CF$4,0)*2,2),0)</f>
        <v>0</v>
      </c>
      <c r="BE15" s="323">
        <f>IF('НП ДЕННА'!BE15&gt;0,IF(ROUND('НП ДЕННА'!BE15*$CF$4,0)&gt;0,ROUND('НП ДЕННА'!BE15*$CF$4,0)*2,2),0)</f>
        <v>0</v>
      </c>
      <c r="BF15" s="69">
        <f>'НП ДЕННА'!BF15</f>
        <v>0</v>
      </c>
      <c r="BG15" s="323">
        <f>IF('НП ДЕННА'!BG15&gt;0,IF(ROUND('НП ДЕННА'!BG15*$CF$4,0)&gt;0,ROUND('НП ДЕННА'!BG15*$CF$4,0)*2,2),0)</f>
        <v>0</v>
      </c>
      <c r="BH15" s="323">
        <f>IF('НП ДЕННА'!BH15&gt;0,IF(ROUND('НП ДЕННА'!BH15*$CF$4,0)&gt;0,ROUND('НП ДЕННА'!BH15*$CF$4,0)*2,2),0)</f>
        <v>0</v>
      </c>
      <c r="BI15" s="323">
        <f>IF('НП ДЕННА'!BI15&gt;0,IF(ROUND('НП ДЕННА'!BI15*$CF$4,0)&gt;0,ROUND('НП ДЕННА'!BI15*$CF$4,0)*2,2),0)</f>
        <v>0</v>
      </c>
      <c r="BJ15" s="69">
        <f>'НП ДЕННА'!BJ15</f>
        <v>0</v>
      </c>
      <c r="BK15" s="323">
        <f>IF('НП ДЕННА'!BK15&gt;0,IF(ROUND('НП ДЕННА'!BK15*$CF$4,0)&gt;0,ROUND('НП ДЕННА'!BK15*$CF$4,0)*2,2),0)</f>
        <v>0</v>
      </c>
      <c r="BL15" s="323">
        <f>IF('НП ДЕННА'!BL15&gt;0,IF(ROUND('НП ДЕННА'!BL15*$CF$4,0)&gt;0,ROUND('НП ДЕННА'!BL15*$CF$4,0)*2,2),0)</f>
        <v>0</v>
      </c>
      <c r="BM15" s="323">
        <f>IF('НП ДЕННА'!BM15&gt;0,IF(ROUND('НП ДЕННА'!BM15*$CF$4,0)&gt;0,ROUND('НП ДЕННА'!BM15*$CF$4,0)*2,2),0)</f>
        <v>0</v>
      </c>
      <c r="BN15" s="69">
        <f>'НП ДЕННА'!BN15</f>
        <v>0</v>
      </c>
      <c r="BO15" s="323">
        <f>IF('НП ДЕННА'!BO15&gt;0,IF(ROUND('НП ДЕННА'!BO15*$CF$4,0)&gt;0,ROUND('НП ДЕННА'!BO15*$CF$4,0)*2,2),0)</f>
        <v>0</v>
      </c>
      <c r="BP15" s="323">
        <f>IF('НП ДЕННА'!BP15&gt;0,IF(ROUND('НП ДЕННА'!BP15*$CF$4,0)&gt;0,ROUND('НП ДЕННА'!BP15*$CF$4,0)*2,2),0)</f>
        <v>0</v>
      </c>
      <c r="BQ15" s="323">
        <f>IF('НП ДЕННА'!BQ15&gt;0,IF(ROUND('НП ДЕННА'!BQ15*$CF$4,0)&gt;0,ROUND('НП ДЕННА'!BQ15*$CF$4,0)*2,2),0)</f>
        <v>0</v>
      </c>
      <c r="BR15" s="69">
        <f>'НП ДЕННА'!BR15</f>
        <v>0</v>
      </c>
      <c r="BS15" s="323">
        <f>IF('НП ДЕННА'!BS15&gt;0,IF(ROUND('НП ДЕННА'!BS15*$CF$4,0)&gt;0,ROUND('НП ДЕННА'!BS15*$CF$4,0)*2,2),0)</f>
        <v>0</v>
      </c>
      <c r="BT15" s="323">
        <f>IF('НП ДЕННА'!BT15&gt;0,IF(ROUND('НП ДЕННА'!BT15*$CF$4,0)&gt;0,ROUND('НП ДЕННА'!BT15*$CF$4,0)*2,2),0)</f>
        <v>0</v>
      </c>
      <c r="BU15" s="323">
        <f>IF('НП ДЕННА'!BU15&gt;0,IF(ROUND('НП ДЕННА'!BU15*$CF$4,0)&gt;0,ROUND('НП ДЕННА'!BU15*$CF$4,0)*2,2),0)</f>
        <v>0</v>
      </c>
      <c r="BV15" s="69">
        <f>'НП ДЕННА'!BV15</f>
        <v>0</v>
      </c>
      <c r="BW15" s="323">
        <f>IF('НП ДЕННА'!BW15&gt;0,IF(ROUND('НП ДЕННА'!BW15*$CF$4,0)&gt;0,ROUND('НП ДЕННА'!BW15*$CF$4,0)*2,2),0)</f>
        <v>0</v>
      </c>
      <c r="BX15" s="323">
        <f>IF('НП ДЕННА'!BX15&gt;0,IF(ROUND('НП ДЕННА'!BX15*$CF$4,0)&gt;0,ROUND('НП ДЕННА'!BX15*$CF$4,0)*2,2),0)</f>
        <v>0</v>
      </c>
      <c r="BY15" s="323">
        <f>IF('НП ДЕННА'!BY15&gt;0,IF(ROUND('НП ДЕННА'!BY15*$CF$4,0)&gt;0,ROUND('НП ДЕННА'!BY15*$CF$4,0)*2,2),0)</f>
        <v>0</v>
      </c>
      <c r="BZ15" s="69">
        <f>'НП ДЕННА'!BZ15</f>
        <v>0</v>
      </c>
      <c r="CA15" s="323">
        <f>IF('НП ДЕННА'!CA15&gt;0,IF(ROUND('НП ДЕННА'!CA15*$CF$4,0)&gt;0,ROUND('НП ДЕННА'!CA15*$CF$4,0)*2,2),0)</f>
        <v>0</v>
      </c>
      <c r="CB15" s="323">
        <f>IF('НП ДЕННА'!CB15&gt;0,IF(ROUND('НП ДЕННА'!CB15*$CF$4,0)&gt;0,ROUND('НП ДЕННА'!CB15*$CF$4,0)*2,2),0)</f>
        <v>0</v>
      </c>
      <c r="CC15" s="323">
        <f>IF('НП ДЕННА'!CC15&gt;0,IF(ROUND('НП ДЕННА'!CC15*$CF$4,0)&gt;0,ROUND('НП ДЕННА'!CC15*$CF$4,0)*2,2),0)</f>
        <v>0</v>
      </c>
      <c r="CD15" s="69">
        <f>'НП ДЕННА'!CD15</f>
        <v>0</v>
      </c>
      <c r="CE15" s="62">
        <f t="shared" ref="CE15:CE46" si="3">IF(ISERROR(AH15/AC15),0,AH15/AC15)</f>
        <v>0.9555555555555556</v>
      </c>
    </row>
    <row r="16" spans="1:84" s="19" customFormat="1" ht="20.399999999999999" x14ac:dyDescent="0.2">
      <c r="A16" s="22" t="str">
        <f>'НП ДЕННА'!A16</f>
        <v>1.1.02</v>
      </c>
      <c r="B16" s="363" t="str">
        <f>'НП ДЕННА'!B16</f>
        <v>Методологія та організація наукових досліджень</v>
      </c>
      <c r="C16" s="425" t="str">
        <f>'НП ДЕННА'!C16</f>
        <v>ЕП</v>
      </c>
      <c r="D16" s="272">
        <f>'НП ДЕННА'!D16</f>
        <v>0</v>
      </c>
      <c r="E16" s="273">
        <f>'НП ДЕННА'!E16</f>
        <v>0</v>
      </c>
      <c r="F16" s="273">
        <f>'НП ДЕННА'!F16</f>
        <v>0</v>
      </c>
      <c r="G16" s="274">
        <f>'НП ДЕННА'!G16</f>
        <v>0</v>
      </c>
      <c r="H16" s="272">
        <f>'НП ДЕННА'!H16</f>
        <v>1</v>
      </c>
      <c r="I16" s="273">
        <f>'НП ДЕННА'!I16</f>
        <v>0</v>
      </c>
      <c r="J16" s="273">
        <f>'НП ДЕННА'!J16</f>
        <v>0</v>
      </c>
      <c r="K16" s="273">
        <f>'НП ДЕННА'!K16</f>
        <v>0</v>
      </c>
      <c r="L16" s="273">
        <f>'НП ДЕННА'!L16</f>
        <v>0</v>
      </c>
      <c r="M16" s="273">
        <f>'НП ДЕННА'!M16</f>
        <v>0</v>
      </c>
      <c r="N16" s="273">
        <f>'НП ДЕННА'!N16</f>
        <v>0</v>
      </c>
      <c r="O16" s="273">
        <f>'НП ДЕННА'!O16</f>
        <v>0</v>
      </c>
      <c r="P16" s="273">
        <f>'НП ДЕННА'!P16</f>
        <v>0</v>
      </c>
      <c r="Q16" s="273">
        <f>'НП ДЕННА'!Q16</f>
        <v>0</v>
      </c>
      <c r="R16" s="273">
        <f>'НП ДЕННА'!R16</f>
        <v>0</v>
      </c>
      <c r="S16" s="273">
        <f>'НП ДЕННА'!S16</f>
        <v>0</v>
      </c>
      <c r="T16" s="257">
        <f>'НП ДЕННА'!T16</f>
        <v>0</v>
      </c>
      <c r="U16" s="257">
        <f>'НП ДЕННА'!U16</f>
        <v>0</v>
      </c>
      <c r="V16" s="367">
        <f>'НП ДЕННА'!V16</f>
        <v>0</v>
      </c>
      <c r="W16" s="431">
        <f>'НП ДЕННА'!W16</f>
        <v>0</v>
      </c>
      <c r="X16" s="431">
        <f>'НП ДЕННА'!X16</f>
        <v>0</v>
      </c>
      <c r="Y16" s="431">
        <f>'НП ДЕННА'!Y16</f>
        <v>0</v>
      </c>
      <c r="Z16" s="431">
        <f>'НП ДЕННА'!Z16</f>
        <v>0</v>
      </c>
      <c r="AA16" s="431">
        <f>'НП ДЕННА'!AA16</f>
        <v>0</v>
      </c>
      <c r="AB16" s="431">
        <f>'НП ДЕННА'!AB16</f>
        <v>0</v>
      </c>
      <c r="AC16" s="275">
        <f>'НП ДЕННА'!AC16</f>
        <v>90</v>
      </c>
      <c r="AD16" s="134">
        <f>'НП ДЕННА'!AD16</f>
        <v>3</v>
      </c>
      <c r="AE16" s="9">
        <f t="shared" si="0"/>
        <v>2</v>
      </c>
      <c r="AF16" s="9">
        <f t="shared" si="1"/>
        <v>0</v>
      </c>
      <c r="AG16" s="9">
        <f t="shared" si="2"/>
        <v>2</v>
      </c>
      <c r="AH16" s="9">
        <f t="shared" ref="AH16:AH64" si="4">AC16-(AE16+AF16+AG16)</f>
        <v>86</v>
      </c>
      <c r="AI16" s="323">
        <f>IF('НП ДЕННА'!AI16&gt;0,IF(ROUND('НП ДЕННА'!AI16*$CF$4,0)&gt;0,ROUND('НП ДЕННА'!AI16*$CF$4,0)*2,2),0)</f>
        <v>2</v>
      </c>
      <c r="AJ16" s="323">
        <f>IF('НП ДЕННА'!AJ16&gt;0,IF(ROUND('НП ДЕННА'!AJ16*$CF$4,0)&gt;0,ROUND('НП ДЕННА'!AJ16*$CF$4,0)*2,2),0)</f>
        <v>0</v>
      </c>
      <c r="AK16" s="323">
        <f>IF('НП ДЕННА'!AK16&gt;0,IF(ROUND('НП ДЕННА'!AK16*$CF$4,0)&gt;0,ROUND('НП ДЕННА'!AK16*$CF$4,0)*2,2),0)</f>
        <v>2</v>
      </c>
      <c r="AL16" s="69">
        <f>'НП ДЕННА'!AL16</f>
        <v>3</v>
      </c>
      <c r="AM16" s="323">
        <f>IF('НП ДЕННА'!AM16&gt;0,IF(ROUND('НП ДЕННА'!AM16*$CF$4,0)&gt;0,ROUND('НП ДЕННА'!AM16*$CF$4,0)*2,2),0)</f>
        <v>0</v>
      </c>
      <c r="AN16" s="323">
        <f>IF('НП ДЕННА'!AN16&gt;0,IF(ROUND('НП ДЕННА'!AN16*$CF$4,0)&gt;0,ROUND('НП ДЕННА'!AN16*$CF$4,0)*2,2),0)</f>
        <v>0</v>
      </c>
      <c r="AO16" s="323">
        <f>IF('НП ДЕННА'!AO16&gt;0,IF(ROUND('НП ДЕННА'!AO16*$CF$4,0)&gt;0,ROUND('НП ДЕННА'!AO16*$CF$4,0)*2,2),0)</f>
        <v>0</v>
      </c>
      <c r="AP16" s="69">
        <f>'НП ДЕННА'!AP16</f>
        <v>0</v>
      </c>
      <c r="AQ16" s="323">
        <f>IF('НП ДЕННА'!AQ16&gt;0,IF(ROUND('НП ДЕННА'!AQ16*$CF$4,0)&gt;0,ROUND('НП ДЕННА'!AQ16*$CF$4,0)*2,2),0)</f>
        <v>0</v>
      </c>
      <c r="AR16" s="323">
        <f>IF('НП ДЕННА'!AR16&gt;0,IF(ROUND('НП ДЕННА'!AR16*$CF$4,0)&gt;0,ROUND('НП ДЕННА'!AR16*$CF$4,0)*2,2),0)</f>
        <v>0</v>
      </c>
      <c r="AS16" s="323">
        <f>IF('НП ДЕННА'!AS16&gt;0,IF(ROUND('НП ДЕННА'!AS16*$CF$4,0)&gt;0,ROUND('НП ДЕННА'!AS16*$CF$4,0)*2,2),0)</f>
        <v>0</v>
      </c>
      <c r="AT16" s="69">
        <f>'НП ДЕННА'!AT16</f>
        <v>0</v>
      </c>
      <c r="AU16" s="323">
        <f>IF('НП ДЕННА'!AU16&gt;0,IF(ROUND('НП ДЕННА'!AU16*$CF$4,0)&gt;0,ROUND('НП ДЕННА'!AU16*$CF$4,0)*2,2),0)</f>
        <v>0</v>
      </c>
      <c r="AV16" s="323">
        <f>IF('НП ДЕННА'!AV16&gt;0,IF(ROUND('НП ДЕННА'!AV16*$CF$4,0)&gt;0,ROUND('НП ДЕННА'!AV16*$CF$4,0)*2,2),0)</f>
        <v>0</v>
      </c>
      <c r="AW16" s="323">
        <f>IF('НП ДЕННА'!AW16&gt;0,IF(ROUND('НП ДЕННА'!AW16*$CF$4,0)&gt;0,ROUND('НП ДЕННА'!AW16*$CF$4,0)*2,2),0)</f>
        <v>0</v>
      </c>
      <c r="AX16" s="69">
        <f>'НП ДЕННА'!AX16</f>
        <v>0</v>
      </c>
      <c r="AY16" s="323">
        <f>IF('НП ДЕННА'!AY16&gt;0,IF(ROUND('НП ДЕННА'!AY16*$CF$4,0)&gt;0,ROUND('НП ДЕННА'!AY16*$CF$4,0)*2,2),0)</f>
        <v>0</v>
      </c>
      <c r="AZ16" s="323">
        <f>IF('НП ДЕННА'!AZ16&gt;0,IF(ROUND('НП ДЕННА'!AZ16*$CF$4,0)&gt;0,ROUND('НП ДЕННА'!AZ16*$CF$4,0)*2,2),0)</f>
        <v>0</v>
      </c>
      <c r="BA16" s="323">
        <f>IF('НП ДЕННА'!BA16&gt;0,IF(ROUND('НП ДЕННА'!BA16*$CF$4,0)&gt;0,ROUND('НП ДЕННА'!BA16*$CF$4,0)*2,2),0)</f>
        <v>0</v>
      </c>
      <c r="BB16" s="69">
        <f>'НП ДЕННА'!BB16</f>
        <v>0</v>
      </c>
      <c r="BC16" s="323">
        <f>IF('НП ДЕННА'!BC16&gt;0,IF(ROUND('НП ДЕННА'!BC16*$CF$4,0)&gt;0,ROUND('НП ДЕННА'!BC16*$CF$4,0)*2,2),0)</f>
        <v>0</v>
      </c>
      <c r="BD16" s="323">
        <f>IF('НП ДЕННА'!BD16&gt;0,IF(ROUND('НП ДЕННА'!BD16*$CF$4,0)&gt;0,ROUND('НП ДЕННА'!BD16*$CF$4,0)*2,2),0)</f>
        <v>0</v>
      </c>
      <c r="BE16" s="323">
        <f>IF('НП ДЕННА'!BE16&gt;0,IF(ROUND('НП ДЕННА'!BE16*$CF$4,0)&gt;0,ROUND('НП ДЕННА'!BE16*$CF$4,0)*2,2),0)</f>
        <v>0</v>
      </c>
      <c r="BF16" s="69">
        <f>'НП ДЕННА'!BF16</f>
        <v>0</v>
      </c>
      <c r="BG16" s="323">
        <f>IF('НП ДЕННА'!BG16&gt;0,IF(ROUND('НП ДЕННА'!BG16*$CF$4,0)&gt;0,ROUND('НП ДЕННА'!BG16*$CF$4,0)*2,2),0)</f>
        <v>0</v>
      </c>
      <c r="BH16" s="323">
        <f>IF('НП ДЕННА'!BH16&gt;0,IF(ROUND('НП ДЕННА'!BH16*$CF$4,0)&gt;0,ROUND('НП ДЕННА'!BH16*$CF$4,0)*2,2),0)</f>
        <v>0</v>
      </c>
      <c r="BI16" s="323">
        <f>IF('НП ДЕННА'!BI16&gt;0,IF(ROUND('НП ДЕННА'!BI16*$CF$4,0)&gt;0,ROUND('НП ДЕННА'!BI16*$CF$4,0)*2,2),0)</f>
        <v>0</v>
      </c>
      <c r="BJ16" s="69">
        <f>'НП ДЕННА'!BJ16</f>
        <v>0</v>
      </c>
      <c r="BK16" s="323">
        <f>IF('НП ДЕННА'!BK16&gt;0,IF(ROUND('НП ДЕННА'!BK16*$CF$4,0)&gt;0,ROUND('НП ДЕННА'!BK16*$CF$4,0)*2,2),0)</f>
        <v>0</v>
      </c>
      <c r="BL16" s="323">
        <f>IF('НП ДЕННА'!BL16&gt;0,IF(ROUND('НП ДЕННА'!BL16*$CF$4,0)&gt;0,ROUND('НП ДЕННА'!BL16*$CF$4,0)*2,2),0)</f>
        <v>0</v>
      </c>
      <c r="BM16" s="323">
        <f>IF('НП ДЕННА'!BM16&gt;0,IF(ROUND('НП ДЕННА'!BM16*$CF$4,0)&gt;0,ROUND('НП ДЕННА'!BM16*$CF$4,0)*2,2),0)</f>
        <v>0</v>
      </c>
      <c r="BN16" s="69">
        <f>'НП ДЕННА'!BN16</f>
        <v>0</v>
      </c>
      <c r="BO16" s="323">
        <f>IF('НП ДЕННА'!BO16&gt;0,IF(ROUND('НП ДЕННА'!BO16*$CF$4,0)&gt;0,ROUND('НП ДЕННА'!BO16*$CF$4,0)*2,2),0)</f>
        <v>0</v>
      </c>
      <c r="BP16" s="323">
        <f>IF('НП ДЕННА'!BP16&gt;0,IF(ROUND('НП ДЕННА'!BP16*$CF$4,0)&gt;0,ROUND('НП ДЕННА'!BP16*$CF$4,0)*2,2),0)</f>
        <v>0</v>
      </c>
      <c r="BQ16" s="323">
        <f>IF('НП ДЕННА'!BQ16&gt;0,IF(ROUND('НП ДЕННА'!BQ16*$CF$4,0)&gt;0,ROUND('НП ДЕННА'!BQ16*$CF$4,0)*2,2),0)</f>
        <v>0</v>
      </c>
      <c r="BR16" s="69">
        <f>'НП ДЕННА'!BR16</f>
        <v>0</v>
      </c>
      <c r="BS16" s="323">
        <f>IF('НП ДЕННА'!BS16&gt;0,IF(ROUND('НП ДЕННА'!BS16*$CF$4,0)&gt;0,ROUND('НП ДЕННА'!BS16*$CF$4,0)*2,2),0)</f>
        <v>0</v>
      </c>
      <c r="BT16" s="323">
        <f>IF('НП ДЕННА'!BT16&gt;0,IF(ROUND('НП ДЕННА'!BT16*$CF$4,0)&gt;0,ROUND('НП ДЕННА'!BT16*$CF$4,0)*2,2),0)</f>
        <v>0</v>
      </c>
      <c r="BU16" s="323">
        <f>IF('НП ДЕННА'!BU16&gt;0,IF(ROUND('НП ДЕННА'!BU16*$CF$4,0)&gt;0,ROUND('НП ДЕННА'!BU16*$CF$4,0)*2,2),0)</f>
        <v>0</v>
      </c>
      <c r="BV16" s="69">
        <f>'НП ДЕННА'!BV16</f>
        <v>0</v>
      </c>
      <c r="BW16" s="323">
        <f>IF('НП ДЕННА'!BW16&gt;0,IF(ROUND('НП ДЕННА'!BW16*$CF$4,0)&gt;0,ROUND('НП ДЕННА'!BW16*$CF$4,0)*2,2),0)</f>
        <v>0</v>
      </c>
      <c r="BX16" s="323">
        <f>IF('НП ДЕННА'!BX16&gt;0,IF(ROUND('НП ДЕННА'!BX16*$CF$4,0)&gt;0,ROUND('НП ДЕННА'!BX16*$CF$4,0)*2,2),0)</f>
        <v>0</v>
      </c>
      <c r="BY16" s="323">
        <f>IF('НП ДЕННА'!BY16&gt;0,IF(ROUND('НП ДЕННА'!BY16*$CF$4,0)&gt;0,ROUND('НП ДЕННА'!BY16*$CF$4,0)*2,2),0)</f>
        <v>0</v>
      </c>
      <c r="BZ16" s="69">
        <f>'НП ДЕННА'!BZ16</f>
        <v>0</v>
      </c>
      <c r="CA16" s="323">
        <f>IF('НП ДЕННА'!CA16&gt;0,IF(ROUND('НП ДЕННА'!CA16*$CF$4,0)&gt;0,ROUND('НП ДЕННА'!CA16*$CF$4,0)*2,2),0)</f>
        <v>0</v>
      </c>
      <c r="CB16" s="323">
        <f>IF('НП ДЕННА'!CB16&gt;0,IF(ROUND('НП ДЕННА'!CB16*$CF$4,0)&gt;0,ROUND('НП ДЕННА'!CB16*$CF$4,0)*2,2),0)</f>
        <v>0</v>
      </c>
      <c r="CC16" s="323">
        <f>IF('НП ДЕННА'!CC16&gt;0,IF(ROUND('НП ДЕННА'!CC16*$CF$4,0)&gt;0,ROUND('НП ДЕННА'!CC16*$CF$4,0)*2,2),0)</f>
        <v>0</v>
      </c>
      <c r="CD16" s="69">
        <f>'НП ДЕННА'!CD16</f>
        <v>0</v>
      </c>
      <c r="CE16" s="62">
        <f t="shared" si="3"/>
        <v>0.9555555555555556</v>
      </c>
    </row>
    <row r="17" spans="1:83" s="19" customFormat="1" ht="10.199999999999999" x14ac:dyDescent="0.2">
      <c r="A17" s="22" t="str">
        <f>'НП ДЕННА'!A17</f>
        <v>1.1.03</v>
      </c>
      <c r="B17" s="363" t="str">
        <f>'НП ДЕННА'!B17</f>
        <v>Публічні закупівлі</v>
      </c>
      <c r="C17" s="425" t="str">
        <f>'НП ДЕННА'!C17</f>
        <v>ОбОп</v>
      </c>
      <c r="D17" s="272">
        <f>'НП ДЕННА'!D17</f>
        <v>0</v>
      </c>
      <c r="E17" s="273">
        <f>'НП ДЕННА'!E17</f>
        <v>0</v>
      </c>
      <c r="F17" s="273">
        <f>'НП ДЕННА'!F17</f>
        <v>0</v>
      </c>
      <c r="G17" s="274">
        <f>'НП ДЕННА'!G17</f>
        <v>0</v>
      </c>
      <c r="H17" s="272">
        <f>'НП ДЕННА'!H17</f>
        <v>2</v>
      </c>
      <c r="I17" s="273">
        <f>'НП ДЕННА'!I17</f>
        <v>0</v>
      </c>
      <c r="J17" s="273">
        <f>'НП ДЕННА'!J17</f>
        <v>0</v>
      </c>
      <c r="K17" s="273">
        <f>'НП ДЕННА'!K17</f>
        <v>0</v>
      </c>
      <c r="L17" s="273">
        <f>'НП ДЕННА'!L17</f>
        <v>0</v>
      </c>
      <c r="M17" s="273">
        <f>'НП ДЕННА'!M17</f>
        <v>0</v>
      </c>
      <c r="N17" s="273">
        <f>'НП ДЕННА'!N17</f>
        <v>0</v>
      </c>
      <c r="O17" s="273">
        <f>'НП ДЕННА'!O17</f>
        <v>0</v>
      </c>
      <c r="P17" s="273">
        <f>'НП ДЕННА'!P17</f>
        <v>0</v>
      </c>
      <c r="Q17" s="273">
        <f>'НП ДЕННА'!Q17</f>
        <v>0</v>
      </c>
      <c r="R17" s="273">
        <f>'НП ДЕННА'!R17</f>
        <v>0</v>
      </c>
      <c r="S17" s="273">
        <f>'НП ДЕННА'!S17</f>
        <v>0</v>
      </c>
      <c r="T17" s="257">
        <f>'НП ДЕННА'!T17</f>
        <v>0</v>
      </c>
      <c r="U17" s="257">
        <f>'НП ДЕННА'!U17</f>
        <v>0</v>
      </c>
      <c r="V17" s="367">
        <f>'НП ДЕННА'!V17</f>
        <v>0</v>
      </c>
      <c r="W17" s="431">
        <f>'НП ДЕННА'!W17</f>
        <v>0</v>
      </c>
      <c r="X17" s="431">
        <f>'НП ДЕННА'!X17</f>
        <v>0</v>
      </c>
      <c r="Y17" s="431">
        <f>'НП ДЕННА'!Y17</f>
        <v>0</v>
      </c>
      <c r="Z17" s="431">
        <f>'НП ДЕННА'!Z17</f>
        <v>0</v>
      </c>
      <c r="AA17" s="431">
        <f>'НП ДЕННА'!AA17</f>
        <v>0</v>
      </c>
      <c r="AB17" s="431">
        <f>'НП ДЕННА'!AB17</f>
        <v>0</v>
      </c>
      <c r="AC17" s="275">
        <f>'НП ДЕННА'!AC17</f>
        <v>90</v>
      </c>
      <c r="AD17" s="134">
        <f>'НП ДЕННА'!AD17</f>
        <v>3</v>
      </c>
      <c r="AE17" s="9">
        <f t="shared" si="0"/>
        <v>2</v>
      </c>
      <c r="AF17" s="9">
        <f t="shared" si="1"/>
        <v>0</v>
      </c>
      <c r="AG17" s="9">
        <f t="shared" si="2"/>
        <v>2</v>
      </c>
      <c r="AH17" s="9">
        <f t="shared" si="4"/>
        <v>86</v>
      </c>
      <c r="AI17" s="323">
        <f>IF('НП ДЕННА'!AI17&gt;0,IF(ROUND('НП ДЕННА'!AI17*$CF$4,0)&gt;0,ROUND('НП ДЕННА'!AI17*$CF$4,0)*2,2),0)</f>
        <v>0</v>
      </c>
      <c r="AJ17" s="323">
        <f>IF('НП ДЕННА'!AJ17&gt;0,IF(ROUND('НП ДЕННА'!AJ17*$CF$4,0)&gt;0,ROUND('НП ДЕННА'!AJ17*$CF$4,0)*2,2),0)</f>
        <v>0</v>
      </c>
      <c r="AK17" s="323">
        <f>IF('НП ДЕННА'!AK17&gt;0,IF(ROUND('НП ДЕННА'!AK17*$CF$4,0)&gt;0,ROUND('НП ДЕННА'!AK17*$CF$4,0)*2,2),0)</f>
        <v>0</v>
      </c>
      <c r="AL17" s="69">
        <f>'НП ДЕННА'!AL17</f>
        <v>0</v>
      </c>
      <c r="AM17" s="323">
        <f>IF('НП ДЕННА'!AM17&gt;0,IF(ROUND('НП ДЕННА'!AM17*$CF$4,0)&gt;0,ROUND('НП ДЕННА'!AM17*$CF$4,0)*2,2),0)</f>
        <v>2</v>
      </c>
      <c r="AN17" s="323">
        <f>IF('НП ДЕННА'!AN17&gt;0,IF(ROUND('НП ДЕННА'!AN17*$CF$4,0)&gt;0,ROUND('НП ДЕННА'!AN17*$CF$4,0)*2,2),0)</f>
        <v>0</v>
      </c>
      <c r="AO17" s="323">
        <f>IF('НП ДЕННА'!AO17&gt;0,IF(ROUND('НП ДЕННА'!AO17*$CF$4,0)&gt;0,ROUND('НП ДЕННА'!AO17*$CF$4,0)*2,2),0)</f>
        <v>2</v>
      </c>
      <c r="AP17" s="69">
        <f>'НП ДЕННА'!AP17</f>
        <v>3</v>
      </c>
      <c r="AQ17" s="323">
        <f>IF('НП ДЕННА'!AQ17&gt;0,IF(ROUND('НП ДЕННА'!AQ17*$CF$4,0)&gt;0,ROUND('НП ДЕННА'!AQ17*$CF$4,0)*2,2),0)</f>
        <v>0</v>
      </c>
      <c r="AR17" s="323">
        <f>IF('НП ДЕННА'!AR17&gt;0,IF(ROUND('НП ДЕННА'!AR17*$CF$4,0)&gt;0,ROUND('НП ДЕННА'!AR17*$CF$4,0)*2,2),0)</f>
        <v>0</v>
      </c>
      <c r="AS17" s="323">
        <f>IF('НП ДЕННА'!AS17&gt;0,IF(ROUND('НП ДЕННА'!AS17*$CF$4,0)&gt;0,ROUND('НП ДЕННА'!AS17*$CF$4,0)*2,2),0)</f>
        <v>0</v>
      </c>
      <c r="AT17" s="69">
        <f>'НП ДЕННА'!AT17</f>
        <v>0</v>
      </c>
      <c r="AU17" s="323">
        <f>IF('НП ДЕННА'!AU17&gt;0,IF(ROUND('НП ДЕННА'!AU17*$CF$4,0)&gt;0,ROUND('НП ДЕННА'!AU17*$CF$4,0)*2,2),0)</f>
        <v>0</v>
      </c>
      <c r="AV17" s="323">
        <f>IF('НП ДЕННА'!AV17&gt;0,IF(ROUND('НП ДЕННА'!AV17*$CF$4,0)&gt;0,ROUND('НП ДЕННА'!AV17*$CF$4,0)*2,2),0)</f>
        <v>0</v>
      </c>
      <c r="AW17" s="323">
        <f>IF('НП ДЕННА'!AW17&gt;0,IF(ROUND('НП ДЕННА'!AW17*$CF$4,0)&gt;0,ROUND('НП ДЕННА'!AW17*$CF$4,0)*2,2),0)</f>
        <v>0</v>
      </c>
      <c r="AX17" s="69">
        <f>'НП ДЕННА'!AX17</f>
        <v>0</v>
      </c>
      <c r="AY17" s="323">
        <f>IF('НП ДЕННА'!AY17&gt;0,IF(ROUND('НП ДЕННА'!AY17*$CF$4,0)&gt;0,ROUND('НП ДЕННА'!AY17*$CF$4,0)*2,2),0)</f>
        <v>0</v>
      </c>
      <c r="AZ17" s="323">
        <f>IF('НП ДЕННА'!AZ17&gt;0,IF(ROUND('НП ДЕННА'!AZ17*$CF$4,0)&gt;0,ROUND('НП ДЕННА'!AZ17*$CF$4,0)*2,2),0)</f>
        <v>0</v>
      </c>
      <c r="BA17" s="323">
        <f>IF('НП ДЕННА'!BA17&gt;0,IF(ROUND('НП ДЕННА'!BA17*$CF$4,0)&gt;0,ROUND('НП ДЕННА'!BA17*$CF$4,0)*2,2),0)</f>
        <v>0</v>
      </c>
      <c r="BB17" s="69">
        <f>'НП ДЕННА'!BB17</f>
        <v>0</v>
      </c>
      <c r="BC17" s="323">
        <f>IF('НП ДЕННА'!BC17&gt;0,IF(ROUND('НП ДЕННА'!BC17*$CF$4,0)&gt;0,ROUND('НП ДЕННА'!BC17*$CF$4,0)*2,2),0)</f>
        <v>0</v>
      </c>
      <c r="BD17" s="323">
        <f>IF('НП ДЕННА'!BD17&gt;0,IF(ROUND('НП ДЕННА'!BD17*$CF$4,0)&gt;0,ROUND('НП ДЕННА'!BD17*$CF$4,0)*2,2),0)</f>
        <v>0</v>
      </c>
      <c r="BE17" s="323">
        <f>IF('НП ДЕННА'!BE17&gt;0,IF(ROUND('НП ДЕННА'!BE17*$CF$4,0)&gt;0,ROUND('НП ДЕННА'!BE17*$CF$4,0)*2,2),0)</f>
        <v>0</v>
      </c>
      <c r="BF17" s="69">
        <f>'НП ДЕННА'!BF17</f>
        <v>0</v>
      </c>
      <c r="BG17" s="323">
        <f>IF('НП ДЕННА'!BG17&gt;0,IF(ROUND('НП ДЕННА'!BG17*$CF$4,0)&gt;0,ROUND('НП ДЕННА'!BG17*$CF$4,0)*2,2),0)</f>
        <v>0</v>
      </c>
      <c r="BH17" s="323">
        <f>IF('НП ДЕННА'!BH17&gt;0,IF(ROUND('НП ДЕННА'!BH17*$CF$4,0)&gt;0,ROUND('НП ДЕННА'!BH17*$CF$4,0)*2,2),0)</f>
        <v>0</v>
      </c>
      <c r="BI17" s="323">
        <f>IF('НП ДЕННА'!BI17&gt;0,IF(ROUND('НП ДЕННА'!BI17*$CF$4,0)&gt;0,ROUND('НП ДЕННА'!BI17*$CF$4,0)*2,2),0)</f>
        <v>0</v>
      </c>
      <c r="BJ17" s="69">
        <f>'НП ДЕННА'!BJ17</f>
        <v>0</v>
      </c>
      <c r="BK17" s="323">
        <f>IF('НП ДЕННА'!BK17&gt;0,IF(ROUND('НП ДЕННА'!BK17*$CF$4,0)&gt;0,ROUND('НП ДЕННА'!BK17*$CF$4,0)*2,2),0)</f>
        <v>0</v>
      </c>
      <c r="BL17" s="323">
        <f>IF('НП ДЕННА'!BL17&gt;0,IF(ROUND('НП ДЕННА'!BL17*$CF$4,0)&gt;0,ROUND('НП ДЕННА'!BL17*$CF$4,0)*2,2),0)</f>
        <v>0</v>
      </c>
      <c r="BM17" s="323">
        <f>IF('НП ДЕННА'!BM17&gt;0,IF(ROUND('НП ДЕННА'!BM17*$CF$4,0)&gt;0,ROUND('НП ДЕННА'!BM17*$CF$4,0)*2,2),0)</f>
        <v>0</v>
      </c>
      <c r="BN17" s="69">
        <f>'НП ДЕННА'!BN17</f>
        <v>0</v>
      </c>
      <c r="BO17" s="323">
        <f>IF('НП ДЕННА'!BO17&gt;0,IF(ROUND('НП ДЕННА'!BO17*$CF$4,0)&gt;0,ROUND('НП ДЕННА'!BO17*$CF$4,0)*2,2),0)</f>
        <v>0</v>
      </c>
      <c r="BP17" s="323">
        <f>IF('НП ДЕННА'!BP17&gt;0,IF(ROUND('НП ДЕННА'!BP17*$CF$4,0)&gt;0,ROUND('НП ДЕННА'!BP17*$CF$4,0)*2,2),0)</f>
        <v>0</v>
      </c>
      <c r="BQ17" s="323">
        <f>IF('НП ДЕННА'!BQ17&gt;0,IF(ROUND('НП ДЕННА'!BQ17*$CF$4,0)&gt;0,ROUND('НП ДЕННА'!BQ17*$CF$4,0)*2,2),0)</f>
        <v>0</v>
      </c>
      <c r="BR17" s="69">
        <f>'НП ДЕННА'!BR17</f>
        <v>0</v>
      </c>
      <c r="BS17" s="323">
        <f>IF('НП ДЕННА'!BS17&gt;0,IF(ROUND('НП ДЕННА'!BS17*$CF$4,0)&gt;0,ROUND('НП ДЕННА'!BS17*$CF$4,0)*2,2),0)</f>
        <v>0</v>
      </c>
      <c r="BT17" s="323">
        <f>IF('НП ДЕННА'!BT17&gt;0,IF(ROUND('НП ДЕННА'!BT17*$CF$4,0)&gt;0,ROUND('НП ДЕННА'!BT17*$CF$4,0)*2,2),0)</f>
        <v>0</v>
      </c>
      <c r="BU17" s="323">
        <f>IF('НП ДЕННА'!BU17&gt;0,IF(ROUND('НП ДЕННА'!BU17*$CF$4,0)&gt;0,ROUND('НП ДЕННА'!BU17*$CF$4,0)*2,2),0)</f>
        <v>0</v>
      </c>
      <c r="BV17" s="69">
        <f>'НП ДЕННА'!BV17</f>
        <v>0</v>
      </c>
      <c r="BW17" s="323">
        <f>IF('НП ДЕННА'!BW17&gt;0,IF(ROUND('НП ДЕННА'!BW17*$CF$4,0)&gt;0,ROUND('НП ДЕННА'!BW17*$CF$4,0)*2,2),0)</f>
        <v>0</v>
      </c>
      <c r="BX17" s="323">
        <f>IF('НП ДЕННА'!BX17&gt;0,IF(ROUND('НП ДЕННА'!BX17*$CF$4,0)&gt;0,ROUND('НП ДЕННА'!BX17*$CF$4,0)*2,2),0)</f>
        <v>0</v>
      </c>
      <c r="BY17" s="323">
        <f>IF('НП ДЕННА'!BY17&gt;0,IF(ROUND('НП ДЕННА'!BY17*$CF$4,0)&gt;0,ROUND('НП ДЕННА'!BY17*$CF$4,0)*2,2),0)</f>
        <v>0</v>
      </c>
      <c r="BZ17" s="69">
        <f>'НП ДЕННА'!BZ17</f>
        <v>0</v>
      </c>
      <c r="CA17" s="323">
        <f>IF('НП ДЕННА'!CA17&gt;0,IF(ROUND('НП ДЕННА'!CA17*$CF$4,0)&gt;0,ROUND('НП ДЕННА'!CA17*$CF$4,0)*2,2),0)</f>
        <v>0</v>
      </c>
      <c r="CB17" s="323">
        <f>IF('НП ДЕННА'!CB17&gt;0,IF(ROUND('НП ДЕННА'!CB17*$CF$4,0)&gt;0,ROUND('НП ДЕННА'!CB17*$CF$4,0)*2,2),0)</f>
        <v>0</v>
      </c>
      <c r="CC17" s="323">
        <f>IF('НП ДЕННА'!CC17&gt;0,IF(ROUND('НП ДЕННА'!CC17*$CF$4,0)&gt;0,ROUND('НП ДЕННА'!CC17*$CF$4,0)*2,2),0)</f>
        <v>0</v>
      </c>
      <c r="CD17" s="69">
        <f>'НП ДЕННА'!CD17</f>
        <v>0</v>
      </c>
      <c r="CE17" s="62">
        <f t="shared" si="3"/>
        <v>0.9555555555555556</v>
      </c>
    </row>
    <row r="18" spans="1:83" s="19" customFormat="1" ht="22.8" customHeight="1" x14ac:dyDescent="0.2">
      <c r="A18" s="22" t="str">
        <f>'НП ДЕННА'!A18</f>
        <v>1.1.04</v>
      </c>
      <c r="B18" s="363" t="str">
        <f>'НП ДЕННА'!B18</f>
        <v>Публічна комунікація і ділова іноземна мова в публічному управлінні</v>
      </c>
      <c r="C18" s="425" t="str">
        <f>'НП ДЕННА'!C18</f>
        <v>ІФП</v>
      </c>
      <c r="D18" s="272">
        <f>'НП ДЕННА'!D18</f>
        <v>0</v>
      </c>
      <c r="E18" s="273">
        <f>'НП ДЕННА'!E18</f>
        <v>0</v>
      </c>
      <c r="F18" s="273">
        <f>'НП ДЕННА'!F18</f>
        <v>0</v>
      </c>
      <c r="G18" s="274">
        <f>'НП ДЕННА'!G18</f>
        <v>0</v>
      </c>
      <c r="H18" s="272">
        <f>'НП ДЕННА'!H18</f>
        <v>2</v>
      </c>
      <c r="I18" s="273">
        <f>'НП ДЕННА'!I18</f>
        <v>0</v>
      </c>
      <c r="J18" s="273">
        <f>'НП ДЕННА'!J18</f>
        <v>0</v>
      </c>
      <c r="K18" s="273">
        <f>'НП ДЕННА'!K18</f>
        <v>0</v>
      </c>
      <c r="L18" s="273">
        <f>'НП ДЕННА'!L18</f>
        <v>0</v>
      </c>
      <c r="M18" s="273">
        <f>'НП ДЕННА'!M18</f>
        <v>0</v>
      </c>
      <c r="N18" s="273">
        <f>'НП ДЕННА'!N18</f>
        <v>0</v>
      </c>
      <c r="O18" s="273">
        <f>'НП ДЕННА'!O18</f>
        <v>0</v>
      </c>
      <c r="P18" s="273">
        <f>'НП ДЕННА'!P18</f>
        <v>0</v>
      </c>
      <c r="Q18" s="273">
        <f>'НП ДЕННА'!Q18</f>
        <v>0</v>
      </c>
      <c r="R18" s="273">
        <f>'НП ДЕННА'!R18</f>
        <v>0</v>
      </c>
      <c r="S18" s="273">
        <f>'НП ДЕННА'!S18</f>
        <v>0</v>
      </c>
      <c r="T18" s="257">
        <f>'НП ДЕННА'!T18</f>
        <v>0</v>
      </c>
      <c r="U18" s="257">
        <f>'НП ДЕННА'!U18</f>
        <v>0</v>
      </c>
      <c r="V18" s="367">
        <f>'НП ДЕННА'!V18</f>
        <v>0</v>
      </c>
      <c r="W18" s="431">
        <f>'НП ДЕННА'!W18</f>
        <v>0</v>
      </c>
      <c r="X18" s="431">
        <f>'НП ДЕННА'!X18</f>
        <v>0</v>
      </c>
      <c r="Y18" s="431">
        <f>'НП ДЕННА'!Y18</f>
        <v>0</v>
      </c>
      <c r="Z18" s="431">
        <f>'НП ДЕННА'!Z18</f>
        <v>0</v>
      </c>
      <c r="AA18" s="431">
        <f>'НП ДЕННА'!AA18</f>
        <v>0</v>
      </c>
      <c r="AB18" s="431">
        <f>'НП ДЕННА'!AB18</f>
        <v>0</v>
      </c>
      <c r="AC18" s="275">
        <f>'НП ДЕННА'!AC18</f>
        <v>45</v>
      </c>
      <c r="AD18" s="134">
        <f>'НП ДЕННА'!AD18</f>
        <v>1.5</v>
      </c>
      <c r="AE18" s="9">
        <f t="shared" si="0"/>
        <v>0</v>
      </c>
      <c r="AF18" s="9">
        <f t="shared" si="1"/>
        <v>0</v>
      </c>
      <c r="AG18" s="9">
        <f t="shared" si="2"/>
        <v>2</v>
      </c>
      <c r="AH18" s="9">
        <f t="shared" si="4"/>
        <v>43</v>
      </c>
      <c r="AI18" s="323">
        <f>IF('НП ДЕННА'!AI18&gt;0,IF(ROUND('НП ДЕННА'!AI18*$CF$4,0)&gt;0,ROUND('НП ДЕННА'!AI18*$CF$4,0)*2,2),0)</f>
        <v>0</v>
      </c>
      <c r="AJ18" s="323">
        <f>IF('НП ДЕННА'!AJ18&gt;0,IF(ROUND('НП ДЕННА'!AJ18*$CF$4,0)&gt;0,ROUND('НП ДЕННА'!AJ18*$CF$4,0)*2,2),0)</f>
        <v>0</v>
      </c>
      <c r="AK18" s="323">
        <f>IF('НП ДЕННА'!AK18&gt;0,IF(ROUND('НП ДЕННА'!AK18*$CF$4,0)&gt;0,ROUND('НП ДЕННА'!AK18*$CF$4,0)*2,2),0)</f>
        <v>0</v>
      </c>
      <c r="AL18" s="69">
        <f>'НП ДЕННА'!AL18</f>
        <v>0</v>
      </c>
      <c r="AM18" s="323">
        <f>IF('НП ДЕННА'!AM18&gt;0,IF(ROUND('НП ДЕННА'!AM18*$CF$4,0)&gt;0,ROUND('НП ДЕННА'!AM18*$CF$4,0)*2,2),0)</f>
        <v>0</v>
      </c>
      <c r="AN18" s="323">
        <f>IF('НП ДЕННА'!AN18&gt;0,IF(ROUND('НП ДЕННА'!AN18*$CF$4,0)&gt;0,ROUND('НП ДЕННА'!AN18*$CF$4,0)*2,2),0)</f>
        <v>0</v>
      </c>
      <c r="AO18" s="323">
        <f>IF('НП ДЕННА'!AO18&gt;0,IF(ROUND('НП ДЕННА'!AO18*$CF$4,0)&gt;0,ROUND('НП ДЕННА'!AO18*$CF$4,0)*2,2),0)</f>
        <v>2</v>
      </c>
      <c r="AP18" s="69">
        <f>'НП ДЕННА'!AP18</f>
        <v>1.5</v>
      </c>
      <c r="AQ18" s="323">
        <f>IF('НП ДЕННА'!AQ18&gt;0,IF(ROUND('НП ДЕННА'!AQ18*$CF$4,0)&gt;0,ROUND('НП ДЕННА'!AQ18*$CF$4,0)*2,2),0)</f>
        <v>0</v>
      </c>
      <c r="AR18" s="323">
        <f>IF('НП ДЕННА'!AR18&gt;0,IF(ROUND('НП ДЕННА'!AR18*$CF$4,0)&gt;0,ROUND('НП ДЕННА'!AR18*$CF$4,0)*2,2),0)</f>
        <v>0</v>
      </c>
      <c r="AS18" s="323">
        <f>IF('НП ДЕННА'!AS18&gt;0,IF(ROUND('НП ДЕННА'!AS18*$CF$4,0)&gt;0,ROUND('НП ДЕННА'!AS18*$CF$4,0)*2,2),0)</f>
        <v>0</v>
      </c>
      <c r="AT18" s="69">
        <f>'НП ДЕННА'!AT18</f>
        <v>0</v>
      </c>
      <c r="AU18" s="323">
        <f>IF('НП ДЕННА'!AU18&gt;0,IF(ROUND('НП ДЕННА'!AU18*$CF$4,0)&gt;0,ROUND('НП ДЕННА'!AU18*$CF$4,0)*2,2),0)</f>
        <v>0</v>
      </c>
      <c r="AV18" s="323">
        <f>IF('НП ДЕННА'!AV18&gt;0,IF(ROUND('НП ДЕННА'!AV18*$CF$4,0)&gt;0,ROUND('НП ДЕННА'!AV18*$CF$4,0)*2,2),0)</f>
        <v>0</v>
      </c>
      <c r="AW18" s="323">
        <f>IF('НП ДЕННА'!AW18&gt;0,IF(ROUND('НП ДЕННА'!AW18*$CF$4,0)&gt;0,ROUND('НП ДЕННА'!AW18*$CF$4,0)*2,2),0)</f>
        <v>0</v>
      </c>
      <c r="AX18" s="69">
        <f>'НП ДЕННА'!AX18</f>
        <v>0</v>
      </c>
      <c r="AY18" s="323">
        <f>IF('НП ДЕННА'!AY18&gt;0,IF(ROUND('НП ДЕННА'!AY18*$CF$4,0)&gt;0,ROUND('НП ДЕННА'!AY18*$CF$4,0)*2,2),0)</f>
        <v>0</v>
      </c>
      <c r="AZ18" s="323">
        <f>IF('НП ДЕННА'!AZ18&gt;0,IF(ROUND('НП ДЕННА'!AZ18*$CF$4,0)&gt;0,ROUND('НП ДЕННА'!AZ18*$CF$4,0)*2,2),0)</f>
        <v>0</v>
      </c>
      <c r="BA18" s="323">
        <f>IF('НП ДЕННА'!BA18&gt;0,IF(ROUND('НП ДЕННА'!BA18*$CF$4,0)&gt;0,ROUND('НП ДЕННА'!BA18*$CF$4,0)*2,2),0)</f>
        <v>0</v>
      </c>
      <c r="BB18" s="69">
        <f>'НП ДЕННА'!BB18</f>
        <v>0</v>
      </c>
      <c r="BC18" s="323">
        <f>IF('НП ДЕННА'!BC18&gt;0,IF(ROUND('НП ДЕННА'!BC18*$CF$4,0)&gt;0,ROUND('НП ДЕННА'!BC18*$CF$4,0)*2,2),0)</f>
        <v>0</v>
      </c>
      <c r="BD18" s="323">
        <f>IF('НП ДЕННА'!BD18&gt;0,IF(ROUND('НП ДЕННА'!BD18*$CF$4,0)&gt;0,ROUND('НП ДЕННА'!BD18*$CF$4,0)*2,2),0)</f>
        <v>0</v>
      </c>
      <c r="BE18" s="323">
        <f>IF('НП ДЕННА'!BE18&gt;0,IF(ROUND('НП ДЕННА'!BE18*$CF$4,0)&gt;0,ROUND('НП ДЕННА'!BE18*$CF$4,0)*2,2),0)</f>
        <v>0</v>
      </c>
      <c r="BF18" s="69">
        <f>'НП ДЕННА'!BF18</f>
        <v>0</v>
      </c>
      <c r="BG18" s="323">
        <f>IF('НП ДЕННА'!BG18&gt;0,IF(ROUND('НП ДЕННА'!BG18*$CF$4,0)&gt;0,ROUND('НП ДЕННА'!BG18*$CF$4,0)*2,2),0)</f>
        <v>0</v>
      </c>
      <c r="BH18" s="323">
        <f>IF('НП ДЕННА'!BH18&gt;0,IF(ROUND('НП ДЕННА'!BH18*$CF$4,0)&gt;0,ROUND('НП ДЕННА'!BH18*$CF$4,0)*2,2),0)</f>
        <v>0</v>
      </c>
      <c r="BI18" s="323">
        <f>IF('НП ДЕННА'!BI18&gt;0,IF(ROUND('НП ДЕННА'!BI18*$CF$4,0)&gt;0,ROUND('НП ДЕННА'!BI18*$CF$4,0)*2,2),0)</f>
        <v>0</v>
      </c>
      <c r="BJ18" s="69">
        <f>'НП ДЕННА'!BJ18</f>
        <v>0</v>
      </c>
      <c r="BK18" s="323">
        <f>IF('НП ДЕННА'!BK18&gt;0,IF(ROUND('НП ДЕННА'!BK18*$CF$4,0)&gt;0,ROUND('НП ДЕННА'!BK18*$CF$4,0)*2,2),0)</f>
        <v>0</v>
      </c>
      <c r="BL18" s="323">
        <f>IF('НП ДЕННА'!BL18&gt;0,IF(ROUND('НП ДЕННА'!BL18*$CF$4,0)&gt;0,ROUND('НП ДЕННА'!BL18*$CF$4,0)*2,2),0)</f>
        <v>0</v>
      </c>
      <c r="BM18" s="323">
        <f>IF('НП ДЕННА'!BM18&gt;0,IF(ROUND('НП ДЕННА'!BM18*$CF$4,0)&gt;0,ROUND('НП ДЕННА'!BM18*$CF$4,0)*2,2),0)</f>
        <v>0</v>
      </c>
      <c r="BN18" s="69">
        <f>'НП ДЕННА'!BN18</f>
        <v>0</v>
      </c>
      <c r="BO18" s="323">
        <f>IF('НП ДЕННА'!BO18&gt;0,IF(ROUND('НП ДЕННА'!BO18*$CF$4,0)&gt;0,ROUND('НП ДЕННА'!BO18*$CF$4,0)*2,2),0)</f>
        <v>0</v>
      </c>
      <c r="BP18" s="323">
        <f>IF('НП ДЕННА'!BP18&gt;0,IF(ROUND('НП ДЕННА'!BP18*$CF$4,0)&gt;0,ROUND('НП ДЕННА'!BP18*$CF$4,0)*2,2),0)</f>
        <v>0</v>
      </c>
      <c r="BQ18" s="323">
        <f>IF('НП ДЕННА'!BQ18&gt;0,IF(ROUND('НП ДЕННА'!BQ18*$CF$4,0)&gt;0,ROUND('НП ДЕННА'!BQ18*$CF$4,0)*2,2),0)</f>
        <v>0</v>
      </c>
      <c r="BR18" s="69">
        <f>'НП ДЕННА'!BR18</f>
        <v>0</v>
      </c>
      <c r="BS18" s="323">
        <f>IF('НП ДЕННА'!BS18&gt;0,IF(ROUND('НП ДЕННА'!BS18*$CF$4,0)&gt;0,ROUND('НП ДЕННА'!BS18*$CF$4,0)*2,2),0)</f>
        <v>0</v>
      </c>
      <c r="BT18" s="323">
        <f>IF('НП ДЕННА'!BT18&gt;0,IF(ROUND('НП ДЕННА'!BT18*$CF$4,0)&gt;0,ROUND('НП ДЕННА'!BT18*$CF$4,0)*2,2),0)</f>
        <v>0</v>
      </c>
      <c r="BU18" s="323">
        <f>IF('НП ДЕННА'!BU18&gt;0,IF(ROUND('НП ДЕННА'!BU18*$CF$4,0)&gt;0,ROUND('НП ДЕННА'!BU18*$CF$4,0)*2,2),0)</f>
        <v>0</v>
      </c>
      <c r="BV18" s="69">
        <f>'НП ДЕННА'!BV18</f>
        <v>0</v>
      </c>
      <c r="BW18" s="323">
        <f>IF('НП ДЕННА'!BW18&gt;0,IF(ROUND('НП ДЕННА'!BW18*$CF$4,0)&gt;0,ROUND('НП ДЕННА'!BW18*$CF$4,0)*2,2),0)</f>
        <v>0</v>
      </c>
      <c r="BX18" s="323">
        <f>IF('НП ДЕННА'!BX18&gt;0,IF(ROUND('НП ДЕННА'!BX18*$CF$4,0)&gt;0,ROUND('НП ДЕННА'!BX18*$CF$4,0)*2,2),0)</f>
        <v>0</v>
      </c>
      <c r="BY18" s="323">
        <f>IF('НП ДЕННА'!BY18&gt;0,IF(ROUND('НП ДЕННА'!BY18*$CF$4,0)&gt;0,ROUND('НП ДЕННА'!BY18*$CF$4,0)*2,2),0)</f>
        <v>0</v>
      </c>
      <c r="BZ18" s="69">
        <f>'НП ДЕННА'!BZ18</f>
        <v>0</v>
      </c>
      <c r="CA18" s="323">
        <f>IF('НП ДЕННА'!CA18&gt;0,IF(ROUND('НП ДЕННА'!CA18*$CF$4,0)&gt;0,ROUND('НП ДЕННА'!CA18*$CF$4,0)*2,2),0)</f>
        <v>0</v>
      </c>
      <c r="CB18" s="323">
        <f>IF('НП ДЕННА'!CB18&gt;0,IF(ROUND('НП ДЕННА'!CB18*$CF$4,0)&gt;0,ROUND('НП ДЕННА'!CB18*$CF$4,0)*2,2),0)</f>
        <v>0</v>
      </c>
      <c r="CC18" s="323">
        <f>IF('НП ДЕННА'!CC18&gt;0,IF(ROUND('НП ДЕННА'!CC18*$CF$4,0)&gt;0,ROUND('НП ДЕННА'!CC18*$CF$4,0)*2,2),0)</f>
        <v>0</v>
      </c>
      <c r="CD18" s="69">
        <f>'НП ДЕННА'!CD18</f>
        <v>0</v>
      </c>
      <c r="CE18" s="62">
        <f t="shared" si="3"/>
        <v>0.9555555555555556</v>
      </c>
    </row>
    <row r="19" spans="1:83" s="19" customFormat="1" ht="10.199999999999999" x14ac:dyDescent="0.2">
      <c r="A19" s="22" t="str">
        <f>'НП ДЕННА'!A19</f>
        <v>1.1.05</v>
      </c>
      <c r="B19" s="363" t="str">
        <f>'НП ДЕННА'!B19</f>
        <v>Економіка та врядування</v>
      </c>
      <c r="C19" s="425" t="str">
        <f>'НП ДЕННА'!C19</f>
        <v>ПУММ</v>
      </c>
      <c r="D19" s="272">
        <f>'НП ДЕННА'!D19</f>
        <v>1</v>
      </c>
      <c r="E19" s="273">
        <f>'НП ДЕННА'!E19</f>
        <v>0</v>
      </c>
      <c r="F19" s="273">
        <f>'НП ДЕННА'!F19</f>
        <v>0</v>
      </c>
      <c r="G19" s="274">
        <f>'НП ДЕННА'!G19</f>
        <v>0</v>
      </c>
      <c r="H19" s="272">
        <f>'НП ДЕННА'!H19</f>
        <v>0</v>
      </c>
      <c r="I19" s="273">
        <f>'НП ДЕННА'!I19</f>
        <v>0</v>
      </c>
      <c r="J19" s="273">
        <f>'НП ДЕННА'!J19</f>
        <v>0</v>
      </c>
      <c r="K19" s="273">
        <f>'НП ДЕННА'!K19</f>
        <v>0</v>
      </c>
      <c r="L19" s="273">
        <f>'НП ДЕННА'!L19</f>
        <v>0</v>
      </c>
      <c r="M19" s="273">
        <f>'НП ДЕННА'!M19</f>
        <v>0</v>
      </c>
      <c r="N19" s="273">
        <f>'НП ДЕННА'!N19</f>
        <v>0</v>
      </c>
      <c r="O19" s="273">
        <f>'НП ДЕННА'!O19</f>
        <v>0</v>
      </c>
      <c r="P19" s="273">
        <f>'НП ДЕННА'!P19</f>
        <v>0</v>
      </c>
      <c r="Q19" s="273">
        <f>'НП ДЕННА'!Q19</f>
        <v>0</v>
      </c>
      <c r="R19" s="273">
        <f>'НП ДЕННА'!R19</f>
        <v>0</v>
      </c>
      <c r="S19" s="273">
        <f>'НП ДЕННА'!S19</f>
        <v>0</v>
      </c>
      <c r="T19" s="257">
        <f>'НП ДЕННА'!T19</f>
        <v>0</v>
      </c>
      <c r="U19" s="257">
        <f>'НП ДЕННА'!U19</f>
        <v>0</v>
      </c>
      <c r="V19" s="367">
        <f>'НП ДЕННА'!V19</f>
        <v>0</v>
      </c>
      <c r="W19" s="431">
        <f>'НП ДЕННА'!W19</f>
        <v>0</v>
      </c>
      <c r="X19" s="431">
        <f>'НП ДЕННА'!X19</f>
        <v>0</v>
      </c>
      <c r="Y19" s="431">
        <f>'НП ДЕННА'!Y19</f>
        <v>0</v>
      </c>
      <c r="Z19" s="431">
        <f>'НП ДЕННА'!Z19</f>
        <v>0</v>
      </c>
      <c r="AA19" s="431">
        <f>'НП ДЕННА'!AA19</f>
        <v>0</v>
      </c>
      <c r="AB19" s="431">
        <f>'НП ДЕННА'!AB19</f>
        <v>0</v>
      </c>
      <c r="AC19" s="275">
        <f>'НП ДЕННА'!AC19</f>
        <v>135</v>
      </c>
      <c r="AD19" s="134">
        <f>'НП ДЕННА'!AD19</f>
        <v>4.5</v>
      </c>
      <c r="AE19" s="9">
        <f t="shared" si="0"/>
        <v>2</v>
      </c>
      <c r="AF19" s="9">
        <f t="shared" si="1"/>
        <v>0</v>
      </c>
      <c r="AG19" s="9">
        <f t="shared" si="2"/>
        <v>2</v>
      </c>
      <c r="AH19" s="9">
        <f t="shared" si="4"/>
        <v>131</v>
      </c>
      <c r="AI19" s="323">
        <f>IF('НП ДЕННА'!AI19&gt;0,IF(ROUND('НП ДЕННА'!AI19*$CF$4,0)&gt;0,ROUND('НП ДЕННА'!AI19*$CF$4,0)*2,2),0)</f>
        <v>2</v>
      </c>
      <c r="AJ19" s="323">
        <f>IF('НП ДЕННА'!AJ19&gt;0,IF(ROUND('НП ДЕННА'!AJ19*$CF$4,0)&gt;0,ROUND('НП ДЕННА'!AJ19*$CF$4,0)*2,2),0)</f>
        <v>0</v>
      </c>
      <c r="AK19" s="323">
        <f>IF('НП ДЕННА'!AK19&gt;0,IF(ROUND('НП ДЕННА'!AK19*$CF$4,0)&gt;0,ROUND('НП ДЕННА'!AK19*$CF$4,0)*2,2),0)</f>
        <v>2</v>
      </c>
      <c r="AL19" s="69">
        <f>'НП ДЕННА'!AL19</f>
        <v>4.5</v>
      </c>
      <c r="AM19" s="323">
        <f>IF('НП ДЕННА'!AM19&gt;0,IF(ROUND('НП ДЕННА'!AM19*$CF$4,0)&gt;0,ROUND('НП ДЕННА'!AM19*$CF$4,0)*2,2),0)</f>
        <v>0</v>
      </c>
      <c r="AN19" s="323">
        <f>IF('НП ДЕННА'!AN19&gt;0,IF(ROUND('НП ДЕННА'!AN19*$CF$4,0)&gt;0,ROUND('НП ДЕННА'!AN19*$CF$4,0)*2,2),0)</f>
        <v>0</v>
      </c>
      <c r="AO19" s="323">
        <f>IF('НП ДЕННА'!AO19&gt;0,IF(ROUND('НП ДЕННА'!AO19*$CF$4,0)&gt;0,ROUND('НП ДЕННА'!AO19*$CF$4,0)*2,2),0)</f>
        <v>0</v>
      </c>
      <c r="AP19" s="69">
        <f>'НП ДЕННА'!AP19</f>
        <v>0</v>
      </c>
      <c r="AQ19" s="323">
        <f>IF('НП ДЕННА'!AQ19&gt;0,IF(ROUND('НП ДЕННА'!AQ19*$CF$4,0)&gt;0,ROUND('НП ДЕННА'!AQ19*$CF$4,0)*2,2),0)</f>
        <v>0</v>
      </c>
      <c r="AR19" s="323">
        <f>IF('НП ДЕННА'!AR19&gt;0,IF(ROUND('НП ДЕННА'!AR19*$CF$4,0)&gt;0,ROUND('НП ДЕННА'!AR19*$CF$4,0)*2,2),0)</f>
        <v>0</v>
      </c>
      <c r="AS19" s="323">
        <f>IF('НП ДЕННА'!AS19&gt;0,IF(ROUND('НП ДЕННА'!AS19*$CF$4,0)&gt;0,ROUND('НП ДЕННА'!AS19*$CF$4,0)*2,2),0)</f>
        <v>0</v>
      </c>
      <c r="AT19" s="69">
        <f>'НП ДЕННА'!AT19</f>
        <v>0</v>
      </c>
      <c r="AU19" s="323">
        <f>IF('НП ДЕННА'!AU19&gt;0,IF(ROUND('НП ДЕННА'!AU19*$CF$4,0)&gt;0,ROUND('НП ДЕННА'!AU19*$CF$4,0)*2,2),0)</f>
        <v>0</v>
      </c>
      <c r="AV19" s="323">
        <f>IF('НП ДЕННА'!AV19&gt;0,IF(ROUND('НП ДЕННА'!AV19*$CF$4,0)&gt;0,ROUND('НП ДЕННА'!AV19*$CF$4,0)*2,2),0)</f>
        <v>0</v>
      </c>
      <c r="AW19" s="323">
        <f>IF('НП ДЕННА'!AW19&gt;0,IF(ROUND('НП ДЕННА'!AW19*$CF$4,0)&gt;0,ROUND('НП ДЕННА'!AW19*$CF$4,0)*2,2),0)</f>
        <v>0</v>
      </c>
      <c r="AX19" s="69">
        <f>'НП ДЕННА'!AX19</f>
        <v>0</v>
      </c>
      <c r="AY19" s="323">
        <f>IF('НП ДЕННА'!AY19&gt;0,IF(ROUND('НП ДЕННА'!AY19*$CF$4,0)&gt;0,ROUND('НП ДЕННА'!AY19*$CF$4,0)*2,2),0)</f>
        <v>0</v>
      </c>
      <c r="AZ19" s="323">
        <f>IF('НП ДЕННА'!AZ19&gt;0,IF(ROUND('НП ДЕННА'!AZ19*$CF$4,0)&gt;0,ROUND('НП ДЕННА'!AZ19*$CF$4,0)*2,2),0)</f>
        <v>0</v>
      </c>
      <c r="BA19" s="323">
        <f>IF('НП ДЕННА'!BA19&gt;0,IF(ROUND('НП ДЕННА'!BA19*$CF$4,0)&gt;0,ROUND('НП ДЕННА'!BA19*$CF$4,0)*2,2),0)</f>
        <v>0</v>
      </c>
      <c r="BB19" s="69">
        <f>'НП ДЕННА'!BB19</f>
        <v>0</v>
      </c>
      <c r="BC19" s="323">
        <f>IF('НП ДЕННА'!BC19&gt;0,IF(ROUND('НП ДЕННА'!BC19*$CF$4,0)&gt;0,ROUND('НП ДЕННА'!BC19*$CF$4,0)*2,2),0)</f>
        <v>0</v>
      </c>
      <c r="BD19" s="323">
        <f>IF('НП ДЕННА'!BD19&gt;0,IF(ROUND('НП ДЕННА'!BD19*$CF$4,0)&gt;0,ROUND('НП ДЕННА'!BD19*$CF$4,0)*2,2),0)</f>
        <v>0</v>
      </c>
      <c r="BE19" s="323">
        <f>IF('НП ДЕННА'!BE19&gt;0,IF(ROUND('НП ДЕННА'!BE19*$CF$4,0)&gt;0,ROUND('НП ДЕННА'!BE19*$CF$4,0)*2,2),0)</f>
        <v>0</v>
      </c>
      <c r="BF19" s="69">
        <f>'НП ДЕННА'!BF19</f>
        <v>0</v>
      </c>
      <c r="BG19" s="323">
        <f>IF('НП ДЕННА'!BG19&gt;0,IF(ROUND('НП ДЕННА'!BG19*$CF$4,0)&gt;0,ROUND('НП ДЕННА'!BG19*$CF$4,0)*2,2),0)</f>
        <v>0</v>
      </c>
      <c r="BH19" s="323">
        <f>IF('НП ДЕННА'!BH19&gt;0,IF(ROUND('НП ДЕННА'!BH19*$CF$4,0)&gt;0,ROUND('НП ДЕННА'!BH19*$CF$4,0)*2,2),0)</f>
        <v>0</v>
      </c>
      <c r="BI19" s="323">
        <f>IF('НП ДЕННА'!BI19&gt;0,IF(ROUND('НП ДЕННА'!BI19*$CF$4,0)&gt;0,ROUND('НП ДЕННА'!BI19*$CF$4,0)*2,2),0)</f>
        <v>0</v>
      </c>
      <c r="BJ19" s="69">
        <f>'НП ДЕННА'!BJ19</f>
        <v>0</v>
      </c>
      <c r="BK19" s="323">
        <f>IF('НП ДЕННА'!BK19&gt;0,IF(ROUND('НП ДЕННА'!BK19*$CF$4,0)&gt;0,ROUND('НП ДЕННА'!BK19*$CF$4,0)*2,2),0)</f>
        <v>0</v>
      </c>
      <c r="BL19" s="323">
        <f>IF('НП ДЕННА'!BL19&gt;0,IF(ROUND('НП ДЕННА'!BL19*$CF$4,0)&gt;0,ROUND('НП ДЕННА'!BL19*$CF$4,0)*2,2),0)</f>
        <v>0</v>
      </c>
      <c r="BM19" s="323">
        <f>IF('НП ДЕННА'!BM19&gt;0,IF(ROUND('НП ДЕННА'!BM19*$CF$4,0)&gt;0,ROUND('НП ДЕННА'!BM19*$CF$4,0)*2,2),0)</f>
        <v>0</v>
      </c>
      <c r="BN19" s="69">
        <f>'НП ДЕННА'!BN19</f>
        <v>0</v>
      </c>
      <c r="BO19" s="323">
        <f>IF('НП ДЕННА'!BO19&gt;0,IF(ROUND('НП ДЕННА'!BO19*$CF$4,0)&gt;0,ROUND('НП ДЕННА'!BO19*$CF$4,0)*2,2),0)</f>
        <v>0</v>
      </c>
      <c r="BP19" s="323">
        <f>IF('НП ДЕННА'!BP19&gt;0,IF(ROUND('НП ДЕННА'!BP19*$CF$4,0)&gt;0,ROUND('НП ДЕННА'!BP19*$CF$4,0)*2,2),0)</f>
        <v>0</v>
      </c>
      <c r="BQ19" s="323">
        <f>IF('НП ДЕННА'!BQ19&gt;0,IF(ROUND('НП ДЕННА'!BQ19*$CF$4,0)&gt;0,ROUND('НП ДЕННА'!BQ19*$CF$4,0)*2,2),0)</f>
        <v>0</v>
      </c>
      <c r="BR19" s="69">
        <f>'НП ДЕННА'!BR19</f>
        <v>0</v>
      </c>
      <c r="BS19" s="323">
        <f>IF('НП ДЕННА'!BS19&gt;0,IF(ROUND('НП ДЕННА'!BS19*$CF$4,0)&gt;0,ROUND('НП ДЕННА'!BS19*$CF$4,0)*2,2),0)</f>
        <v>0</v>
      </c>
      <c r="BT19" s="323">
        <f>IF('НП ДЕННА'!BT19&gt;0,IF(ROUND('НП ДЕННА'!BT19*$CF$4,0)&gt;0,ROUND('НП ДЕННА'!BT19*$CF$4,0)*2,2),0)</f>
        <v>0</v>
      </c>
      <c r="BU19" s="323">
        <f>IF('НП ДЕННА'!BU19&gt;0,IF(ROUND('НП ДЕННА'!BU19*$CF$4,0)&gt;0,ROUND('НП ДЕННА'!BU19*$CF$4,0)*2,2),0)</f>
        <v>0</v>
      </c>
      <c r="BV19" s="69">
        <f>'НП ДЕННА'!BV19</f>
        <v>0</v>
      </c>
      <c r="BW19" s="323">
        <f>IF('НП ДЕННА'!BW19&gt;0,IF(ROUND('НП ДЕННА'!BW19*$CF$4,0)&gt;0,ROUND('НП ДЕННА'!BW19*$CF$4,0)*2,2),0)</f>
        <v>0</v>
      </c>
      <c r="BX19" s="323">
        <f>IF('НП ДЕННА'!BX19&gt;0,IF(ROUND('НП ДЕННА'!BX19*$CF$4,0)&gt;0,ROUND('НП ДЕННА'!BX19*$CF$4,0)*2,2),0)</f>
        <v>0</v>
      </c>
      <c r="BY19" s="323">
        <f>IF('НП ДЕННА'!BY19&gt;0,IF(ROUND('НП ДЕННА'!BY19*$CF$4,0)&gt;0,ROUND('НП ДЕННА'!BY19*$CF$4,0)*2,2),0)</f>
        <v>0</v>
      </c>
      <c r="BZ19" s="69">
        <f>'НП ДЕННА'!BZ19</f>
        <v>0</v>
      </c>
      <c r="CA19" s="323">
        <f>IF('НП ДЕННА'!CA19&gt;0,IF(ROUND('НП ДЕННА'!CA19*$CF$4,0)&gt;0,ROUND('НП ДЕННА'!CA19*$CF$4,0)*2,2),0)</f>
        <v>0</v>
      </c>
      <c r="CB19" s="323">
        <f>IF('НП ДЕННА'!CB19&gt;0,IF(ROUND('НП ДЕННА'!CB19*$CF$4,0)&gt;0,ROUND('НП ДЕННА'!CB19*$CF$4,0)*2,2),0)</f>
        <v>0</v>
      </c>
      <c r="CC19" s="323">
        <f>IF('НП ДЕННА'!CC19&gt;0,IF(ROUND('НП ДЕННА'!CC19*$CF$4,0)&gt;0,ROUND('НП ДЕННА'!CC19*$CF$4,0)*2,2),0)</f>
        <v>0</v>
      </c>
      <c r="CD19" s="69">
        <f>'НП ДЕННА'!CD19</f>
        <v>0</v>
      </c>
      <c r="CE19" s="62">
        <f t="shared" si="3"/>
        <v>0.97037037037037033</v>
      </c>
    </row>
    <row r="20" spans="1:83" s="19" customFormat="1" ht="10.199999999999999" x14ac:dyDescent="0.2">
      <c r="A20" s="22" t="str">
        <f>'НП ДЕННА'!A20</f>
        <v>1.1.06</v>
      </c>
      <c r="B20" s="363" t="str">
        <f>'НП ДЕННА'!B20</f>
        <v>Стратегічне управління</v>
      </c>
      <c r="C20" s="425" t="str">
        <f>'НП ДЕННА'!C20</f>
        <v>ПУММ</v>
      </c>
      <c r="D20" s="272">
        <f>'НП ДЕННА'!D20</f>
        <v>1</v>
      </c>
      <c r="E20" s="273">
        <f>'НП ДЕННА'!E20</f>
        <v>2</v>
      </c>
      <c r="F20" s="273">
        <f>'НП ДЕННА'!F20</f>
        <v>0</v>
      </c>
      <c r="G20" s="274">
        <f>'НП ДЕННА'!G20</f>
        <v>0</v>
      </c>
      <c r="H20" s="272">
        <f>'НП ДЕННА'!H20</f>
        <v>0</v>
      </c>
      <c r="I20" s="273">
        <f>'НП ДЕННА'!I20</f>
        <v>0</v>
      </c>
      <c r="J20" s="273">
        <f>'НП ДЕННА'!J20</f>
        <v>0</v>
      </c>
      <c r="K20" s="273">
        <f>'НП ДЕННА'!K20</f>
        <v>0</v>
      </c>
      <c r="L20" s="273">
        <f>'НП ДЕННА'!L20</f>
        <v>0</v>
      </c>
      <c r="M20" s="273">
        <f>'НП ДЕННА'!M20</f>
        <v>0</v>
      </c>
      <c r="N20" s="273">
        <f>'НП ДЕННА'!N20</f>
        <v>0</v>
      </c>
      <c r="O20" s="273">
        <f>'НП ДЕННА'!O20</f>
        <v>0</v>
      </c>
      <c r="P20" s="273">
        <f>'НП ДЕННА'!P20</f>
        <v>0</v>
      </c>
      <c r="Q20" s="273">
        <f>'НП ДЕННА'!Q20</f>
        <v>0</v>
      </c>
      <c r="R20" s="273">
        <f>'НП ДЕННА'!R20</f>
        <v>0</v>
      </c>
      <c r="S20" s="273">
        <f>'НП ДЕННА'!S20</f>
        <v>0</v>
      </c>
      <c r="T20" s="257">
        <f>'НП ДЕННА'!T20</f>
        <v>0</v>
      </c>
      <c r="U20" s="257">
        <f>'НП ДЕННА'!U20</f>
        <v>0</v>
      </c>
      <c r="V20" s="367">
        <f>'НП ДЕННА'!V20</f>
        <v>0</v>
      </c>
      <c r="W20" s="431">
        <f>'НП ДЕННА'!W20</f>
        <v>0</v>
      </c>
      <c r="X20" s="431">
        <f>'НП ДЕННА'!X20</f>
        <v>0</v>
      </c>
      <c r="Y20" s="431">
        <f>'НП ДЕННА'!Y20</f>
        <v>0</v>
      </c>
      <c r="Z20" s="431">
        <f>'НП ДЕННА'!Z20</f>
        <v>0</v>
      </c>
      <c r="AA20" s="431">
        <f>'НП ДЕННА'!AA20</f>
        <v>0</v>
      </c>
      <c r="AB20" s="431">
        <f>'НП ДЕННА'!AB20</f>
        <v>0</v>
      </c>
      <c r="AC20" s="275">
        <f>'НП ДЕННА'!AC20</f>
        <v>195</v>
      </c>
      <c r="AD20" s="134">
        <f>'НП ДЕННА'!AD20</f>
        <v>6.5</v>
      </c>
      <c r="AE20" s="9">
        <f t="shared" si="0"/>
        <v>6</v>
      </c>
      <c r="AF20" s="9">
        <f t="shared" si="1"/>
        <v>0</v>
      </c>
      <c r="AG20" s="9">
        <f t="shared" si="2"/>
        <v>4</v>
      </c>
      <c r="AH20" s="9">
        <f t="shared" si="4"/>
        <v>185</v>
      </c>
      <c r="AI20" s="323">
        <f>IF('НП ДЕННА'!AI20&gt;0,IF(ROUND('НП ДЕННА'!AI20*$CF$4,0)&gt;0,ROUND('НП ДЕННА'!AI20*$CF$4,0)*2,2),0)</f>
        <v>4</v>
      </c>
      <c r="AJ20" s="323">
        <f>IF('НП ДЕННА'!AJ20&gt;0,IF(ROUND('НП ДЕННА'!AJ20*$CF$4,0)&gt;0,ROUND('НП ДЕННА'!AJ20*$CF$4,0)*2,2),0)</f>
        <v>0</v>
      </c>
      <c r="AK20" s="323">
        <f>IF('НП ДЕННА'!AK20&gt;0,IF(ROUND('НП ДЕННА'!AK20*$CF$4,0)&gt;0,ROUND('НП ДЕННА'!AK20*$CF$4,0)*2,2),0)</f>
        <v>2</v>
      </c>
      <c r="AL20" s="69">
        <f>'НП ДЕННА'!AL20</f>
        <v>4</v>
      </c>
      <c r="AM20" s="323">
        <f>IF('НП ДЕННА'!AM20&gt;0,IF(ROUND('НП ДЕННА'!AM20*$CF$4,0)&gt;0,ROUND('НП ДЕННА'!AM20*$CF$4,0)*2,2),0)</f>
        <v>2</v>
      </c>
      <c r="AN20" s="323">
        <f>IF('НП ДЕННА'!AN20&gt;0,IF(ROUND('НП ДЕННА'!AN20*$CF$4,0)&gt;0,ROUND('НП ДЕННА'!AN20*$CF$4,0)*2,2),0)</f>
        <v>0</v>
      </c>
      <c r="AO20" s="323">
        <f>IF('НП ДЕННА'!AO20&gt;0,IF(ROUND('НП ДЕННА'!AO20*$CF$4,0)&gt;0,ROUND('НП ДЕННА'!AO20*$CF$4,0)*2,2),0)</f>
        <v>2</v>
      </c>
      <c r="AP20" s="69">
        <f>'НП ДЕННА'!AP20</f>
        <v>2.5</v>
      </c>
      <c r="AQ20" s="323">
        <f>IF('НП ДЕННА'!AQ20&gt;0,IF(ROUND('НП ДЕННА'!AQ20*$CF$4,0)&gt;0,ROUND('НП ДЕННА'!AQ20*$CF$4,0)*2,2),0)</f>
        <v>0</v>
      </c>
      <c r="AR20" s="323">
        <f>IF('НП ДЕННА'!AR20&gt;0,IF(ROUND('НП ДЕННА'!AR20*$CF$4,0)&gt;0,ROUND('НП ДЕННА'!AR20*$CF$4,0)*2,2),0)</f>
        <v>0</v>
      </c>
      <c r="AS20" s="323">
        <f>IF('НП ДЕННА'!AS20&gt;0,IF(ROUND('НП ДЕННА'!AS20*$CF$4,0)&gt;0,ROUND('НП ДЕННА'!AS20*$CF$4,0)*2,2),0)</f>
        <v>0</v>
      </c>
      <c r="AT20" s="69">
        <f>'НП ДЕННА'!AT20</f>
        <v>0</v>
      </c>
      <c r="AU20" s="323">
        <f>IF('НП ДЕННА'!AU20&gt;0,IF(ROUND('НП ДЕННА'!AU20*$CF$4,0)&gt;0,ROUND('НП ДЕННА'!AU20*$CF$4,0)*2,2),0)</f>
        <v>0</v>
      </c>
      <c r="AV20" s="323">
        <f>IF('НП ДЕННА'!AV20&gt;0,IF(ROUND('НП ДЕННА'!AV20*$CF$4,0)&gt;0,ROUND('НП ДЕННА'!AV20*$CF$4,0)*2,2),0)</f>
        <v>0</v>
      </c>
      <c r="AW20" s="323">
        <f>IF('НП ДЕННА'!AW20&gt;0,IF(ROUND('НП ДЕННА'!AW20*$CF$4,0)&gt;0,ROUND('НП ДЕННА'!AW20*$CF$4,0)*2,2),0)</f>
        <v>0</v>
      </c>
      <c r="AX20" s="69">
        <f>'НП ДЕННА'!AX20</f>
        <v>0</v>
      </c>
      <c r="AY20" s="323">
        <f>IF('НП ДЕННА'!AY20&gt;0,IF(ROUND('НП ДЕННА'!AY20*$CF$4,0)&gt;0,ROUND('НП ДЕННА'!AY20*$CF$4,0)*2,2),0)</f>
        <v>0</v>
      </c>
      <c r="AZ20" s="323">
        <f>IF('НП ДЕННА'!AZ20&gt;0,IF(ROUND('НП ДЕННА'!AZ20*$CF$4,0)&gt;0,ROUND('НП ДЕННА'!AZ20*$CF$4,0)*2,2),0)</f>
        <v>0</v>
      </c>
      <c r="BA20" s="323">
        <f>IF('НП ДЕННА'!BA20&gt;0,IF(ROUND('НП ДЕННА'!BA20*$CF$4,0)&gt;0,ROUND('НП ДЕННА'!BA20*$CF$4,0)*2,2),0)</f>
        <v>0</v>
      </c>
      <c r="BB20" s="69">
        <f>'НП ДЕННА'!BB20</f>
        <v>0</v>
      </c>
      <c r="BC20" s="323">
        <f>IF('НП ДЕННА'!BC20&gt;0,IF(ROUND('НП ДЕННА'!BC20*$CF$4,0)&gt;0,ROUND('НП ДЕННА'!BC20*$CF$4,0)*2,2),0)</f>
        <v>0</v>
      </c>
      <c r="BD20" s="323">
        <f>IF('НП ДЕННА'!BD20&gt;0,IF(ROUND('НП ДЕННА'!BD20*$CF$4,0)&gt;0,ROUND('НП ДЕННА'!BD20*$CF$4,0)*2,2),0)</f>
        <v>0</v>
      </c>
      <c r="BE20" s="323">
        <f>IF('НП ДЕННА'!BE20&gt;0,IF(ROUND('НП ДЕННА'!BE20*$CF$4,0)&gt;0,ROUND('НП ДЕННА'!BE20*$CF$4,0)*2,2),0)</f>
        <v>0</v>
      </c>
      <c r="BF20" s="69">
        <f>'НП ДЕННА'!BF20</f>
        <v>0</v>
      </c>
      <c r="BG20" s="323">
        <f>IF('НП ДЕННА'!BG20&gt;0,IF(ROUND('НП ДЕННА'!BG20*$CF$4,0)&gt;0,ROUND('НП ДЕННА'!BG20*$CF$4,0)*2,2),0)</f>
        <v>0</v>
      </c>
      <c r="BH20" s="323">
        <f>IF('НП ДЕННА'!BH20&gt;0,IF(ROUND('НП ДЕННА'!BH20*$CF$4,0)&gt;0,ROUND('НП ДЕННА'!BH20*$CF$4,0)*2,2),0)</f>
        <v>0</v>
      </c>
      <c r="BI20" s="323">
        <f>IF('НП ДЕННА'!BI20&gt;0,IF(ROUND('НП ДЕННА'!BI20*$CF$4,0)&gt;0,ROUND('НП ДЕННА'!BI20*$CF$4,0)*2,2),0)</f>
        <v>0</v>
      </c>
      <c r="BJ20" s="69">
        <f>'НП ДЕННА'!BJ20</f>
        <v>0</v>
      </c>
      <c r="BK20" s="323">
        <f>IF('НП ДЕННА'!BK20&gt;0,IF(ROUND('НП ДЕННА'!BK20*$CF$4,0)&gt;0,ROUND('НП ДЕННА'!BK20*$CF$4,0)*2,2),0)</f>
        <v>0</v>
      </c>
      <c r="BL20" s="323">
        <f>IF('НП ДЕННА'!BL20&gt;0,IF(ROUND('НП ДЕННА'!BL20*$CF$4,0)&gt;0,ROUND('НП ДЕННА'!BL20*$CF$4,0)*2,2),0)</f>
        <v>0</v>
      </c>
      <c r="BM20" s="323">
        <f>IF('НП ДЕННА'!BM20&gt;0,IF(ROUND('НП ДЕННА'!BM20*$CF$4,0)&gt;0,ROUND('НП ДЕННА'!BM20*$CF$4,0)*2,2),0)</f>
        <v>0</v>
      </c>
      <c r="BN20" s="69">
        <f>'НП ДЕННА'!BN20</f>
        <v>0</v>
      </c>
      <c r="BO20" s="323">
        <f>IF('НП ДЕННА'!BO20&gt;0,IF(ROUND('НП ДЕННА'!BO20*$CF$4,0)&gt;0,ROUND('НП ДЕННА'!BO20*$CF$4,0)*2,2),0)</f>
        <v>0</v>
      </c>
      <c r="BP20" s="323">
        <f>IF('НП ДЕННА'!BP20&gt;0,IF(ROUND('НП ДЕННА'!BP20*$CF$4,0)&gt;0,ROUND('НП ДЕННА'!BP20*$CF$4,0)*2,2),0)</f>
        <v>0</v>
      </c>
      <c r="BQ20" s="323">
        <f>IF('НП ДЕННА'!BQ20&gt;0,IF(ROUND('НП ДЕННА'!BQ20*$CF$4,0)&gt;0,ROUND('НП ДЕННА'!BQ20*$CF$4,0)*2,2),0)</f>
        <v>0</v>
      </c>
      <c r="BR20" s="69">
        <f>'НП ДЕННА'!BR20</f>
        <v>0</v>
      </c>
      <c r="BS20" s="323">
        <f>IF('НП ДЕННА'!BS20&gt;0,IF(ROUND('НП ДЕННА'!BS20*$CF$4,0)&gt;0,ROUND('НП ДЕННА'!BS20*$CF$4,0)*2,2),0)</f>
        <v>0</v>
      </c>
      <c r="BT20" s="323">
        <f>IF('НП ДЕННА'!BT20&gt;0,IF(ROUND('НП ДЕННА'!BT20*$CF$4,0)&gt;0,ROUND('НП ДЕННА'!BT20*$CF$4,0)*2,2),0)</f>
        <v>0</v>
      </c>
      <c r="BU20" s="323">
        <f>IF('НП ДЕННА'!BU20&gt;0,IF(ROUND('НП ДЕННА'!BU20*$CF$4,0)&gt;0,ROUND('НП ДЕННА'!BU20*$CF$4,0)*2,2),0)</f>
        <v>0</v>
      </c>
      <c r="BV20" s="69">
        <f>'НП ДЕННА'!BV20</f>
        <v>0</v>
      </c>
      <c r="BW20" s="323">
        <f>IF('НП ДЕННА'!BW20&gt;0,IF(ROUND('НП ДЕННА'!BW20*$CF$4,0)&gt;0,ROUND('НП ДЕННА'!BW20*$CF$4,0)*2,2),0)</f>
        <v>0</v>
      </c>
      <c r="BX20" s="323">
        <f>IF('НП ДЕННА'!BX20&gt;0,IF(ROUND('НП ДЕННА'!BX20*$CF$4,0)&gt;0,ROUND('НП ДЕННА'!BX20*$CF$4,0)*2,2),0)</f>
        <v>0</v>
      </c>
      <c r="BY20" s="323">
        <f>IF('НП ДЕННА'!BY20&gt;0,IF(ROUND('НП ДЕННА'!BY20*$CF$4,0)&gt;0,ROUND('НП ДЕННА'!BY20*$CF$4,0)*2,2),0)</f>
        <v>0</v>
      </c>
      <c r="BZ20" s="69">
        <f>'НП ДЕННА'!BZ20</f>
        <v>0</v>
      </c>
      <c r="CA20" s="323">
        <f>IF('НП ДЕННА'!CA20&gt;0,IF(ROUND('НП ДЕННА'!CA20*$CF$4,0)&gt;0,ROUND('НП ДЕННА'!CA20*$CF$4,0)*2,2),0)</f>
        <v>0</v>
      </c>
      <c r="CB20" s="323">
        <f>IF('НП ДЕННА'!CB20&gt;0,IF(ROUND('НП ДЕННА'!CB20*$CF$4,0)&gt;0,ROUND('НП ДЕННА'!CB20*$CF$4,0)*2,2),0)</f>
        <v>0</v>
      </c>
      <c r="CC20" s="323">
        <f>IF('НП ДЕННА'!CC20&gt;0,IF(ROUND('НП ДЕННА'!CC20*$CF$4,0)&gt;0,ROUND('НП ДЕННА'!CC20*$CF$4,0)*2,2),0)</f>
        <v>0</v>
      </c>
      <c r="CD20" s="69">
        <f>'НП ДЕННА'!CD20</f>
        <v>0</v>
      </c>
      <c r="CE20" s="62">
        <f t="shared" si="3"/>
        <v>0.94871794871794868</v>
      </c>
    </row>
    <row r="21" spans="1:83" s="19" customFormat="1" ht="10.199999999999999" x14ac:dyDescent="0.2">
      <c r="A21" s="22" t="str">
        <f>'НП ДЕННА'!A21</f>
        <v>1.1.07</v>
      </c>
      <c r="B21" s="363" t="str">
        <f>'НП ДЕННА'!B21</f>
        <v>Менеджмент персоналу</v>
      </c>
      <c r="C21" s="425" t="str">
        <f>'НП ДЕННА'!C21</f>
        <v>ПУММ</v>
      </c>
      <c r="D21" s="272">
        <f>'НП ДЕННА'!D21</f>
        <v>1</v>
      </c>
      <c r="E21" s="273">
        <f>'НП ДЕННА'!E21</f>
        <v>0</v>
      </c>
      <c r="F21" s="273">
        <f>'НП ДЕННА'!F21</f>
        <v>0</v>
      </c>
      <c r="G21" s="274">
        <f>'НП ДЕННА'!G21</f>
        <v>0</v>
      </c>
      <c r="H21" s="272">
        <f>'НП ДЕННА'!H21</f>
        <v>0</v>
      </c>
      <c r="I21" s="273">
        <f>'НП ДЕННА'!I21</f>
        <v>0</v>
      </c>
      <c r="J21" s="273">
        <f>'НП ДЕННА'!J21</f>
        <v>0</v>
      </c>
      <c r="K21" s="273">
        <f>'НП ДЕННА'!K21</f>
        <v>0</v>
      </c>
      <c r="L21" s="273">
        <f>'НП ДЕННА'!L21</f>
        <v>0</v>
      </c>
      <c r="M21" s="273">
        <f>'НП ДЕННА'!M21</f>
        <v>0</v>
      </c>
      <c r="N21" s="273">
        <f>'НП ДЕННА'!N21</f>
        <v>0</v>
      </c>
      <c r="O21" s="273">
        <f>'НП ДЕННА'!O21</f>
        <v>0</v>
      </c>
      <c r="P21" s="273">
        <f>'НП ДЕННА'!P21</f>
        <v>0</v>
      </c>
      <c r="Q21" s="273">
        <f>'НП ДЕННА'!Q21</f>
        <v>0</v>
      </c>
      <c r="R21" s="273">
        <f>'НП ДЕННА'!R21</f>
        <v>0</v>
      </c>
      <c r="S21" s="273">
        <f>'НП ДЕННА'!S21</f>
        <v>0</v>
      </c>
      <c r="T21" s="257">
        <f>'НП ДЕННА'!T21</f>
        <v>0</v>
      </c>
      <c r="U21" s="257">
        <f>'НП ДЕННА'!U21</f>
        <v>0</v>
      </c>
      <c r="V21" s="367">
        <f>'НП ДЕННА'!V21</f>
        <v>0</v>
      </c>
      <c r="W21" s="431">
        <f>'НП ДЕННА'!W21</f>
        <v>0</v>
      </c>
      <c r="X21" s="431">
        <f>'НП ДЕННА'!X21</f>
        <v>0</v>
      </c>
      <c r="Y21" s="431">
        <f>'НП ДЕННА'!Y21</f>
        <v>0</v>
      </c>
      <c r="Z21" s="431">
        <f>'НП ДЕННА'!Z21</f>
        <v>0</v>
      </c>
      <c r="AA21" s="431">
        <f>'НП ДЕННА'!AA21</f>
        <v>0</v>
      </c>
      <c r="AB21" s="431">
        <f>'НП ДЕННА'!AB21</f>
        <v>0</v>
      </c>
      <c r="AC21" s="275">
        <f>'НП ДЕННА'!AC21</f>
        <v>90</v>
      </c>
      <c r="AD21" s="134">
        <f>'НП ДЕННА'!AD21</f>
        <v>3</v>
      </c>
      <c r="AE21" s="9">
        <f t="shared" si="0"/>
        <v>2</v>
      </c>
      <c r="AF21" s="9">
        <f t="shared" si="1"/>
        <v>0</v>
      </c>
      <c r="AG21" s="9">
        <f t="shared" si="2"/>
        <v>2</v>
      </c>
      <c r="AH21" s="9">
        <f t="shared" si="4"/>
        <v>86</v>
      </c>
      <c r="AI21" s="323">
        <f>IF('НП ДЕННА'!AI21&gt;0,IF(ROUND('НП ДЕННА'!AI21*$CF$4,0)&gt;0,ROUND('НП ДЕННА'!AI21*$CF$4,0)*2,2),0)</f>
        <v>2</v>
      </c>
      <c r="AJ21" s="323">
        <f>IF('НП ДЕННА'!AJ21&gt;0,IF(ROUND('НП ДЕННА'!AJ21*$CF$4,0)&gt;0,ROUND('НП ДЕННА'!AJ21*$CF$4,0)*2,2),0)</f>
        <v>0</v>
      </c>
      <c r="AK21" s="323">
        <f>IF('НП ДЕННА'!AK21&gt;0,IF(ROUND('НП ДЕННА'!AK21*$CF$4,0)&gt;0,ROUND('НП ДЕННА'!AK21*$CF$4,0)*2,2),0)</f>
        <v>2</v>
      </c>
      <c r="AL21" s="69">
        <f>'НП ДЕННА'!AL21</f>
        <v>3</v>
      </c>
      <c r="AM21" s="323">
        <f>IF('НП ДЕННА'!AM21&gt;0,IF(ROUND('НП ДЕННА'!AM21*$CF$4,0)&gt;0,ROUND('НП ДЕННА'!AM21*$CF$4,0)*2,2),0)</f>
        <v>0</v>
      </c>
      <c r="AN21" s="323">
        <f>IF('НП ДЕННА'!AN21&gt;0,IF(ROUND('НП ДЕННА'!AN21*$CF$4,0)&gt;0,ROUND('НП ДЕННА'!AN21*$CF$4,0)*2,2),0)</f>
        <v>0</v>
      </c>
      <c r="AO21" s="323">
        <f>IF('НП ДЕННА'!AO21&gt;0,IF(ROUND('НП ДЕННА'!AO21*$CF$4,0)&gt;0,ROUND('НП ДЕННА'!AO21*$CF$4,0)*2,2),0)</f>
        <v>0</v>
      </c>
      <c r="AP21" s="69">
        <f>'НП ДЕННА'!AP21</f>
        <v>0</v>
      </c>
      <c r="AQ21" s="323">
        <f>IF('НП ДЕННА'!AQ21&gt;0,IF(ROUND('НП ДЕННА'!AQ21*$CF$4,0)&gt;0,ROUND('НП ДЕННА'!AQ21*$CF$4,0)*2,2),0)</f>
        <v>0</v>
      </c>
      <c r="AR21" s="323">
        <f>IF('НП ДЕННА'!AR21&gt;0,IF(ROUND('НП ДЕННА'!AR21*$CF$4,0)&gt;0,ROUND('НП ДЕННА'!AR21*$CF$4,0)*2,2),0)</f>
        <v>0</v>
      </c>
      <c r="AS21" s="323">
        <f>IF('НП ДЕННА'!AS21&gt;0,IF(ROUND('НП ДЕННА'!AS21*$CF$4,0)&gt;0,ROUND('НП ДЕННА'!AS21*$CF$4,0)*2,2),0)</f>
        <v>0</v>
      </c>
      <c r="AT21" s="69">
        <f>'НП ДЕННА'!AT21</f>
        <v>0</v>
      </c>
      <c r="AU21" s="323">
        <f>IF('НП ДЕННА'!AU21&gt;0,IF(ROUND('НП ДЕННА'!AU21*$CF$4,0)&gt;0,ROUND('НП ДЕННА'!AU21*$CF$4,0)*2,2),0)</f>
        <v>0</v>
      </c>
      <c r="AV21" s="323">
        <f>IF('НП ДЕННА'!AV21&gt;0,IF(ROUND('НП ДЕННА'!AV21*$CF$4,0)&gt;0,ROUND('НП ДЕННА'!AV21*$CF$4,0)*2,2),0)</f>
        <v>0</v>
      </c>
      <c r="AW21" s="323">
        <f>IF('НП ДЕННА'!AW21&gt;0,IF(ROUND('НП ДЕННА'!AW21*$CF$4,0)&gt;0,ROUND('НП ДЕННА'!AW21*$CF$4,0)*2,2),0)</f>
        <v>0</v>
      </c>
      <c r="AX21" s="69">
        <f>'НП ДЕННА'!AX21</f>
        <v>0</v>
      </c>
      <c r="AY21" s="323">
        <f>IF('НП ДЕННА'!AY21&gt;0,IF(ROUND('НП ДЕННА'!AY21*$CF$4,0)&gt;0,ROUND('НП ДЕННА'!AY21*$CF$4,0)*2,2),0)</f>
        <v>0</v>
      </c>
      <c r="AZ21" s="323">
        <f>IF('НП ДЕННА'!AZ21&gt;0,IF(ROUND('НП ДЕННА'!AZ21*$CF$4,0)&gt;0,ROUND('НП ДЕННА'!AZ21*$CF$4,0)*2,2),0)</f>
        <v>0</v>
      </c>
      <c r="BA21" s="323">
        <f>IF('НП ДЕННА'!BA21&gt;0,IF(ROUND('НП ДЕННА'!BA21*$CF$4,0)&gt;0,ROUND('НП ДЕННА'!BA21*$CF$4,0)*2,2),0)</f>
        <v>0</v>
      </c>
      <c r="BB21" s="69">
        <f>'НП ДЕННА'!BB21</f>
        <v>0</v>
      </c>
      <c r="BC21" s="323">
        <f>IF('НП ДЕННА'!BC21&gt;0,IF(ROUND('НП ДЕННА'!BC21*$CF$4,0)&gt;0,ROUND('НП ДЕННА'!BC21*$CF$4,0)*2,2),0)</f>
        <v>0</v>
      </c>
      <c r="BD21" s="323">
        <f>IF('НП ДЕННА'!BD21&gt;0,IF(ROUND('НП ДЕННА'!BD21*$CF$4,0)&gt;0,ROUND('НП ДЕННА'!BD21*$CF$4,0)*2,2),0)</f>
        <v>0</v>
      </c>
      <c r="BE21" s="323">
        <f>IF('НП ДЕННА'!BE21&gt;0,IF(ROUND('НП ДЕННА'!BE21*$CF$4,0)&gt;0,ROUND('НП ДЕННА'!BE21*$CF$4,0)*2,2),0)</f>
        <v>0</v>
      </c>
      <c r="BF21" s="69">
        <f>'НП ДЕННА'!BF21</f>
        <v>0</v>
      </c>
      <c r="BG21" s="323">
        <f>IF('НП ДЕННА'!BG21&gt;0,IF(ROUND('НП ДЕННА'!BG21*$CF$4,0)&gt;0,ROUND('НП ДЕННА'!BG21*$CF$4,0)*2,2),0)</f>
        <v>0</v>
      </c>
      <c r="BH21" s="323">
        <f>IF('НП ДЕННА'!BH21&gt;0,IF(ROUND('НП ДЕННА'!BH21*$CF$4,0)&gt;0,ROUND('НП ДЕННА'!BH21*$CF$4,0)*2,2),0)</f>
        <v>0</v>
      </c>
      <c r="BI21" s="323">
        <f>IF('НП ДЕННА'!BI21&gt;0,IF(ROUND('НП ДЕННА'!BI21*$CF$4,0)&gt;0,ROUND('НП ДЕННА'!BI21*$CF$4,0)*2,2),0)</f>
        <v>0</v>
      </c>
      <c r="BJ21" s="69">
        <f>'НП ДЕННА'!BJ21</f>
        <v>0</v>
      </c>
      <c r="BK21" s="323">
        <f>IF('НП ДЕННА'!BK21&gt;0,IF(ROUND('НП ДЕННА'!BK21*$CF$4,0)&gt;0,ROUND('НП ДЕННА'!BK21*$CF$4,0)*2,2),0)</f>
        <v>0</v>
      </c>
      <c r="BL21" s="323">
        <f>IF('НП ДЕННА'!BL21&gt;0,IF(ROUND('НП ДЕННА'!BL21*$CF$4,0)&gt;0,ROUND('НП ДЕННА'!BL21*$CF$4,0)*2,2),0)</f>
        <v>0</v>
      </c>
      <c r="BM21" s="323">
        <f>IF('НП ДЕННА'!BM21&gt;0,IF(ROUND('НП ДЕННА'!BM21*$CF$4,0)&gt;0,ROUND('НП ДЕННА'!BM21*$CF$4,0)*2,2),0)</f>
        <v>0</v>
      </c>
      <c r="BN21" s="69">
        <f>'НП ДЕННА'!BN21</f>
        <v>0</v>
      </c>
      <c r="BO21" s="323">
        <f>IF('НП ДЕННА'!BO21&gt;0,IF(ROUND('НП ДЕННА'!BO21*$CF$4,0)&gt;0,ROUND('НП ДЕННА'!BO21*$CF$4,0)*2,2),0)</f>
        <v>0</v>
      </c>
      <c r="BP21" s="323">
        <f>IF('НП ДЕННА'!BP21&gt;0,IF(ROUND('НП ДЕННА'!BP21*$CF$4,0)&gt;0,ROUND('НП ДЕННА'!BP21*$CF$4,0)*2,2),0)</f>
        <v>0</v>
      </c>
      <c r="BQ21" s="323">
        <f>IF('НП ДЕННА'!BQ21&gt;0,IF(ROUND('НП ДЕННА'!BQ21*$CF$4,0)&gt;0,ROUND('НП ДЕННА'!BQ21*$CF$4,0)*2,2),0)</f>
        <v>0</v>
      </c>
      <c r="BR21" s="69">
        <f>'НП ДЕННА'!BR21</f>
        <v>0</v>
      </c>
      <c r="BS21" s="323">
        <f>IF('НП ДЕННА'!BS21&gt;0,IF(ROUND('НП ДЕННА'!BS21*$CF$4,0)&gt;0,ROUND('НП ДЕННА'!BS21*$CF$4,0)*2,2),0)</f>
        <v>0</v>
      </c>
      <c r="BT21" s="323">
        <f>IF('НП ДЕННА'!BT21&gt;0,IF(ROUND('НП ДЕННА'!BT21*$CF$4,0)&gt;0,ROUND('НП ДЕННА'!BT21*$CF$4,0)*2,2),0)</f>
        <v>0</v>
      </c>
      <c r="BU21" s="323">
        <f>IF('НП ДЕННА'!BU21&gt;0,IF(ROUND('НП ДЕННА'!BU21*$CF$4,0)&gt;0,ROUND('НП ДЕННА'!BU21*$CF$4,0)*2,2),0)</f>
        <v>0</v>
      </c>
      <c r="BV21" s="69">
        <f>'НП ДЕННА'!BV21</f>
        <v>0</v>
      </c>
      <c r="BW21" s="323">
        <f>IF('НП ДЕННА'!BW21&gt;0,IF(ROUND('НП ДЕННА'!BW21*$CF$4,0)&gt;0,ROUND('НП ДЕННА'!BW21*$CF$4,0)*2,2),0)</f>
        <v>0</v>
      </c>
      <c r="BX21" s="323">
        <f>IF('НП ДЕННА'!BX21&gt;0,IF(ROUND('НП ДЕННА'!BX21*$CF$4,0)&gt;0,ROUND('НП ДЕННА'!BX21*$CF$4,0)*2,2),0)</f>
        <v>0</v>
      </c>
      <c r="BY21" s="323">
        <f>IF('НП ДЕННА'!BY21&gt;0,IF(ROUND('НП ДЕННА'!BY21*$CF$4,0)&gt;0,ROUND('НП ДЕННА'!BY21*$CF$4,0)*2,2),0)</f>
        <v>0</v>
      </c>
      <c r="BZ21" s="69">
        <f>'НП ДЕННА'!BZ21</f>
        <v>0</v>
      </c>
      <c r="CA21" s="323">
        <f>IF('НП ДЕННА'!CA21&gt;0,IF(ROUND('НП ДЕННА'!CA21*$CF$4,0)&gt;0,ROUND('НП ДЕННА'!CA21*$CF$4,0)*2,2),0)</f>
        <v>0</v>
      </c>
      <c r="CB21" s="323">
        <f>IF('НП ДЕННА'!CB21&gt;0,IF(ROUND('НП ДЕННА'!CB21*$CF$4,0)&gt;0,ROUND('НП ДЕННА'!CB21*$CF$4,0)*2,2),0)</f>
        <v>0</v>
      </c>
      <c r="CC21" s="323">
        <f>IF('НП ДЕННА'!CC21&gt;0,IF(ROUND('НП ДЕННА'!CC21*$CF$4,0)&gt;0,ROUND('НП ДЕННА'!CC21*$CF$4,0)*2,2),0)</f>
        <v>0</v>
      </c>
      <c r="CD21" s="69">
        <f>'НП ДЕННА'!CD21</f>
        <v>0</v>
      </c>
      <c r="CE21" s="62">
        <f t="shared" si="3"/>
        <v>0.9555555555555556</v>
      </c>
    </row>
    <row r="22" spans="1:83" s="19" customFormat="1" ht="10.199999999999999" x14ac:dyDescent="0.2">
      <c r="A22" s="22" t="str">
        <f>'НП ДЕННА'!A22</f>
        <v>1.1.08</v>
      </c>
      <c r="B22" s="363" t="str">
        <f>'НП ДЕННА'!B22</f>
        <v>Публічна служба</v>
      </c>
      <c r="C22" s="425" t="str">
        <f>'НП ДЕННА'!C22</f>
        <v>ПУММ</v>
      </c>
      <c r="D22" s="272">
        <f>'НП ДЕННА'!D22</f>
        <v>1</v>
      </c>
      <c r="E22" s="273">
        <f>'НП ДЕННА'!E22</f>
        <v>2</v>
      </c>
      <c r="F22" s="273">
        <f>'НП ДЕННА'!F22</f>
        <v>0</v>
      </c>
      <c r="G22" s="274">
        <f>'НП ДЕННА'!G22</f>
        <v>0</v>
      </c>
      <c r="H22" s="272">
        <f>'НП ДЕННА'!H22</f>
        <v>0</v>
      </c>
      <c r="I22" s="273">
        <f>'НП ДЕННА'!I22</f>
        <v>0</v>
      </c>
      <c r="J22" s="273">
        <f>'НП ДЕННА'!J22</f>
        <v>0</v>
      </c>
      <c r="K22" s="273">
        <f>'НП ДЕННА'!K22</f>
        <v>0</v>
      </c>
      <c r="L22" s="273">
        <f>'НП ДЕННА'!L22</f>
        <v>0</v>
      </c>
      <c r="M22" s="273">
        <f>'НП ДЕННА'!M22</f>
        <v>0</v>
      </c>
      <c r="N22" s="273">
        <f>'НП ДЕННА'!N22</f>
        <v>0</v>
      </c>
      <c r="O22" s="273">
        <f>'НП ДЕННА'!O22</f>
        <v>0</v>
      </c>
      <c r="P22" s="273">
        <f>'НП ДЕННА'!P22</f>
        <v>0</v>
      </c>
      <c r="Q22" s="273">
        <f>'НП ДЕННА'!Q22</f>
        <v>0</v>
      </c>
      <c r="R22" s="273">
        <f>'НП ДЕННА'!R22</f>
        <v>0</v>
      </c>
      <c r="S22" s="273">
        <f>'НП ДЕННА'!S22</f>
        <v>0</v>
      </c>
      <c r="T22" s="257">
        <f>'НП ДЕННА'!T22</f>
        <v>0</v>
      </c>
      <c r="U22" s="257">
        <f>'НП ДЕННА'!U22</f>
        <v>0</v>
      </c>
      <c r="V22" s="367">
        <f>'НП ДЕННА'!V22</f>
        <v>0</v>
      </c>
      <c r="W22" s="431">
        <f>'НП ДЕННА'!W22</f>
        <v>0</v>
      </c>
      <c r="X22" s="431">
        <f>'НП ДЕННА'!X22</f>
        <v>0</v>
      </c>
      <c r="Y22" s="431">
        <f>'НП ДЕННА'!Y22</f>
        <v>0</v>
      </c>
      <c r="Z22" s="431">
        <f>'НП ДЕННА'!Z22</f>
        <v>0</v>
      </c>
      <c r="AA22" s="431">
        <f>'НП ДЕННА'!AA22</f>
        <v>0</v>
      </c>
      <c r="AB22" s="431">
        <f>'НП ДЕННА'!AB22</f>
        <v>0</v>
      </c>
      <c r="AC22" s="275">
        <f>'НП ДЕННА'!AC22</f>
        <v>195</v>
      </c>
      <c r="AD22" s="134">
        <f>'НП ДЕННА'!AD22</f>
        <v>6.5</v>
      </c>
      <c r="AE22" s="9">
        <f t="shared" si="0"/>
        <v>4</v>
      </c>
      <c r="AF22" s="9">
        <f t="shared" si="1"/>
        <v>0</v>
      </c>
      <c r="AG22" s="9">
        <f t="shared" si="2"/>
        <v>4</v>
      </c>
      <c r="AH22" s="9">
        <f t="shared" si="4"/>
        <v>187</v>
      </c>
      <c r="AI22" s="323">
        <f>IF('НП ДЕННА'!AI22&gt;0,IF(ROUND('НП ДЕННА'!AI22*$CF$4,0)&gt;0,ROUND('НП ДЕННА'!AI22*$CF$4,0)*2,2),0)</f>
        <v>2</v>
      </c>
      <c r="AJ22" s="323">
        <f>IF('НП ДЕННА'!AJ22&gt;0,IF(ROUND('НП ДЕННА'!AJ22*$CF$4,0)&gt;0,ROUND('НП ДЕННА'!AJ22*$CF$4,0)*2,2),0)</f>
        <v>0</v>
      </c>
      <c r="AK22" s="323">
        <f>IF('НП ДЕННА'!AK22&gt;0,IF(ROUND('НП ДЕННА'!AK22*$CF$4,0)&gt;0,ROUND('НП ДЕННА'!AK22*$CF$4,0)*2,2),0)</f>
        <v>2</v>
      </c>
      <c r="AL22" s="69">
        <f>'НП ДЕННА'!AL22</f>
        <v>3</v>
      </c>
      <c r="AM22" s="323">
        <f>IF('НП ДЕННА'!AM22&gt;0,IF(ROUND('НП ДЕННА'!AM22*$CF$4,0)&gt;0,ROUND('НП ДЕННА'!AM22*$CF$4,0)*2,2),0)</f>
        <v>2</v>
      </c>
      <c r="AN22" s="323">
        <f>IF('НП ДЕННА'!AN22&gt;0,IF(ROUND('НП ДЕННА'!AN22*$CF$4,0)&gt;0,ROUND('НП ДЕННА'!AN22*$CF$4,0)*2,2),0)</f>
        <v>0</v>
      </c>
      <c r="AO22" s="323">
        <f>IF('НП ДЕННА'!AO22&gt;0,IF(ROUND('НП ДЕННА'!AO22*$CF$4,0)&gt;0,ROUND('НП ДЕННА'!AO22*$CF$4,0)*2,2),0)</f>
        <v>2</v>
      </c>
      <c r="AP22" s="69">
        <f>'НП ДЕННА'!AP22</f>
        <v>3.5</v>
      </c>
      <c r="AQ22" s="323">
        <f>IF('НП ДЕННА'!AQ22&gt;0,IF(ROUND('НП ДЕННА'!AQ22*$CF$4,0)&gt;0,ROUND('НП ДЕННА'!AQ22*$CF$4,0)*2,2),0)</f>
        <v>0</v>
      </c>
      <c r="AR22" s="323">
        <f>IF('НП ДЕННА'!AR22&gt;0,IF(ROUND('НП ДЕННА'!AR22*$CF$4,0)&gt;0,ROUND('НП ДЕННА'!AR22*$CF$4,0)*2,2),0)</f>
        <v>0</v>
      </c>
      <c r="AS22" s="323">
        <f>IF('НП ДЕННА'!AS22&gt;0,IF(ROUND('НП ДЕННА'!AS22*$CF$4,0)&gt;0,ROUND('НП ДЕННА'!AS22*$CF$4,0)*2,2),0)</f>
        <v>0</v>
      </c>
      <c r="AT22" s="69">
        <f>'НП ДЕННА'!AT22</f>
        <v>0</v>
      </c>
      <c r="AU22" s="323">
        <f>IF('НП ДЕННА'!AU22&gt;0,IF(ROUND('НП ДЕННА'!AU22*$CF$4,0)&gt;0,ROUND('НП ДЕННА'!AU22*$CF$4,0)*2,2),0)</f>
        <v>0</v>
      </c>
      <c r="AV22" s="323">
        <f>IF('НП ДЕННА'!AV22&gt;0,IF(ROUND('НП ДЕННА'!AV22*$CF$4,0)&gt;0,ROUND('НП ДЕННА'!AV22*$CF$4,0)*2,2),0)</f>
        <v>0</v>
      </c>
      <c r="AW22" s="323">
        <f>IF('НП ДЕННА'!AW22&gt;0,IF(ROUND('НП ДЕННА'!AW22*$CF$4,0)&gt;0,ROUND('НП ДЕННА'!AW22*$CF$4,0)*2,2),0)</f>
        <v>0</v>
      </c>
      <c r="AX22" s="69">
        <f>'НП ДЕННА'!AX22</f>
        <v>0</v>
      </c>
      <c r="AY22" s="323">
        <f>IF('НП ДЕННА'!AY22&gt;0,IF(ROUND('НП ДЕННА'!AY22*$CF$4,0)&gt;0,ROUND('НП ДЕННА'!AY22*$CF$4,0)*2,2),0)</f>
        <v>0</v>
      </c>
      <c r="AZ22" s="323">
        <f>IF('НП ДЕННА'!AZ22&gt;0,IF(ROUND('НП ДЕННА'!AZ22*$CF$4,0)&gt;0,ROUND('НП ДЕННА'!AZ22*$CF$4,0)*2,2),0)</f>
        <v>0</v>
      </c>
      <c r="BA22" s="323">
        <f>IF('НП ДЕННА'!BA22&gt;0,IF(ROUND('НП ДЕННА'!BA22*$CF$4,0)&gt;0,ROUND('НП ДЕННА'!BA22*$CF$4,0)*2,2),0)</f>
        <v>0</v>
      </c>
      <c r="BB22" s="69">
        <f>'НП ДЕННА'!BB22</f>
        <v>0</v>
      </c>
      <c r="BC22" s="323">
        <f>IF('НП ДЕННА'!BC22&gt;0,IF(ROUND('НП ДЕННА'!BC22*$CF$4,0)&gt;0,ROUND('НП ДЕННА'!BC22*$CF$4,0)*2,2),0)</f>
        <v>0</v>
      </c>
      <c r="BD22" s="323">
        <f>IF('НП ДЕННА'!BD22&gt;0,IF(ROUND('НП ДЕННА'!BD22*$CF$4,0)&gt;0,ROUND('НП ДЕННА'!BD22*$CF$4,0)*2,2),0)</f>
        <v>0</v>
      </c>
      <c r="BE22" s="323">
        <f>IF('НП ДЕННА'!BE22&gt;0,IF(ROUND('НП ДЕННА'!BE22*$CF$4,0)&gt;0,ROUND('НП ДЕННА'!BE22*$CF$4,0)*2,2),0)</f>
        <v>0</v>
      </c>
      <c r="BF22" s="69">
        <f>'НП ДЕННА'!BF22</f>
        <v>0</v>
      </c>
      <c r="BG22" s="323">
        <f>IF('НП ДЕННА'!BG22&gt;0,IF(ROUND('НП ДЕННА'!BG22*$CF$4,0)&gt;0,ROUND('НП ДЕННА'!BG22*$CF$4,0)*2,2),0)</f>
        <v>0</v>
      </c>
      <c r="BH22" s="323">
        <f>IF('НП ДЕННА'!BH22&gt;0,IF(ROUND('НП ДЕННА'!BH22*$CF$4,0)&gt;0,ROUND('НП ДЕННА'!BH22*$CF$4,0)*2,2),0)</f>
        <v>0</v>
      </c>
      <c r="BI22" s="323">
        <f>IF('НП ДЕННА'!BI22&gt;0,IF(ROUND('НП ДЕННА'!BI22*$CF$4,0)&gt;0,ROUND('НП ДЕННА'!BI22*$CF$4,0)*2,2),0)</f>
        <v>0</v>
      </c>
      <c r="BJ22" s="69">
        <f>'НП ДЕННА'!BJ22</f>
        <v>0</v>
      </c>
      <c r="BK22" s="323">
        <f>IF('НП ДЕННА'!BK22&gt;0,IF(ROUND('НП ДЕННА'!BK22*$CF$4,0)&gt;0,ROUND('НП ДЕННА'!BK22*$CF$4,0)*2,2),0)</f>
        <v>0</v>
      </c>
      <c r="BL22" s="323">
        <f>IF('НП ДЕННА'!BL22&gt;0,IF(ROUND('НП ДЕННА'!BL22*$CF$4,0)&gt;0,ROUND('НП ДЕННА'!BL22*$CF$4,0)*2,2),0)</f>
        <v>0</v>
      </c>
      <c r="BM22" s="323">
        <f>IF('НП ДЕННА'!BM22&gt;0,IF(ROUND('НП ДЕННА'!BM22*$CF$4,0)&gt;0,ROUND('НП ДЕННА'!BM22*$CF$4,0)*2,2),0)</f>
        <v>0</v>
      </c>
      <c r="BN22" s="69">
        <f>'НП ДЕННА'!BN22</f>
        <v>0</v>
      </c>
      <c r="BO22" s="323">
        <f>IF('НП ДЕННА'!BO22&gt;0,IF(ROUND('НП ДЕННА'!BO22*$CF$4,0)&gt;0,ROUND('НП ДЕННА'!BO22*$CF$4,0)*2,2),0)</f>
        <v>0</v>
      </c>
      <c r="BP22" s="323">
        <f>IF('НП ДЕННА'!BP22&gt;0,IF(ROUND('НП ДЕННА'!BP22*$CF$4,0)&gt;0,ROUND('НП ДЕННА'!BP22*$CF$4,0)*2,2),0)</f>
        <v>0</v>
      </c>
      <c r="BQ22" s="323">
        <f>IF('НП ДЕННА'!BQ22&gt;0,IF(ROUND('НП ДЕННА'!BQ22*$CF$4,0)&gt;0,ROUND('НП ДЕННА'!BQ22*$CF$4,0)*2,2),0)</f>
        <v>0</v>
      </c>
      <c r="BR22" s="69">
        <f>'НП ДЕННА'!BR22</f>
        <v>0</v>
      </c>
      <c r="BS22" s="323">
        <f>IF('НП ДЕННА'!BS22&gt;0,IF(ROUND('НП ДЕННА'!BS22*$CF$4,0)&gt;0,ROUND('НП ДЕННА'!BS22*$CF$4,0)*2,2),0)</f>
        <v>0</v>
      </c>
      <c r="BT22" s="323">
        <f>IF('НП ДЕННА'!BT22&gt;0,IF(ROUND('НП ДЕННА'!BT22*$CF$4,0)&gt;0,ROUND('НП ДЕННА'!BT22*$CF$4,0)*2,2),0)</f>
        <v>0</v>
      </c>
      <c r="BU22" s="323">
        <f>IF('НП ДЕННА'!BU22&gt;0,IF(ROUND('НП ДЕННА'!BU22*$CF$4,0)&gt;0,ROUND('НП ДЕННА'!BU22*$CF$4,0)*2,2),0)</f>
        <v>0</v>
      </c>
      <c r="BV22" s="69">
        <f>'НП ДЕННА'!BV22</f>
        <v>0</v>
      </c>
      <c r="BW22" s="323">
        <f>IF('НП ДЕННА'!BW22&gt;0,IF(ROUND('НП ДЕННА'!BW22*$CF$4,0)&gt;0,ROUND('НП ДЕННА'!BW22*$CF$4,0)*2,2),0)</f>
        <v>0</v>
      </c>
      <c r="BX22" s="323">
        <f>IF('НП ДЕННА'!BX22&gt;0,IF(ROUND('НП ДЕННА'!BX22*$CF$4,0)&gt;0,ROUND('НП ДЕННА'!BX22*$CF$4,0)*2,2),0)</f>
        <v>0</v>
      </c>
      <c r="BY22" s="323">
        <f>IF('НП ДЕННА'!BY22&gt;0,IF(ROUND('НП ДЕННА'!BY22*$CF$4,0)&gt;0,ROUND('НП ДЕННА'!BY22*$CF$4,0)*2,2),0)</f>
        <v>0</v>
      </c>
      <c r="BZ22" s="69">
        <f>'НП ДЕННА'!BZ22</f>
        <v>0</v>
      </c>
      <c r="CA22" s="323">
        <f>IF('НП ДЕННА'!CA22&gt;0,IF(ROUND('НП ДЕННА'!CA22*$CF$4,0)&gt;0,ROUND('НП ДЕННА'!CA22*$CF$4,0)*2,2),0)</f>
        <v>0</v>
      </c>
      <c r="CB22" s="323">
        <f>IF('НП ДЕННА'!CB22&gt;0,IF(ROUND('НП ДЕННА'!CB22*$CF$4,0)&gt;0,ROUND('НП ДЕННА'!CB22*$CF$4,0)*2,2),0)</f>
        <v>0</v>
      </c>
      <c r="CC22" s="323">
        <f>IF('НП ДЕННА'!CC22&gt;0,IF(ROUND('НП ДЕННА'!CC22*$CF$4,0)&gt;0,ROUND('НП ДЕННА'!CC22*$CF$4,0)*2,2),0)</f>
        <v>0</v>
      </c>
      <c r="CD22" s="69">
        <f>'НП ДЕННА'!CD22</f>
        <v>0</v>
      </c>
      <c r="CE22" s="62">
        <f t="shared" si="3"/>
        <v>0.95897435897435901</v>
      </c>
    </row>
    <row r="23" spans="1:83" s="19" customFormat="1" ht="20.399999999999999" x14ac:dyDescent="0.2">
      <c r="A23" s="22" t="str">
        <f>'НП ДЕННА'!A23</f>
        <v>1.1.09</v>
      </c>
      <c r="B23" s="363" t="str">
        <f>'НП ДЕННА'!B23</f>
        <v>Євроінтеграція, міжнародне публічне управління та безпека</v>
      </c>
      <c r="C23" s="425" t="str">
        <f>'НП ДЕННА'!C23</f>
        <v>ПУММ</v>
      </c>
      <c r="D23" s="272">
        <f>'НП ДЕННА'!D23</f>
        <v>1</v>
      </c>
      <c r="E23" s="273">
        <f>'НП ДЕННА'!E23</f>
        <v>0</v>
      </c>
      <c r="F23" s="273">
        <f>'НП ДЕННА'!F23</f>
        <v>0</v>
      </c>
      <c r="G23" s="274">
        <f>'НП ДЕННА'!G23</f>
        <v>0</v>
      </c>
      <c r="H23" s="272">
        <f>'НП ДЕННА'!H23</f>
        <v>0</v>
      </c>
      <c r="I23" s="273">
        <f>'НП ДЕННА'!I23</f>
        <v>0</v>
      </c>
      <c r="J23" s="273">
        <f>'НП ДЕННА'!J23</f>
        <v>0</v>
      </c>
      <c r="K23" s="273">
        <f>'НП ДЕННА'!K23</f>
        <v>0</v>
      </c>
      <c r="L23" s="273">
        <f>'НП ДЕННА'!L23</f>
        <v>0</v>
      </c>
      <c r="M23" s="273">
        <f>'НП ДЕННА'!M23</f>
        <v>0</v>
      </c>
      <c r="N23" s="273">
        <f>'НП ДЕННА'!N23</f>
        <v>0</v>
      </c>
      <c r="O23" s="273">
        <f>'НП ДЕННА'!O23</f>
        <v>0</v>
      </c>
      <c r="P23" s="273">
        <f>'НП ДЕННА'!P23</f>
        <v>0</v>
      </c>
      <c r="Q23" s="273">
        <f>'НП ДЕННА'!Q23</f>
        <v>0</v>
      </c>
      <c r="R23" s="273">
        <f>'НП ДЕННА'!R23</f>
        <v>0</v>
      </c>
      <c r="S23" s="273">
        <f>'НП ДЕННА'!S23</f>
        <v>0</v>
      </c>
      <c r="T23" s="257">
        <f>'НП ДЕННА'!T23</f>
        <v>0</v>
      </c>
      <c r="U23" s="257">
        <f>'НП ДЕННА'!U23</f>
        <v>0</v>
      </c>
      <c r="V23" s="367">
        <f>'НП ДЕННА'!V23</f>
        <v>0</v>
      </c>
      <c r="W23" s="431">
        <f>'НП ДЕННА'!W23</f>
        <v>0</v>
      </c>
      <c r="X23" s="431">
        <f>'НП ДЕННА'!X23</f>
        <v>0</v>
      </c>
      <c r="Y23" s="431">
        <f>'НП ДЕННА'!Y23</f>
        <v>0</v>
      </c>
      <c r="Z23" s="431">
        <f>'НП ДЕННА'!Z23</f>
        <v>0</v>
      </c>
      <c r="AA23" s="431">
        <f>'НП ДЕННА'!AA23</f>
        <v>0</v>
      </c>
      <c r="AB23" s="431">
        <f>'НП ДЕННА'!AB23</f>
        <v>0</v>
      </c>
      <c r="AC23" s="275">
        <f>'НП ДЕННА'!AC23</f>
        <v>135</v>
      </c>
      <c r="AD23" s="134">
        <f>'НП ДЕННА'!AD23</f>
        <v>4.5</v>
      </c>
      <c r="AE23" s="9">
        <f t="shared" si="0"/>
        <v>2</v>
      </c>
      <c r="AF23" s="9">
        <f t="shared" si="1"/>
        <v>0</v>
      </c>
      <c r="AG23" s="9">
        <f t="shared" si="2"/>
        <v>2</v>
      </c>
      <c r="AH23" s="9">
        <f t="shared" si="4"/>
        <v>131</v>
      </c>
      <c r="AI23" s="323">
        <f>IF('НП ДЕННА'!AI23&gt;0,IF(ROUND('НП ДЕННА'!AI23*$CF$4,0)&gt;0,ROUND('НП ДЕННА'!AI23*$CF$4,0)*2,2),0)</f>
        <v>2</v>
      </c>
      <c r="AJ23" s="323">
        <f>IF('НП ДЕННА'!AJ23&gt;0,IF(ROUND('НП ДЕННА'!AJ23*$CF$4,0)&gt;0,ROUND('НП ДЕННА'!AJ23*$CF$4,0)*2,2),0)</f>
        <v>0</v>
      </c>
      <c r="AK23" s="323">
        <f>IF('НП ДЕННА'!AK23&gt;0,IF(ROUND('НП ДЕННА'!AK23*$CF$4,0)&gt;0,ROUND('НП ДЕННА'!AK23*$CF$4,0)*2,2),0)</f>
        <v>2</v>
      </c>
      <c r="AL23" s="69">
        <f>'НП ДЕННА'!AL23</f>
        <v>4.5</v>
      </c>
      <c r="AM23" s="323">
        <f>IF('НП ДЕННА'!AM23&gt;0,IF(ROUND('НП ДЕННА'!AM23*$CF$4,0)&gt;0,ROUND('НП ДЕННА'!AM23*$CF$4,0)*2,2),0)</f>
        <v>0</v>
      </c>
      <c r="AN23" s="323">
        <f>IF('НП ДЕННА'!AN23&gt;0,IF(ROUND('НП ДЕННА'!AN23*$CF$4,0)&gt;0,ROUND('НП ДЕННА'!AN23*$CF$4,0)*2,2),0)</f>
        <v>0</v>
      </c>
      <c r="AO23" s="323">
        <f>IF('НП ДЕННА'!AO23&gt;0,IF(ROUND('НП ДЕННА'!AO23*$CF$4,0)&gt;0,ROUND('НП ДЕННА'!AO23*$CF$4,0)*2,2),0)</f>
        <v>0</v>
      </c>
      <c r="AP23" s="69">
        <f>'НП ДЕННА'!AP23</f>
        <v>0</v>
      </c>
      <c r="AQ23" s="323">
        <f>IF('НП ДЕННА'!AQ23&gt;0,IF(ROUND('НП ДЕННА'!AQ23*$CF$4,0)&gt;0,ROUND('НП ДЕННА'!AQ23*$CF$4,0)*2,2),0)</f>
        <v>0</v>
      </c>
      <c r="AR23" s="323">
        <f>IF('НП ДЕННА'!AR23&gt;0,IF(ROUND('НП ДЕННА'!AR23*$CF$4,0)&gt;0,ROUND('НП ДЕННА'!AR23*$CF$4,0)*2,2),0)</f>
        <v>0</v>
      </c>
      <c r="AS23" s="323">
        <f>IF('НП ДЕННА'!AS23&gt;0,IF(ROUND('НП ДЕННА'!AS23*$CF$4,0)&gt;0,ROUND('НП ДЕННА'!AS23*$CF$4,0)*2,2),0)</f>
        <v>0</v>
      </c>
      <c r="AT23" s="69">
        <f>'НП ДЕННА'!AT23</f>
        <v>0</v>
      </c>
      <c r="AU23" s="323">
        <f>IF('НП ДЕННА'!AU23&gt;0,IF(ROUND('НП ДЕННА'!AU23*$CF$4,0)&gt;0,ROUND('НП ДЕННА'!AU23*$CF$4,0)*2,2),0)</f>
        <v>0</v>
      </c>
      <c r="AV23" s="323">
        <f>IF('НП ДЕННА'!AV23&gt;0,IF(ROUND('НП ДЕННА'!AV23*$CF$4,0)&gt;0,ROUND('НП ДЕННА'!AV23*$CF$4,0)*2,2),0)</f>
        <v>0</v>
      </c>
      <c r="AW23" s="323">
        <f>IF('НП ДЕННА'!AW23&gt;0,IF(ROUND('НП ДЕННА'!AW23*$CF$4,0)&gt;0,ROUND('НП ДЕННА'!AW23*$CF$4,0)*2,2),0)</f>
        <v>0</v>
      </c>
      <c r="AX23" s="69">
        <f>'НП ДЕННА'!AX23</f>
        <v>0</v>
      </c>
      <c r="AY23" s="323">
        <f>IF('НП ДЕННА'!AY23&gt;0,IF(ROUND('НП ДЕННА'!AY23*$CF$4,0)&gt;0,ROUND('НП ДЕННА'!AY23*$CF$4,0)*2,2),0)</f>
        <v>0</v>
      </c>
      <c r="AZ23" s="323">
        <f>IF('НП ДЕННА'!AZ23&gt;0,IF(ROUND('НП ДЕННА'!AZ23*$CF$4,0)&gt;0,ROUND('НП ДЕННА'!AZ23*$CF$4,0)*2,2),0)</f>
        <v>0</v>
      </c>
      <c r="BA23" s="323">
        <f>IF('НП ДЕННА'!BA23&gt;0,IF(ROUND('НП ДЕННА'!BA23*$CF$4,0)&gt;0,ROUND('НП ДЕННА'!BA23*$CF$4,0)*2,2),0)</f>
        <v>0</v>
      </c>
      <c r="BB23" s="69">
        <f>'НП ДЕННА'!BB23</f>
        <v>0</v>
      </c>
      <c r="BC23" s="323">
        <f>IF('НП ДЕННА'!BC23&gt;0,IF(ROUND('НП ДЕННА'!BC23*$CF$4,0)&gt;0,ROUND('НП ДЕННА'!BC23*$CF$4,0)*2,2),0)</f>
        <v>0</v>
      </c>
      <c r="BD23" s="323">
        <f>IF('НП ДЕННА'!BD23&gt;0,IF(ROUND('НП ДЕННА'!BD23*$CF$4,0)&gt;0,ROUND('НП ДЕННА'!BD23*$CF$4,0)*2,2),0)</f>
        <v>0</v>
      </c>
      <c r="BE23" s="323">
        <f>IF('НП ДЕННА'!BE23&gt;0,IF(ROUND('НП ДЕННА'!BE23*$CF$4,0)&gt;0,ROUND('НП ДЕННА'!BE23*$CF$4,0)*2,2),0)</f>
        <v>0</v>
      </c>
      <c r="BF23" s="69">
        <f>'НП ДЕННА'!BF23</f>
        <v>0</v>
      </c>
      <c r="BG23" s="323">
        <f>IF('НП ДЕННА'!BG23&gt;0,IF(ROUND('НП ДЕННА'!BG23*$CF$4,0)&gt;0,ROUND('НП ДЕННА'!BG23*$CF$4,0)*2,2),0)</f>
        <v>0</v>
      </c>
      <c r="BH23" s="323">
        <f>IF('НП ДЕННА'!BH23&gt;0,IF(ROUND('НП ДЕННА'!BH23*$CF$4,0)&gt;0,ROUND('НП ДЕННА'!BH23*$CF$4,0)*2,2),0)</f>
        <v>0</v>
      </c>
      <c r="BI23" s="323">
        <f>IF('НП ДЕННА'!BI23&gt;0,IF(ROUND('НП ДЕННА'!BI23*$CF$4,0)&gt;0,ROUND('НП ДЕННА'!BI23*$CF$4,0)*2,2),0)</f>
        <v>0</v>
      </c>
      <c r="BJ23" s="69">
        <f>'НП ДЕННА'!BJ23</f>
        <v>0</v>
      </c>
      <c r="BK23" s="323">
        <f>IF('НП ДЕННА'!BK23&gt;0,IF(ROUND('НП ДЕННА'!BK23*$CF$4,0)&gt;0,ROUND('НП ДЕННА'!BK23*$CF$4,0)*2,2),0)</f>
        <v>0</v>
      </c>
      <c r="BL23" s="323">
        <f>IF('НП ДЕННА'!BL23&gt;0,IF(ROUND('НП ДЕННА'!BL23*$CF$4,0)&gt;0,ROUND('НП ДЕННА'!BL23*$CF$4,0)*2,2),0)</f>
        <v>0</v>
      </c>
      <c r="BM23" s="323">
        <f>IF('НП ДЕННА'!BM23&gt;0,IF(ROUND('НП ДЕННА'!BM23*$CF$4,0)&gt;0,ROUND('НП ДЕННА'!BM23*$CF$4,0)*2,2),0)</f>
        <v>0</v>
      </c>
      <c r="BN23" s="69">
        <f>'НП ДЕННА'!BN23</f>
        <v>0</v>
      </c>
      <c r="BO23" s="323">
        <f>IF('НП ДЕННА'!BO23&gt;0,IF(ROUND('НП ДЕННА'!BO23*$CF$4,0)&gt;0,ROUND('НП ДЕННА'!BO23*$CF$4,0)*2,2),0)</f>
        <v>0</v>
      </c>
      <c r="BP23" s="323">
        <f>IF('НП ДЕННА'!BP23&gt;0,IF(ROUND('НП ДЕННА'!BP23*$CF$4,0)&gt;0,ROUND('НП ДЕННА'!BP23*$CF$4,0)*2,2),0)</f>
        <v>0</v>
      </c>
      <c r="BQ23" s="323">
        <f>IF('НП ДЕННА'!BQ23&gt;0,IF(ROUND('НП ДЕННА'!BQ23*$CF$4,0)&gt;0,ROUND('НП ДЕННА'!BQ23*$CF$4,0)*2,2),0)</f>
        <v>0</v>
      </c>
      <c r="BR23" s="69">
        <f>'НП ДЕННА'!BR23</f>
        <v>0</v>
      </c>
      <c r="BS23" s="323">
        <f>IF('НП ДЕННА'!BS23&gt;0,IF(ROUND('НП ДЕННА'!BS23*$CF$4,0)&gt;0,ROUND('НП ДЕННА'!BS23*$CF$4,0)*2,2),0)</f>
        <v>0</v>
      </c>
      <c r="BT23" s="323">
        <f>IF('НП ДЕННА'!BT23&gt;0,IF(ROUND('НП ДЕННА'!BT23*$CF$4,0)&gt;0,ROUND('НП ДЕННА'!BT23*$CF$4,0)*2,2),0)</f>
        <v>0</v>
      </c>
      <c r="BU23" s="323">
        <f>IF('НП ДЕННА'!BU23&gt;0,IF(ROUND('НП ДЕННА'!BU23*$CF$4,0)&gt;0,ROUND('НП ДЕННА'!BU23*$CF$4,0)*2,2),0)</f>
        <v>0</v>
      </c>
      <c r="BV23" s="69">
        <f>'НП ДЕННА'!BV23</f>
        <v>0</v>
      </c>
      <c r="BW23" s="323">
        <f>IF('НП ДЕННА'!BW23&gt;0,IF(ROUND('НП ДЕННА'!BW23*$CF$4,0)&gt;0,ROUND('НП ДЕННА'!BW23*$CF$4,0)*2,2),0)</f>
        <v>0</v>
      </c>
      <c r="BX23" s="323">
        <f>IF('НП ДЕННА'!BX23&gt;0,IF(ROUND('НП ДЕННА'!BX23*$CF$4,0)&gt;0,ROUND('НП ДЕННА'!BX23*$CF$4,0)*2,2),0)</f>
        <v>0</v>
      </c>
      <c r="BY23" s="323">
        <f>IF('НП ДЕННА'!BY23&gt;0,IF(ROUND('НП ДЕННА'!BY23*$CF$4,0)&gt;0,ROUND('НП ДЕННА'!BY23*$CF$4,0)*2,2),0)</f>
        <v>0</v>
      </c>
      <c r="BZ23" s="69">
        <f>'НП ДЕННА'!BZ23</f>
        <v>0</v>
      </c>
      <c r="CA23" s="323">
        <f>IF('НП ДЕННА'!CA23&gt;0,IF(ROUND('НП ДЕННА'!CA23*$CF$4,0)&gt;0,ROUND('НП ДЕННА'!CA23*$CF$4,0)*2,2),0)</f>
        <v>0</v>
      </c>
      <c r="CB23" s="323">
        <f>IF('НП ДЕННА'!CB23&gt;0,IF(ROUND('НП ДЕННА'!CB23*$CF$4,0)&gt;0,ROUND('НП ДЕННА'!CB23*$CF$4,0)*2,2),0)</f>
        <v>0</v>
      </c>
      <c r="CC23" s="323">
        <f>IF('НП ДЕННА'!CC23&gt;0,IF(ROUND('НП ДЕННА'!CC23*$CF$4,0)&gt;0,ROUND('НП ДЕННА'!CC23*$CF$4,0)*2,2),0)</f>
        <v>0</v>
      </c>
      <c r="CD23" s="69">
        <f>'НП ДЕННА'!CD23</f>
        <v>0</v>
      </c>
      <c r="CE23" s="62">
        <f t="shared" si="3"/>
        <v>0.97037037037037033</v>
      </c>
    </row>
    <row r="24" spans="1:83" s="19" customFormat="1" ht="20.399999999999999" x14ac:dyDescent="0.2">
      <c r="A24" s="22" t="str">
        <f>'НП ДЕННА'!A24</f>
        <v>1.1.10</v>
      </c>
      <c r="B24" s="363" t="str">
        <f>'НП ДЕННА'!B24</f>
        <v>Система адміністрування державної установи</v>
      </c>
      <c r="C24" s="364" t="str">
        <f>'НП ДЕННА'!C24</f>
        <v>ПУММ</v>
      </c>
      <c r="D24" s="272">
        <f>'НП ДЕННА'!D24</f>
        <v>0</v>
      </c>
      <c r="E24" s="273">
        <f>'НП ДЕННА'!E24</f>
        <v>0</v>
      </c>
      <c r="F24" s="273">
        <f>'НП ДЕННА'!F24</f>
        <v>0</v>
      </c>
      <c r="G24" s="274">
        <f>'НП ДЕННА'!G24</f>
        <v>0</v>
      </c>
      <c r="H24" s="272">
        <f>'НП ДЕННА'!H24</f>
        <v>1</v>
      </c>
      <c r="I24" s="273">
        <f>'НП ДЕННА'!I24</f>
        <v>0</v>
      </c>
      <c r="J24" s="273">
        <f>'НП ДЕННА'!J24</f>
        <v>0</v>
      </c>
      <c r="K24" s="273">
        <f>'НП ДЕННА'!K24</f>
        <v>0</v>
      </c>
      <c r="L24" s="273">
        <f>'НП ДЕННА'!L24</f>
        <v>0</v>
      </c>
      <c r="M24" s="273">
        <f>'НП ДЕННА'!M24</f>
        <v>0</v>
      </c>
      <c r="N24" s="273">
        <f>'НП ДЕННА'!N24</f>
        <v>0</v>
      </c>
      <c r="O24" s="273">
        <f>'НП ДЕННА'!O24</f>
        <v>0</v>
      </c>
      <c r="P24" s="273">
        <f>'НП ДЕННА'!P24</f>
        <v>0</v>
      </c>
      <c r="Q24" s="273">
        <f>'НП ДЕННА'!Q24</f>
        <v>0</v>
      </c>
      <c r="R24" s="273">
        <f>'НП ДЕННА'!R24</f>
        <v>0</v>
      </c>
      <c r="S24" s="273">
        <f>'НП ДЕННА'!S24</f>
        <v>0</v>
      </c>
      <c r="T24" s="257">
        <f>'НП ДЕННА'!T24</f>
        <v>0</v>
      </c>
      <c r="U24" s="257">
        <f>'НП ДЕННА'!U24</f>
        <v>0</v>
      </c>
      <c r="V24" s="367">
        <f>'НП ДЕННА'!V24</f>
        <v>0</v>
      </c>
      <c r="W24" s="431">
        <f>'НП ДЕННА'!W24</f>
        <v>0</v>
      </c>
      <c r="X24" s="431">
        <f>'НП ДЕННА'!X24</f>
        <v>0</v>
      </c>
      <c r="Y24" s="431">
        <f>'НП ДЕННА'!Y24</f>
        <v>0</v>
      </c>
      <c r="Z24" s="431">
        <f>'НП ДЕННА'!Z24</f>
        <v>0</v>
      </c>
      <c r="AA24" s="431">
        <f>'НП ДЕННА'!AA24</f>
        <v>0</v>
      </c>
      <c r="AB24" s="431">
        <f>'НП ДЕННА'!AB24</f>
        <v>0</v>
      </c>
      <c r="AC24" s="275">
        <f>'НП ДЕННА'!AC24</f>
        <v>120</v>
      </c>
      <c r="AD24" s="134">
        <f>'НП ДЕННА'!AD24</f>
        <v>4</v>
      </c>
      <c r="AE24" s="9">
        <f t="shared" si="0"/>
        <v>2</v>
      </c>
      <c r="AF24" s="9">
        <f t="shared" si="1"/>
        <v>0</v>
      </c>
      <c r="AG24" s="9">
        <f t="shared" si="2"/>
        <v>2</v>
      </c>
      <c r="AH24" s="9">
        <f t="shared" si="4"/>
        <v>116</v>
      </c>
      <c r="AI24" s="323">
        <f>IF('НП ДЕННА'!AI24&gt;0,IF(ROUND('НП ДЕННА'!AI24*$CF$4,0)&gt;0,ROUND('НП ДЕННА'!AI24*$CF$4,0)*2,2),0)</f>
        <v>2</v>
      </c>
      <c r="AJ24" s="323">
        <f>IF('НП ДЕННА'!AJ24&gt;0,IF(ROUND('НП ДЕННА'!AJ24*$CF$4,0)&gt;0,ROUND('НП ДЕННА'!AJ24*$CF$4,0)*2,2),0)</f>
        <v>0</v>
      </c>
      <c r="AK24" s="323">
        <f>IF('НП ДЕННА'!AK24&gt;0,IF(ROUND('НП ДЕННА'!AK24*$CF$4,0)&gt;0,ROUND('НП ДЕННА'!AK24*$CF$4,0)*2,2),0)</f>
        <v>2</v>
      </c>
      <c r="AL24" s="69">
        <f>'НП ДЕННА'!AL24</f>
        <v>4</v>
      </c>
      <c r="AM24" s="323">
        <f>IF('НП ДЕННА'!AM24&gt;0,IF(ROUND('НП ДЕННА'!AM24*$CF$4,0)&gt;0,ROUND('НП ДЕННА'!AM24*$CF$4,0)*2,2),0)</f>
        <v>0</v>
      </c>
      <c r="AN24" s="323">
        <f>IF('НП ДЕННА'!AN24&gt;0,IF(ROUND('НП ДЕННА'!AN24*$CF$4,0)&gt;0,ROUND('НП ДЕННА'!AN24*$CF$4,0)*2,2),0)</f>
        <v>0</v>
      </c>
      <c r="AO24" s="323">
        <f>IF('НП ДЕННА'!AO24&gt;0,IF(ROUND('НП ДЕННА'!AO24*$CF$4,0)&gt;0,ROUND('НП ДЕННА'!AO24*$CF$4,0)*2,2),0)</f>
        <v>0</v>
      </c>
      <c r="AP24" s="69">
        <f>'НП ДЕННА'!AP24</f>
        <v>0</v>
      </c>
      <c r="AQ24" s="323">
        <f>IF('НП ДЕННА'!AQ24&gt;0,IF(ROUND('НП ДЕННА'!AQ24*$CF$4,0)&gt;0,ROUND('НП ДЕННА'!AQ24*$CF$4,0)*2,2),0)</f>
        <v>0</v>
      </c>
      <c r="AR24" s="323">
        <f>IF('НП ДЕННА'!AR24&gt;0,IF(ROUND('НП ДЕННА'!AR24*$CF$4,0)&gt;0,ROUND('НП ДЕННА'!AR24*$CF$4,0)*2,2),0)</f>
        <v>0</v>
      </c>
      <c r="AS24" s="323">
        <f>IF('НП ДЕННА'!AS24&gt;0,IF(ROUND('НП ДЕННА'!AS24*$CF$4,0)&gt;0,ROUND('НП ДЕННА'!AS24*$CF$4,0)*2,2),0)</f>
        <v>0</v>
      </c>
      <c r="AT24" s="69">
        <f>'НП ДЕННА'!AT24</f>
        <v>0</v>
      </c>
      <c r="AU24" s="323">
        <f>IF('НП ДЕННА'!AU24&gt;0,IF(ROUND('НП ДЕННА'!AU24*$CF$4,0)&gt;0,ROUND('НП ДЕННА'!AU24*$CF$4,0)*2,2),0)</f>
        <v>0</v>
      </c>
      <c r="AV24" s="323">
        <f>IF('НП ДЕННА'!AV24&gt;0,IF(ROUND('НП ДЕННА'!AV24*$CF$4,0)&gt;0,ROUND('НП ДЕННА'!AV24*$CF$4,0)*2,2),0)</f>
        <v>0</v>
      </c>
      <c r="AW24" s="323">
        <f>IF('НП ДЕННА'!AW24&gt;0,IF(ROUND('НП ДЕННА'!AW24*$CF$4,0)&gt;0,ROUND('НП ДЕННА'!AW24*$CF$4,0)*2,2),0)</f>
        <v>0</v>
      </c>
      <c r="AX24" s="69">
        <f>'НП ДЕННА'!AX24</f>
        <v>0</v>
      </c>
      <c r="AY24" s="323">
        <f>IF('НП ДЕННА'!AY24&gt;0,IF(ROUND('НП ДЕННА'!AY24*$CF$4,0)&gt;0,ROUND('НП ДЕННА'!AY24*$CF$4,0)*2,2),0)</f>
        <v>0</v>
      </c>
      <c r="AZ24" s="323">
        <f>IF('НП ДЕННА'!AZ24&gt;0,IF(ROUND('НП ДЕННА'!AZ24*$CF$4,0)&gt;0,ROUND('НП ДЕННА'!AZ24*$CF$4,0)*2,2),0)</f>
        <v>0</v>
      </c>
      <c r="BA24" s="323">
        <f>IF('НП ДЕННА'!BA24&gt;0,IF(ROUND('НП ДЕННА'!BA24*$CF$4,0)&gt;0,ROUND('НП ДЕННА'!BA24*$CF$4,0)*2,2),0)</f>
        <v>0</v>
      </c>
      <c r="BB24" s="69">
        <f>'НП ДЕННА'!BB24</f>
        <v>0</v>
      </c>
      <c r="BC24" s="323">
        <f>IF('НП ДЕННА'!BC24&gt;0,IF(ROUND('НП ДЕННА'!BC24*$CF$4,0)&gt;0,ROUND('НП ДЕННА'!BC24*$CF$4,0)*2,2),0)</f>
        <v>0</v>
      </c>
      <c r="BD24" s="323">
        <f>IF('НП ДЕННА'!BD24&gt;0,IF(ROUND('НП ДЕННА'!BD24*$CF$4,0)&gt;0,ROUND('НП ДЕННА'!BD24*$CF$4,0)*2,2),0)</f>
        <v>0</v>
      </c>
      <c r="BE24" s="323">
        <f>IF('НП ДЕННА'!BE24&gt;0,IF(ROUND('НП ДЕННА'!BE24*$CF$4,0)&gt;0,ROUND('НП ДЕННА'!BE24*$CF$4,0)*2,2),0)</f>
        <v>0</v>
      </c>
      <c r="BF24" s="69">
        <f>'НП ДЕННА'!BF24</f>
        <v>0</v>
      </c>
      <c r="BG24" s="323">
        <f>IF('НП ДЕННА'!BG24&gt;0,IF(ROUND('НП ДЕННА'!BG24*$CF$4,0)&gt;0,ROUND('НП ДЕННА'!BG24*$CF$4,0)*2,2),0)</f>
        <v>0</v>
      </c>
      <c r="BH24" s="323">
        <f>IF('НП ДЕННА'!BH24&gt;0,IF(ROUND('НП ДЕННА'!BH24*$CF$4,0)&gt;0,ROUND('НП ДЕННА'!BH24*$CF$4,0)*2,2),0)</f>
        <v>0</v>
      </c>
      <c r="BI24" s="323">
        <f>IF('НП ДЕННА'!BI24&gt;0,IF(ROUND('НП ДЕННА'!BI24*$CF$4,0)&gt;0,ROUND('НП ДЕННА'!BI24*$CF$4,0)*2,2),0)</f>
        <v>0</v>
      </c>
      <c r="BJ24" s="69">
        <f>'НП ДЕННА'!BJ24</f>
        <v>0</v>
      </c>
      <c r="BK24" s="323">
        <f>IF('НП ДЕННА'!BK24&gt;0,IF(ROUND('НП ДЕННА'!BK24*$CF$4,0)&gt;0,ROUND('НП ДЕННА'!BK24*$CF$4,0)*2,2),0)</f>
        <v>0</v>
      </c>
      <c r="BL24" s="323">
        <f>IF('НП ДЕННА'!BL24&gt;0,IF(ROUND('НП ДЕННА'!BL24*$CF$4,0)&gt;0,ROUND('НП ДЕННА'!BL24*$CF$4,0)*2,2),0)</f>
        <v>0</v>
      </c>
      <c r="BM24" s="323">
        <f>IF('НП ДЕННА'!BM24&gt;0,IF(ROUND('НП ДЕННА'!BM24*$CF$4,0)&gt;0,ROUND('НП ДЕННА'!BM24*$CF$4,0)*2,2),0)</f>
        <v>0</v>
      </c>
      <c r="BN24" s="69">
        <f>'НП ДЕННА'!BN24</f>
        <v>0</v>
      </c>
      <c r="BO24" s="323">
        <f>IF('НП ДЕННА'!BO24&gt;0,IF(ROUND('НП ДЕННА'!BO24*$CF$4,0)&gt;0,ROUND('НП ДЕННА'!BO24*$CF$4,0)*2,2),0)</f>
        <v>0</v>
      </c>
      <c r="BP24" s="323">
        <f>IF('НП ДЕННА'!BP24&gt;0,IF(ROUND('НП ДЕННА'!BP24*$CF$4,0)&gt;0,ROUND('НП ДЕННА'!BP24*$CF$4,0)*2,2),0)</f>
        <v>0</v>
      </c>
      <c r="BQ24" s="323">
        <f>IF('НП ДЕННА'!BQ24&gt;0,IF(ROUND('НП ДЕННА'!BQ24*$CF$4,0)&gt;0,ROUND('НП ДЕННА'!BQ24*$CF$4,0)*2,2),0)</f>
        <v>0</v>
      </c>
      <c r="BR24" s="69">
        <f>'НП ДЕННА'!BR24</f>
        <v>0</v>
      </c>
      <c r="BS24" s="323">
        <f>IF('НП ДЕННА'!BS24&gt;0,IF(ROUND('НП ДЕННА'!BS24*$CF$4,0)&gt;0,ROUND('НП ДЕННА'!BS24*$CF$4,0)*2,2),0)</f>
        <v>0</v>
      </c>
      <c r="BT24" s="323">
        <f>IF('НП ДЕННА'!BT24&gt;0,IF(ROUND('НП ДЕННА'!BT24*$CF$4,0)&gt;0,ROUND('НП ДЕННА'!BT24*$CF$4,0)*2,2),0)</f>
        <v>0</v>
      </c>
      <c r="BU24" s="323">
        <f>IF('НП ДЕННА'!BU24&gt;0,IF(ROUND('НП ДЕННА'!BU24*$CF$4,0)&gt;0,ROUND('НП ДЕННА'!BU24*$CF$4,0)*2,2),0)</f>
        <v>0</v>
      </c>
      <c r="BV24" s="69">
        <f>'НП ДЕННА'!BV24</f>
        <v>0</v>
      </c>
      <c r="BW24" s="323">
        <f>IF('НП ДЕННА'!BW24&gt;0,IF(ROUND('НП ДЕННА'!BW24*$CF$4,0)&gt;0,ROUND('НП ДЕННА'!BW24*$CF$4,0)*2,2),0)</f>
        <v>0</v>
      </c>
      <c r="BX24" s="323">
        <f>IF('НП ДЕННА'!BX24&gt;0,IF(ROUND('НП ДЕННА'!BX24*$CF$4,0)&gt;0,ROUND('НП ДЕННА'!BX24*$CF$4,0)*2,2),0)</f>
        <v>0</v>
      </c>
      <c r="BY24" s="323">
        <f>IF('НП ДЕННА'!BY24&gt;0,IF(ROUND('НП ДЕННА'!BY24*$CF$4,0)&gt;0,ROUND('НП ДЕННА'!BY24*$CF$4,0)*2,2),0)</f>
        <v>0</v>
      </c>
      <c r="BZ24" s="69">
        <f>'НП ДЕННА'!BZ24</f>
        <v>0</v>
      </c>
      <c r="CA24" s="323">
        <f>IF('НП ДЕННА'!CA24&gt;0,IF(ROUND('НП ДЕННА'!CA24*$CF$4,0)&gt;0,ROUND('НП ДЕННА'!CA24*$CF$4,0)*2,2),0)</f>
        <v>0</v>
      </c>
      <c r="CB24" s="323">
        <f>IF('НП ДЕННА'!CB24&gt;0,IF(ROUND('НП ДЕННА'!CB24*$CF$4,0)&gt;0,ROUND('НП ДЕННА'!CB24*$CF$4,0)*2,2),0)</f>
        <v>0</v>
      </c>
      <c r="CC24" s="323">
        <f>IF('НП ДЕННА'!CC24&gt;0,IF(ROUND('НП ДЕННА'!CC24*$CF$4,0)&gt;0,ROUND('НП ДЕННА'!CC24*$CF$4,0)*2,2),0)</f>
        <v>0</v>
      </c>
      <c r="CD24" s="69">
        <f>'НП ДЕННА'!CD24</f>
        <v>0</v>
      </c>
      <c r="CE24" s="62">
        <f t="shared" si="3"/>
        <v>0.96666666666666667</v>
      </c>
    </row>
    <row r="25" spans="1:83" s="19" customFormat="1" ht="10.199999999999999" x14ac:dyDescent="0.2">
      <c r="A25" s="22" t="str">
        <f>'НП ДЕННА'!A25</f>
        <v>1.1.11</v>
      </c>
      <c r="B25" s="363" t="str">
        <f>'НП ДЕННА'!B25</f>
        <v>Публічна політика</v>
      </c>
      <c r="C25" s="364" t="str">
        <f>'НП ДЕННА'!C25</f>
        <v>ПУММ</v>
      </c>
      <c r="D25" s="272">
        <f>'НП ДЕННА'!D25</f>
        <v>2</v>
      </c>
      <c r="E25" s="273">
        <f>'НП ДЕННА'!E25</f>
        <v>0</v>
      </c>
      <c r="F25" s="273">
        <f>'НП ДЕННА'!F25</f>
        <v>0</v>
      </c>
      <c r="G25" s="274">
        <f>'НП ДЕННА'!G25</f>
        <v>0</v>
      </c>
      <c r="H25" s="272">
        <f>'НП ДЕННА'!H25</f>
        <v>0</v>
      </c>
      <c r="I25" s="273">
        <f>'НП ДЕННА'!I25</f>
        <v>0</v>
      </c>
      <c r="J25" s="273">
        <f>'НП ДЕННА'!J25</f>
        <v>0</v>
      </c>
      <c r="K25" s="273">
        <f>'НП ДЕННА'!K25</f>
        <v>0</v>
      </c>
      <c r="L25" s="273">
        <f>'НП ДЕННА'!L25</f>
        <v>0</v>
      </c>
      <c r="M25" s="273">
        <f>'НП ДЕННА'!M25</f>
        <v>0</v>
      </c>
      <c r="N25" s="273">
        <f>'НП ДЕННА'!N25</f>
        <v>0</v>
      </c>
      <c r="O25" s="273">
        <f>'НП ДЕННА'!O25</f>
        <v>0</v>
      </c>
      <c r="P25" s="273">
        <f>'НП ДЕННА'!P25</f>
        <v>0</v>
      </c>
      <c r="Q25" s="273">
        <f>'НП ДЕННА'!Q25</f>
        <v>0</v>
      </c>
      <c r="R25" s="273">
        <f>'НП ДЕННА'!R25</f>
        <v>0</v>
      </c>
      <c r="S25" s="273">
        <f>'НП ДЕННА'!S25</f>
        <v>0</v>
      </c>
      <c r="T25" s="257">
        <f>'НП ДЕННА'!T25</f>
        <v>0</v>
      </c>
      <c r="U25" s="257">
        <f>'НП ДЕННА'!U25</f>
        <v>0</v>
      </c>
      <c r="V25" s="367">
        <f>'НП ДЕННА'!V25</f>
        <v>0</v>
      </c>
      <c r="W25" s="431">
        <f>'НП ДЕННА'!W25</f>
        <v>0</v>
      </c>
      <c r="X25" s="431">
        <f>'НП ДЕННА'!X25</f>
        <v>0</v>
      </c>
      <c r="Y25" s="431">
        <f>'НП ДЕННА'!Y25</f>
        <v>0</v>
      </c>
      <c r="Z25" s="431">
        <f>'НП ДЕННА'!Z25</f>
        <v>0</v>
      </c>
      <c r="AA25" s="431">
        <f>'НП ДЕННА'!AA25</f>
        <v>0</v>
      </c>
      <c r="AB25" s="431">
        <f>'НП ДЕННА'!AB25</f>
        <v>0</v>
      </c>
      <c r="AC25" s="275">
        <f>'НП ДЕННА'!AC25</f>
        <v>105</v>
      </c>
      <c r="AD25" s="134">
        <f>'НП ДЕННА'!AD25</f>
        <v>3.5</v>
      </c>
      <c r="AE25" s="9">
        <f t="shared" si="0"/>
        <v>2</v>
      </c>
      <c r="AF25" s="9">
        <f t="shared" si="1"/>
        <v>0</v>
      </c>
      <c r="AG25" s="9">
        <f t="shared" si="2"/>
        <v>2</v>
      </c>
      <c r="AH25" s="9">
        <f t="shared" si="4"/>
        <v>101</v>
      </c>
      <c r="AI25" s="323">
        <f>IF('НП ДЕННА'!AI25&gt;0,IF(ROUND('НП ДЕННА'!AI25*$CF$4,0)&gt;0,ROUND('НП ДЕННА'!AI25*$CF$4,0)*2,2),0)</f>
        <v>0</v>
      </c>
      <c r="AJ25" s="323">
        <f>IF('НП ДЕННА'!AJ25&gt;0,IF(ROUND('НП ДЕННА'!AJ25*$CF$4,0)&gt;0,ROUND('НП ДЕННА'!AJ25*$CF$4,0)*2,2),0)</f>
        <v>0</v>
      </c>
      <c r="AK25" s="323">
        <f>IF('НП ДЕННА'!AK25&gt;0,IF(ROUND('НП ДЕННА'!AK25*$CF$4,0)&gt;0,ROUND('НП ДЕННА'!AK25*$CF$4,0)*2,2),0)</f>
        <v>0</v>
      </c>
      <c r="AL25" s="69">
        <f>'НП ДЕННА'!AL25</f>
        <v>0</v>
      </c>
      <c r="AM25" s="323">
        <f>IF('НП ДЕННА'!AM25&gt;0,IF(ROUND('НП ДЕННА'!AM25*$CF$4,0)&gt;0,ROUND('НП ДЕННА'!AM25*$CF$4,0)*2,2),0)</f>
        <v>2</v>
      </c>
      <c r="AN25" s="323">
        <f>IF('НП ДЕННА'!AN25&gt;0,IF(ROUND('НП ДЕННА'!AN25*$CF$4,0)&gt;0,ROUND('НП ДЕННА'!AN25*$CF$4,0)*2,2),0)</f>
        <v>0</v>
      </c>
      <c r="AO25" s="323">
        <f>IF('НП ДЕННА'!AO25&gt;0,IF(ROUND('НП ДЕННА'!AO25*$CF$4,0)&gt;0,ROUND('НП ДЕННА'!AO25*$CF$4,0)*2,2),0)</f>
        <v>2</v>
      </c>
      <c r="AP25" s="69">
        <f>'НП ДЕННА'!AP25</f>
        <v>3.5</v>
      </c>
      <c r="AQ25" s="323">
        <f>IF('НП ДЕННА'!AQ25&gt;0,IF(ROUND('НП ДЕННА'!AQ25*$CF$4,0)&gt;0,ROUND('НП ДЕННА'!AQ25*$CF$4,0)*2,2),0)</f>
        <v>0</v>
      </c>
      <c r="AR25" s="323">
        <f>IF('НП ДЕННА'!AR25&gt;0,IF(ROUND('НП ДЕННА'!AR25*$CF$4,0)&gt;0,ROUND('НП ДЕННА'!AR25*$CF$4,0)*2,2),0)</f>
        <v>0</v>
      </c>
      <c r="AS25" s="323">
        <f>IF('НП ДЕННА'!AS25&gt;0,IF(ROUND('НП ДЕННА'!AS25*$CF$4,0)&gt;0,ROUND('НП ДЕННА'!AS25*$CF$4,0)*2,2),0)</f>
        <v>0</v>
      </c>
      <c r="AT25" s="69">
        <f>'НП ДЕННА'!AT25</f>
        <v>0</v>
      </c>
      <c r="AU25" s="323">
        <f>IF('НП ДЕННА'!AU25&gt;0,IF(ROUND('НП ДЕННА'!AU25*$CF$4,0)&gt;0,ROUND('НП ДЕННА'!AU25*$CF$4,0)*2,2),0)</f>
        <v>0</v>
      </c>
      <c r="AV25" s="323">
        <f>IF('НП ДЕННА'!AV25&gt;0,IF(ROUND('НП ДЕННА'!AV25*$CF$4,0)&gt;0,ROUND('НП ДЕННА'!AV25*$CF$4,0)*2,2),0)</f>
        <v>0</v>
      </c>
      <c r="AW25" s="323">
        <f>IF('НП ДЕННА'!AW25&gt;0,IF(ROUND('НП ДЕННА'!AW25*$CF$4,0)&gt;0,ROUND('НП ДЕННА'!AW25*$CF$4,0)*2,2),0)</f>
        <v>0</v>
      </c>
      <c r="AX25" s="69">
        <f>'НП ДЕННА'!AX25</f>
        <v>0</v>
      </c>
      <c r="AY25" s="323">
        <f>IF('НП ДЕННА'!AY25&gt;0,IF(ROUND('НП ДЕННА'!AY25*$CF$4,0)&gt;0,ROUND('НП ДЕННА'!AY25*$CF$4,0)*2,2),0)</f>
        <v>0</v>
      </c>
      <c r="AZ25" s="323">
        <f>IF('НП ДЕННА'!AZ25&gt;0,IF(ROUND('НП ДЕННА'!AZ25*$CF$4,0)&gt;0,ROUND('НП ДЕННА'!AZ25*$CF$4,0)*2,2),0)</f>
        <v>0</v>
      </c>
      <c r="BA25" s="323">
        <f>IF('НП ДЕННА'!BA25&gt;0,IF(ROUND('НП ДЕННА'!BA25*$CF$4,0)&gt;0,ROUND('НП ДЕННА'!BA25*$CF$4,0)*2,2),0)</f>
        <v>0</v>
      </c>
      <c r="BB25" s="69">
        <f>'НП ДЕННА'!BB25</f>
        <v>0</v>
      </c>
      <c r="BC25" s="323">
        <f>IF('НП ДЕННА'!BC25&gt;0,IF(ROUND('НП ДЕННА'!BC25*$CF$4,0)&gt;0,ROUND('НП ДЕННА'!BC25*$CF$4,0)*2,2),0)</f>
        <v>0</v>
      </c>
      <c r="BD25" s="323">
        <f>IF('НП ДЕННА'!BD25&gt;0,IF(ROUND('НП ДЕННА'!BD25*$CF$4,0)&gt;0,ROUND('НП ДЕННА'!BD25*$CF$4,0)*2,2),0)</f>
        <v>0</v>
      </c>
      <c r="BE25" s="323">
        <f>IF('НП ДЕННА'!BE25&gt;0,IF(ROUND('НП ДЕННА'!BE25*$CF$4,0)&gt;0,ROUND('НП ДЕННА'!BE25*$CF$4,0)*2,2),0)</f>
        <v>0</v>
      </c>
      <c r="BF25" s="69">
        <f>'НП ДЕННА'!BF25</f>
        <v>0</v>
      </c>
      <c r="BG25" s="323">
        <f>IF('НП ДЕННА'!BG25&gt;0,IF(ROUND('НП ДЕННА'!BG25*$CF$4,0)&gt;0,ROUND('НП ДЕННА'!BG25*$CF$4,0)*2,2),0)</f>
        <v>0</v>
      </c>
      <c r="BH25" s="323">
        <f>IF('НП ДЕННА'!BH25&gt;0,IF(ROUND('НП ДЕННА'!BH25*$CF$4,0)&gt;0,ROUND('НП ДЕННА'!BH25*$CF$4,0)*2,2),0)</f>
        <v>0</v>
      </c>
      <c r="BI25" s="323">
        <f>IF('НП ДЕННА'!BI25&gt;0,IF(ROUND('НП ДЕННА'!BI25*$CF$4,0)&gt;0,ROUND('НП ДЕННА'!BI25*$CF$4,0)*2,2),0)</f>
        <v>0</v>
      </c>
      <c r="BJ25" s="69">
        <f>'НП ДЕННА'!BJ25</f>
        <v>0</v>
      </c>
      <c r="BK25" s="323">
        <f>IF('НП ДЕННА'!BK25&gt;0,IF(ROUND('НП ДЕННА'!BK25*$CF$4,0)&gt;0,ROUND('НП ДЕННА'!BK25*$CF$4,0)*2,2),0)</f>
        <v>0</v>
      </c>
      <c r="BL25" s="323">
        <f>IF('НП ДЕННА'!BL25&gt;0,IF(ROUND('НП ДЕННА'!BL25*$CF$4,0)&gt;0,ROUND('НП ДЕННА'!BL25*$CF$4,0)*2,2),0)</f>
        <v>0</v>
      </c>
      <c r="BM25" s="323">
        <f>IF('НП ДЕННА'!BM25&gt;0,IF(ROUND('НП ДЕННА'!BM25*$CF$4,0)&gt;0,ROUND('НП ДЕННА'!BM25*$CF$4,0)*2,2),0)</f>
        <v>0</v>
      </c>
      <c r="BN25" s="69">
        <f>'НП ДЕННА'!BN25</f>
        <v>0</v>
      </c>
      <c r="BO25" s="323">
        <f>IF('НП ДЕННА'!BO25&gt;0,IF(ROUND('НП ДЕННА'!BO25*$CF$4,0)&gt;0,ROUND('НП ДЕННА'!BO25*$CF$4,0)*2,2),0)</f>
        <v>0</v>
      </c>
      <c r="BP25" s="323">
        <f>IF('НП ДЕННА'!BP25&gt;0,IF(ROUND('НП ДЕННА'!BP25*$CF$4,0)&gt;0,ROUND('НП ДЕННА'!BP25*$CF$4,0)*2,2),0)</f>
        <v>0</v>
      </c>
      <c r="BQ25" s="323">
        <f>IF('НП ДЕННА'!BQ25&gt;0,IF(ROUND('НП ДЕННА'!BQ25*$CF$4,0)&gt;0,ROUND('НП ДЕННА'!BQ25*$CF$4,0)*2,2),0)</f>
        <v>0</v>
      </c>
      <c r="BR25" s="69">
        <f>'НП ДЕННА'!BR25</f>
        <v>0</v>
      </c>
      <c r="BS25" s="323">
        <f>IF('НП ДЕННА'!BS25&gt;0,IF(ROUND('НП ДЕННА'!BS25*$CF$4,0)&gt;0,ROUND('НП ДЕННА'!BS25*$CF$4,0)*2,2),0)</f>
        <v>0</v>
      </c>
      <c r="BT25" s="323">
        <f>IF('НП ДЕННА'!BT25&gt;0,IF(ROUND('НП ДЕННА'!BT25*$CF$4,0)&gt;0,ROUND('НП ДЕННА'!BT25*$CF$4,0)*2,2),0)</f>
        <v>0</v>
      </c>
      <c r="BU25" s="323">
        <f>IF('НП ДЕННА'!BU25&gt;0,IF(ROUND('НП ДЕННА'!BU25*$CF$4,0)&gt;0,ROUND('НП ДЕННА'!BU25*$CF$4,0)*2,2),0)</f>
        <v>0</v>
      </c>
      <c r="BV25" s="69">
        <f>'НП ДЕННА'!BV25</f>
        <v>0</v>
      </c>
      <c r="BW25" s="323">
        <f>IF('НП ДЕННА'!BW25&gt;0,IF(ROUND('НП ДЕННА'!BW25*$CF$4,0)&gt;0,ROUND('НП ДЕННА'!BW25*$CF$4,0)*2,2),0)</f>
        <v>0</v>
      </c>
      <c r="BX25" s="323">
        <f>IF('НП ДЕННА'!BX25&gt;0,IF(ROUND('НП ДЕННА'!BX25*$CF$4,0)&gt;0,ROUND('НП ДЕННА'!BX25*$CF$4,0)*2,2),0)</f>
        <v>0</v>
      </c>
      <c r="BY25" s="323">
        <f>IF('НП ДЕННА'!BY25&gt;0,IF(ROUND('НП ДЕННА'!BY25*$CF$4,0)&gt;0,ROUND('НП ДЕННА'!BY25*$CF$4,0)*2,2),0)</f>
        <v>0</v>
      </c>
      <c r="BZ25" s="69">
        <f>'НП ДЕННА'!BZ25</f>
        <v>0</v>
      </c>
      <c r="CA25" s="323">
        <f>IF('НП ДЕННА'!CA25&gt;0,IF(ROUND('НП ДЕННА'!CA25*$CF$4,0)&gt;0,ROUND('НП ДЕННА'!CA25*$CF$4,0)*2,2),0)</f>
        <v>0</v>
      </c>
      <c r="CB25" s="323">
        <f>IF('НП ДЕННА'!CB25&gt;0,IF(ROUND('НП ДЕННА'!CB25*$CF$4,0)&gt;0,ROUND('НП ДЕННА'!CB25*$CF$4,0)*2,2),0)</f>
        <v>0</v>
      </c>
      <c r="CC25" s="323">
        <f>IF('НП ДЕННА'!CC25&gt;0,IF(ROUND('НП ДЕННА'!CC25*$CF$4,0)&gt;0,ROUND('НП ДЕННА'!CC25*$CF$4,0)*2,2),0)</f>
        <v>0</v>
      </c>
      <c r="CD25" s="69">
        <f>'НП ДЕННА'!CD25</f>
        <v>0</v>
      </c>
      <c r="CE25" s="62">
        <f t="shared" si="3"/>
        <v>0.96190476190476193</v>
      </c>
    </row>
    <row r="26" spans="1:83" s="19" customFormat="1" ht="32.4" customHeight="1" x14ac:dyDescent="0.2">
      <c r="A26" s="22" t="str">
        <f>'НП ДЕННА'!A26</f>
        <v>1.1.12</v>
      </c>
      <c r="B26" s="363" t="str">
        <f>'НП ДЕННА'!B26</f>
        <v>Електронне врядування, інформаційні технології, ресурси та сервіси у публічному управлінні</v>
      </c>
      <c r="C26" s="364" t="str">
        <f>'НП ДЕННА'!C26</f>
        <v>ПУММ</v>
      </c>
      <c r="D26" s="272">
        <f>'НП ДЕННА'!D26</f>
        <v>3</v>
      </c>
      <c r="E26" s="273">
        <f>'НП ДЕННА'!E26</f>
        <v>0</v>
      </c>
      <c r="F26" s="273">
        <f>'НП ДЕННА'!F26</f>
        <v>0</v>
      </c>
      <c r="G26" s="274">
        <f>'НП ДЕННА'!G26</f>
        <v>0</v>
      </c>
      <c r="H26" s="272">
        <f>'НП ДЕННА'!H26</f>
        <v>0</v>
      </c>
      <c r="I26" s="273">
        <f>'НП ДЕННА'!I26</f>
        <v>0</v>
      </c>
      <c r="J26" s="273">
        <f>'НП ДЕННА'!J26</f>
        <v>0</v>
      </c>
      <c r="K26" s="273">
        <f>'НП ДЕННА'!K26</f>
        <v>0</v>
      </c>
      <c r="L26" s="273">
        <f>'НП ДЕННА'!L26</f>
        <v>0</v>
      </c>
      <c r="M26" s="273">
        <f>'НП ДЕННА'!M26</f>
        <v>0</v>
      </c>
      <c r="N26" s="273">
        <f>'НП ДЕННА'!N26</f>
        <v>0</v>
      </c>
      <c r="O26" s="273">
        <f>'НП ДЕННА'!O26</f>
        <v>0</v>
      </c>
      <c r="P26" s="273">
        <f>'НП ДЕННА'!P26</f>
        <v>0</v>
      </c>
      <c r="Q26" s="273">
        <f>'НП ДЕННА'!Q26</f>
        <v>0</v>
      </c>
      <c r="R26" s="273">
        <f>'НП ДЕННА'!R26</f>
        <v>0</v>
      </c>
      <c r="S26" s="273">
        <f>'НП ДЕННА'!S26</f>
        <v>0</v>
      </c>
      <c r="T26" s="257">
        <f>'НП ДЕННА'!T26</f>
        <v>0</v>
      </c>
      <c r="U26" s="257">
        <f>'НП ДЕННА'!U26</f>
        <v>0</v>
      </c>
      <c r="V26" s="367">
        <f>'НП ДЕННА'!V26</f>
        <v>0</v>
      </c>
      <c r="W26" s="431">
        <f>'НП ДЕННА'!W26</f>
        <v>0</v>
      </c>
      <c r="X26" s="431">
        <f>'НП ДЕННА'!X26</f>
        <v>0</v>
      </c>
      <c r="Y26" s="431">
        <f>'НП ДЕННА'!Y26</f>
        <v>0</v>
      </c>
      <c r="Z26" s="431">
        <f>'НП ДЕННА'!Z26</f>
        <v>0</v>
      </c>
      <c r="AA26" s="431">
        <f>'НП ДЕННА'!AA26</f>
        <v>0</v>
      </c>
      <c r="AB26" s="431">
        <f>'НП ДЕННА'!AB26</f>
        <v>0</v>
      </c>
      <c r="AC26" s="275">
        <f>'НП ДЕННА'!AC26</f>
        <v>84</v>
      </c>
      <c r="AD26" s="134">
        <f>'НП ДЕННА'!AD26</f>
        <v>2.8</v>
      </c>
      <c r="AE26" s="9">
        <f t="shared" si="0"/>
        <v>2</v>
      </c>
      <c r="AF26" s="9">
        <f t="shared" si="1"/>
        <v>0</v>
      </c>
      <c r="AG26" s="9">
        <f t="shared" si="2"/>
        <v>2</v>
      </c>
      <c r="AH26" s="9">
        <f t="shared" si="4"/>
        <v>80</v>
      </c>
      <c r="AI26" s="323">
        <f>IF('НП ДЕННА'!AI26&gt;0,IF(ROUND('НП ДЕННА'!AI26*$CF$4,0)&gt;0,ROUND('НП ДЕННА'!AI26*$CF$4,0)*2,2),0)</f>
        <v>0</v>
      </c>
      <c r="AJ26" s="323">
        <f>IF('НП ДЕННА'!AJ26&gt;0,IF(ROUND('НП ДЕННА'!AJ26*$CF$4,0)&gt;0,ROUND('НП ДЕННА'!AJ26*$CF$4,0)*2,2),0)</f>
        <v>0</v>
      </c>
      <c r="AK26" s="323">
        <f>IF('НП ДЕННА'!AK26&gt;0,IF(ROUND('НП ДЕННА'!AK26*$CF$4,0)&gt;0,ROUND('НП ДЕННА'!AK26*$CF$4,0)*2,2),0)</f>
        <v>0</v>
      </c>
      <c r="AL26" s="69">
        <f>'НП ДЕННА'!AL26</f>
        <v>0</v>
      </c>
      <c r="AM26" s="323">
        <f>IF('НП ДЕННА'!AM26&gt;0,IF(ROUND('НП ДЕННА'!AM26*$CF$4,0)&gt;0,ROUND('НП ДЕННА'!AM26*$CF$4,0)*2,2),0)</f>
        <v>0</v>
      </c>
      <c r="AN26" s="323">
        <f>IF('НП ДЕННА'!AN26&gt;0,IF(ROUND('НП ДЕННА'!AN26*$CF$4,0)&gt;0,ROUND('НП ДЕННА'!AN26*$CF$4,0)*2,2),0)</f>
        <v>0</v>
      </c>
      <c r="AO26" s="323">
        <f>IF('НП ДЕННА'!AO26&gt;0,IF(ROUND('НП ДЕННА'!AO26*$CF$4,0)&gt;0,ROUND('НП ДЕННА'!AO26*$CF$4,0)*2,2),0)</f>
        <v>0</v>
      </c>
      <c r="AP26" s="69">
        <f>'НП ДЕННА'!AP26</f>
        <v>0</v>
      </c>
      <c r="AQ26" s="323">
        <f>IF('НП ДЕННА'!AQ26&gt;0,IF(ROUND('НП ДЕННА'!AQ26*$CF$4,0)&gt;0,ROUND('НП ДЕННА'!AQ26*$CF$4,0)*2,2),0)</f>
        <v>2</v>
      </c>
      <c r="AR26" s="323">
        <f>IF('НП ДЕННА'!AR26&gt;0,IF(ROUND('НП ДЕННА'!AR26*$CF$4,0)&gt;0,ROUND('НП ДЕННА'!AR26*$CF$4,0)*2,2),0)</f>
        <v>0</v>
      </c>
      <c r="AS26" s="323">
        <f>IF('НП ДЕННА'!AS26&gt;0,IF(ROUND('НП ДЕННА'!AS26*$CF$4,0)&gt;0,ROUND('НП ДЕННА'!AS26*$CF$4,0)*2,2),0)</f>
        <v>2</v>
      </c>
      <c r="AT26" s="69">
        <f>'НП ДЕННА'!AT26</f>
        <v>2.8</v>
      </c>
      <c r="AU26" s="323">
        <f>IF('НП ДЕННА'!AU26&gt;0,IF(ROUND('НП ДЕННА'!AU26*$CF$4,0)&gt;0,ROUND('НП ДЕННА'!AU26*$CF$4,0)*2,2),0)</f>
        <v>0</v>
      </c>
      <c r="AV26" s="323">
        <f>IF('НП ДЕННА'!AV26&gt;0,IF(ROUND('НП ДЕННА'!AV26*$CF$4,0)&gt;0,ROUND('НП ДЕННА'!AV26*$CF$4,0)*2,2),0)</f>
        <v>0</v>
      </c>
      <c r="AW26" s="323">
        <f>IF('НП ДЕННА'!AW26&gt;0,IF(ROUND('НП ДЕННА'!AW26*$CF$4,0)&gt;0,ROUND('НП ДЕННА'!AW26*$CF$4,0)*2,2),0)</f>
        <v>0</v>
      </c>
      <c r="AX26" s="69">
        <f>'НП ДЕННА'!AX26</f>
        <v>0</v>
      </c>
      <c r="AY26" s="323">
        <f>IF('НП ДЕННА'!AY26&gt;0,IF(ROUND('НП ДЕННА'!AY26*$CF$4,0)&gt;0,ROUND('НП ДЕННА'!AY26*$CF$4,0)*2,2),0)</f>
        <v>0</v>
      </c>
      <c r="AZ26" s="323">
        <f>IF('НП ДЕННА'!AZ26&gt;0,IF(ROUND('НП ДЕННА'!AZ26*$CF$4,0)&gt;0,ROUND('НП ДЕННА'!AZ26*$CF$4,0)*2,2),0)</f>
        <v>0</v>
      </c>
      <c r="BA26" s="323">
        <f>IF('НП ДЕННА'!BA26&gt;0,IF(ROUND('НП ДЕННА'!BA26*$CF$4,0)&gt;0,ROUND('НП ДЕННА'!BA26*$CF$4,0)*2,2),0)</f>
        <v>0</v>
      </c>
      <c r="BB26" s="69">
        <f>'НП ДЕННА'!BB26</f>
        <v>0</v>
      </c>
      <c r="BC26" s="323">
        <f>IF('НП ДЕННА'!BC26&gt;0,IF(ROUND('НП ДЕННА'!BC26*$CF$4,0)&gt;0,ROUND('НП ДЕННА'!BC26*$CF$4,0)*2,2),0)</f>
        <v>0</v>
      </c>
      <c r="BD26" s="323">
        <f>IF('НП ДЕННА'!BD26&gt;0,IF(ROUND('НП ДЕННА'!BD26*$CF$4,0)&gt;0,ROUND('НП ДЕННА'!BD26*$CF$4,0)*2,2),0)</f>
        <v>0</v>
      </c>
      <c r="BE26" s="323">
        <f>IF('НП ДЕННА'!BE26&gt;0,IF(ROUND('НП ДЕННА'!BE26*$CF$4,0)&gt;0,ROUND('НП ДЕННА'!BE26*$CF$4,0)*2,2),0)</f>
        <v>0</v>
      </c>
      <c r="BF26" s="69">
        <f>'НП ДЕННА'!BF26</f>
        <v>0</v>
      </c>
      <c r="BG26" s="323">
        <f>IF('НП ДЕННА'!BG26&gt;0,IF(ROUND('НП ДЕННА'!BG26*$CF$4,0)&gt;0,ROUND('НП ДЕННА'!BG26*$CF$4,0)*2,2),0)</f>
        <v>0</v>
      </c>
      <c r="BH26" s="323">
        <f>IF('НП ДЕННА'!BH26&gt;0,IF(ROUND('НП ДЕННА'!BH26*$CF$4,0)&gt;0,ROUND('НП ДЕННА'!BH26*$CF$4,0)*2,2),0)</f>
        <v>0</v>
      </c>
      <c r="BI26" s="323">
        <f>IF('НП ДЕННА'!BI26&gt;0,IF(ROUND('НП ДЕННА'!BI26*$CF$4,0)&gt;0,ROUND('НП ДЕННА'!BI26*$CF$4,0)*2,2),0)</f>
        <v>0</v>
      </c>
      <c r="BJ26" s="69">
        <f>'НП ДЕННА'!BJ26</f>
        <v>0</v>
      </c>
      <c r="BK26" s="323">
        <f>IF('НП ДЕННА'!BK26&gt;0,IF(ROUND('НП ДЕННА'!BK26*$CF$4,0)&gt;0,ROUND('НП ДЕННА'!BK26*$CF$4,0)*2,2),0)</f>
        <v>0</v>
      </c>
      <c r="BL26" s="323">
        <f>IF('НП ДЕННА'!BL26&gt;0,IF(ROUND('НП ДЕННА'!BL26*$CF$4,0)&gt;0,ROUND('НП ДЕННА'!BL26*$CF$4,0)*2,2),0)</f>
        <v>0</v>
      </c>
      <c r="BM26" s="323">
        <f>IF('НП ДЕННА'!BM26&gt;0,IF(ROUND('НП ДЕННА'!BM26*$CF$4,0)&gt;0,ROUND('НП ДЕННА'!BM26*$CF$4,0)*2,2),0)</f>
        <v>0</v>
      </c>
      <c r="BN26" s="69">
        <f>'НП ДЕННА'!BN26</f>
        <v>0</v>
      </c>
      <c r="BO26" s="323">
        <f>IF('НП ДЕННА'!BO26&gt;0,IF(ROUND('НП ДЕННА'!BO26*$CF$4,0)&gt;0,ROUND('НП ДЕННА'!BO26*$CF$4,0)*2,2),0)</f>
        <v>0</v>
      </c>
      <c r="BP26" s="323">
        <f>IF('НП ДЕННА'!BP26&gt;0,IF(ROUND('НП ДЕННА'!BP26*$CF$4,0)&gt;0,ROUND('НП ДЕННА'!BP26*$CF$4,0)*2,2),0)</f>
        <v>0</v>
      </c>
      <c r="BQ26" s="323">
        <f>IF('НП ДЕННА'!BQ26&gt;0,IF(ROUND('НП ДЕННА'!BQ26*$CF$4,0)&gt;0,ROUND('НП ДЕННА'!BQ26*$CF$4,0)*2,2),0)</f>
        <v>0</v>
      </c>
      <c r="BR26" s="69">
        <f>'НП ДЕННА'!BR26</f>
        <v>0</v>
      </c>
      <c r="BS26" s="323">
        <f>IF('НП ДЕННА'!BS26&gt;0,IF(ROUND('НП ДЕННА'!BS26*$CF$4,0)&gt;0,ROUND('НП ДЕННА'!BS26*$CF$4,0)*2,2),0)</f>
        <v>0</v>
      </c>
      <c r="BT26" s="323">
        <f>IF('НП ДЕННА'!BT26&gt;0,IF(ROUND('НП ДЕННА'!BT26*$CF$4,0)&gt;0,ROUND('НП ДЕННА'!BT26*$CF$4,0)*2,2),0)</f>
        <v>0</v>
      </c>
      <c r="BU26" s="323">
        <f>IF('НП ДЕННА'!BU26&gt;0,IF(ROUND('НП ДЕННА'!BU26*$CF$4,0)&gt;0,ROUND('НП ДЕННА'!BU26*$CF$4,0)*2,2),0)</f>
        <v>0</v>
      </c>
      <c r="BV26" s="69">
        <f>'НП ДЕННА'!BV26</f>
        <v>0</v>
      </c>
      <c r="BW26" s="323">
        <f>IF('НП ДЕННА'!BW26&gt;0,IF(ROUND('НП ДЕННА'!BW26*$CF$4,0)&gt;0,ROUND('НП ДЕННА'!BW26*$CF$4,0)*2,2),0)</f>
        <v>0</v>
      </c>
      <c r="BX26" s="323">
        <f>IF('НП ДЕННА'!BX26&gt;0,IF(ROUND('НП ДЕННА'!BX26*$CF$4,0)&gt;0,ROUND('НП ДЕННА'!BX26*$CF$4,0)*2,2),0)</f>
        <v>0</v>
      </c>
      <c r="BY26" s="323">
        <f>IF('НП ДЕННА'!BY26&gt;0,IF(ROUND('НП ДЕННА'!BY26*$CF$4,0)&gt;0,ROUND('НП ДЕННА'!BY26*$CF$4,0)*2,2),0)</f>
        <v>0</v>
      </c>
      <c r="BZ26" s="69">
        <f>'НП ДЕННА'!BZ26</f>
        <v>0</v>
      </c>
      <c r="CA26" s="323">
        <f>IF('НП ДЕННА'!CA26&gt;0,IF(ROUND('НП ДЕННА'!CA26*$CF$4,0)&gt;0,ROUND('НП ДЕННА'!CA26*$CF$4,0)*2,2),0)</f>
        <v>0</v>
      </c>
      <c r="CB26" s="323">
        <f>IF('НП ДЕННА'!CB26&gt;0,IF(ROUND('НП ДЕННА'!CB26*$CF$4,0)&gt;0,ROUND('НП ДЕННА'!CB26*$CF$4,0)*2,2),0)</f>
        <v>0</v>
      </c>
      <c r="CC26" s="323">
        <f>IF('НП ДЕННА'!CC26&gt;0,IF(ROUND('НП ДЕННА'!CC26*$CF$4,0)&gt;0,ROUND('НП ДЕННА'!CC26*$CF$4,0)*2,2),0)</f>
        <v>0</v>
      </c>
      <c r="CD26" s="69">
        <f>'НП ДЕННА'!CD26</f>
        <v>0</v>
      </c>
      <c r="CE26" s="62">
        <f t="shared" si="3"/>
        <v>0.95238095238095233</v>
      </c>
    </row>
    <row r="27" spans="1:83" s="19" customFormat="1" ht="10.199999999999999" hidden="1" x14ac:dyDescent="0.2">
      <c r="A27" s="22" t="str">
        <f>'НП ДЕННА'!A27</f>
        <v>1.1.12</v>
      </c>
      <c r="B27" s="363">
        <f>'НП ДЕННА'!B27</f>
        <v>0</v>
      </c>
      <c r="C27" s="364">
        <f>'НП ДЕННА'!C27</f>
        <v>0</v>
      </c>
      <c r="D27" s="272">
        <f>'НП ДЕННА'!D27</f>
        <v>0</v>
      </c>
      <c r="E27" s="273">
        <f>'НП ДЕННА'!E27</f>
        <v>0</v>
      </c>
      <c r="F27" s="273">
        <f>'НП ДЕННА'!F27</f>
        <v>0</v>
      </c>
      <c r="G27" s="274">
        <f>'НП ДЕННА'!G27</f>
        <v>0</v>
      </c>
      <c r="H27" s="272">
        <f>'НП ДЕННА'!H27</f>
        <v>0</v>
      </c>
      <c r="I27" s="273">
        <f>'НП ДЕННА'!I27</f>
        <v>0</v>
      </c>
      <c r="J27" s="273">
        <f>'НП ДЕННА'!J27</f>
        <v>0</v>
      </c>
      <c r="K27" s="273">
        <f>'НП ДЕННА'!K27</f>
        <v>0</v>
      </c>
      <c r="L27" s="273">
        <f>'НП ДЕННА'!L27</f>
        <v>0</v>
      </c>
      <c r="M27" s="273">
        <f>'НП ДЕННА'!M27</f>
        <v>0</v>
      </c>
      <c r="N27" s="273">
        <f>'НП ДЕННА'!N27</f>
        <v>0</v>
      </c>
      <c r="O27" s="273">
        <f>'НП ДЕННА'!O27</f>
        <v>0</v>
      </c>
      <c r="P27" s="273">
        <f>'НП ДЕННА'!P27</f>
        <v>0</v>
      </c>
      <c r="Q27" s="273">
        <f>'НП ДЕННА'!Q27</f>
        <v>0</v>
      </c>
      <c r="R27" s="273">
        <f>'НП ДЕННА'!R27</f>
        <v>0</v>
      </c>
      <c r="S27" s="273">
        <f>'НП ДЕННА'!S27</f>
        <v>0</v>
      </c>
      <c r="T27" s="257">
        <f>'НП ДЕННА'!T27</f>
        <v>0</v>
      </c>
      <c r="U27" s="257">
        <f>'НП ДЕННА'!U27</f>
        <v>0</v>
      </c>
      <c r="V27" s="367">
        <f>'НП ДЕННА'!V27</f>
        <v>0</v>
      </c>
      <c r="W27" s="431">
        <f>'НП ДЕННА'!W27</f>
        <v>0</v>
      </c>
      <c r="X27" s="431">
        <f>'НП ДЕННА'!X27</f>
        <v>0</v>
      </c>
      <c r="Y27" s="431">
        <f>'НП ДЕННА'!Y27</f>
        <v>0</v>
      </c>
      <c r="Z27" s="431">
        <f>'НП ДЕННА'!Z27</f>
        <v>0</v>
      </c>
      <c r="AA27" s="431">
        <f>'НП ДЕННА'!AA27</f>
        <v>0</v>
      </c>
      <c r="AB27" s="431">
        <f>'НП ДЕННА'!AB27</f>
        <v>0</v>
      </c>
      <c r="AC27" s="275">
        <f>'НП ДЕННА'!AC27</f>
        <v>0</v>
      </c>
      <c r="AD27" s="134">
        <f>'НП ДЕННА'!AD27</f>
        <v>0</v>
      </c>
      <c r="AE27" s="9">
        <f t="shared" si="0"/>
        <v>0</v>
      </c>
      <c r="AF27" s="9">
        <f t="shared" si="1"/>
        <v>0</v>
      </c>
      <c r="AG27" s="9">
        <f t="shared" si="2"/>
        <v>0</v>
      </c>
      <c r="AH27" s="9">
        <f t="shared" si="4"/>
        <v>0</v>
      </c>
      <c r="AI27" s="323">
        <f>IF('НП ДЕННА'!AI27&gt;0,IF(ROUND('НП ДЕННА'!AI27*$CF$4,0)&gt;0,ROUND('НП ДЕННА'!AI27*$CF$4,0)*2,2),0)</f>
        <v>0</v>
      </c>
      <c r="AJ27" s="323">
        <f>IF('НП ДЕННА'!AJ27&gt;0,IF(ROUND('НП ДЕННА'!AJ27*$CF$4,0)&gt;0,ROUND('НП ДЕННА'!AJ27*$CF$4,0)*2,2),0)</f>
        <v>0</v>
      </c>
      <c r="AK27" s="323">
        <f>IF('НП ДЕННА'!AK27&gt;0,IF(ROUND('НП ДЕННА'!AK27*$CF$4,0)&gt;0,ROUND('НП ДЕННА'!AK27*$CF$4,0)*2,2),0)</f>
        <v>0</v>
      </c>
      <c r="AL27" s="69">
        <f>'НП ДЕННА'!AL27</f>
        <v>0</v>
      </c>
      <c r="AM27" s="323">
        <f>IF('НП ДЕННА'!AM27&gt;0,IF(ROUND('НП ДЕННА'!AM27*$CF$4,0)&gt;0,ROUND('НП ДЕННА'!AM27*$CF$4,0)*2,2),0)</f>
        <v>0</v>
      </c>
      <c r="AN27" s="323">
        <f>IF('НП ДЕННА'!AN27&gt;0,IF(ROUND('НП ДЕННА'!AN27*$CF$4,0)&gt;0,ROUND('НП ДЕННА'!AN27*$CF$4,0)*2,2),0)</f>
        <v>0</v>
      </c>
      <c r="AO27" s="323">
        <f>IF('НП ДЕННА'!AO27&gt;0,IF(ROUND('НП ДЕННА'!AO27*$CF$4,0)&gt;0,ROUND('НП ДЕННА'!AO27*$CF$4,0)*2,2),0)</f>
        <v>0</v>
      </c>
      <c r="AP27" s="69">
        <f>'НП ДЕННА'!AP27</f>
        <v>0</v>
      </c>
      <c r="AQ27" s="323">
        <f>IF('НП ДЕННА'!AQ27&gt;0,IF(ROUND('НП ДЕННА'!AQ27*$CF$4,0)&gt;0,ROUND('НП ДЕННА'!AQ27*$CF$4,0)*2,2),0)</f>
        <v>0</v>
      </c>
      <c r="AR27" s="323">
        <f>IF('НП ДЕННА'!AR27&gt;0,IF(ROUND('НП ДЕННА'!AR27*$CF$4,0)&gt;0,ROUND('НП ДЕННА'!AR27*$CF$4,0)*2,2),0)</f>
        <v>0</v>
      </c>
      <c r="AS27" s="323">
        <f>IF('НП ДЕННА'!AS27&gt;0,IF(ROUND('НП ДЕННА'!AS27*$CF$4,0)&gt;0,ROUND('НП ДЕННА'!AS27*$CF$4,0)*2,2),0)</f>
        <v>0</v>
      </c>
      <c r="AT27" s="69">
        <f>'НП ДЕННА'!AT27</f>
        <v>0</v>
      </c>
      <c r="AU27" s="323">
        <f>IF('НП ДЕННА'!AU27&gt;0,IF(ROUND('НП ДЕННА'!AU27*$CF$4,0)&gt;0,ROUND('НП ДЕННА'!AU27*$CF$4,0)*2,2),0)</f>
        <v>0</v>
      </c>
      <c r="AV27" s="323">
        <f>IF('НП ДЕННА'!AV27&gt;0,IF(ROUND('НП ДЕННА'!AV27*$CF$4,0)&gt;0,ROUND('НП ДЕННА'!AV27*$CF$4,0)*2,2),0)</f>
        <v>0</v>
      </c>
      <c r="AW27" s="323">
        <f>IF('НП ДЕННА'!AW27&gt;0,IF(ROUND('НП ДЕННА'!AW27*$CF$4,0)&gt;0,ROUND('НП ДЕННА'!AW27*$CF$4,0)*2,2),0)</f>
        <v>0</v>
      </c>
      <c r="AX27" s="69">
        <f>'НП ДЕННА'!AX27</f>
        <v>0</v>
      </c>
      <c r="AY27" s="323">
        <f>IF('НП ДЕННА'!AY27&gt;0,IF(ROUND('НП ДЕННА'!AY27*$CF$4,0)&gt;0,ROUND('НП ДЕННА'!AY27*$CF$4,0)*2,2),0)</f>
        <v>0</v>
      </c>
      <c r="AZ27" s="323">
        <f>IF('НП ДЕННА'!AZ27&gt;0,IF(ROUND('НП ДЕННА'!AZ27*$CF$4,0)&gt;0,ROUND('НП ДЕННА'!AZ27*$CF$4,0)*2,2),0)</f>
        <v>0</v>
      </c>
      <c r="BA27" s="323">
        <f>IF('НП ДЕННА'!BA27&gt;0,IF(ROUND('НП ДЕННА'!BA27*$CF$4,0)&gt;0,ROUND('НП ДЕННА'!BA27*$CF$4,0)*2,2),0)</f>
        <v>0</v>
      </c>
      <c r="BB27" s="69">
        <f>'НП ДЕННА'!BB27</f>
        <v>0</v>
      </c>
      <c r="BC27" s="323">
        <f>IF('НП ДЕННА'!BC27&gt;0,IF(ROUND('НП ДЕННА'!BC27*$CF$4,0)&gt;0,ROUND('НП ДЕННА'!BC27*$CF$4,0)*2,2),0)</f>
        <v>0</v>
      </c>
      <c r="BD27" s="323">
        <f>IF('НП ДЕННА'!BD27&gt;0,IF(ROUND('НП ДЕННА'!BD27*$CF$4,0)&gt;0,ROUND('НП ДЕННА'!BD27*$CF$4,0)*2,2),0)</f>
        <v>0</v>
      </c>
      <c r="BE27" s="323">
        <f>IF('НП ДЕННА'!BE27&gt;0,IF(ROUND('НП ДЕННА'!BE27*$CF$4,0)&gt;0,ROUND('НП ДЕННА'!BE27*$CF$4,0)*2,2),0)</f>
        <v>0</v>
      </c>
      <c r="BF27" s="69">
        <f>'НП ДЕННА'!BF27</f>
        <v>0</v>
      </c>
      <c r="BG27" s="323">
        <f>IF('НП ДЕННА'!BG27&gt;0,IF(ROUND('НП ДЕННА'!BG27*$CF$4,0)&gt;0,ROUND('НП ДЕННА'!BG27*$CF$4,0)*2,2),0)</f>
        <v>0</v>
      </c>
      <c r="BH27" s="323">
        <f>IF('НП ДЕННА'!BH27&gt;0,IF(ROUND('НП ДЕННА'!BH27*$CF$4,0)&gt;0,ROUND('НП ДЕННА'!BH27*$CF$4,0)*2,2),0)</f>
        <v>0</v>
      </c>
      <c r="BI27" s="323">
        <f>IF('НП ДЕННА'!BI27&gt;0,IF(ROUND('НП ДЕННА'!BI27*$CF$4,0)&gt;0,ROUND('НП ДЕННА'!BI27*$CF$4,0)*2,2),0)</f>
        <v>0</v>
      </c>
      <c r="BJ27" s="69">
        <f>'НП ДЕННА'!BJ27</f>
        <v>0</v>
      </c>
      <c r="BK27" s="323">
        <f>IF('НП ДЕННА'!BK27&gt;0,IF(ROUND('НП ДЕННА'!BK27*$CF$4,0)&gt;0,ROUND('НП ДЕННА'!BK27*$CF$4,0)*2,2),0)</f>
        <v>0</v>
      </c>
      <c r="BL27" s="323">
        <f>IF('НП ДЕННА'!BL27&gt;0,IF(ROUND('НП ДЕННА'!BL27*$CF$4,0)&gt;0,ROUND('НП ДЕННА'!BL27*$CF$4,0)*2,2),0)</f>
        <v>0</v>
      </c>
      <c r="BM27" s="323">
        <f>IF('НП ДЕННА'!BM27&gt;0,IF(ROUND('НП ДЕННА'!BM27*$CF$4,0)&gt;0,ROUND('НП ДЕННА'!BM27*$CF$4,0)*2,2),0)</f>
        <v>0</v>
      </c>
      <c r="BN27" s="69">
        <f>'НП ДЕННА'!BN27</f>
        <v>0</v>
      </c>
      <c r="BO27" s="323">
        <f>IF('НП ДЕННА'!BO27&gt;0,IF(ROUND('НП ДЕННА'!BO27*$CF$4,0)&gt;0,ROUND('НП ДЕННА'!BO27*$CF$4,0)*2,2),0)</f>
        <v>0</v>
      </c>
      <c r="BP27" s="323">
        <f>IF('НП ДЕННА'!BP27&gt;0,IF(ROUND('НП ДЕННА'!BP27*$CF$4,0)&gt;0,ROUND('НП ДЕННА'!BP27*$CF$4,0)*2,2),0)</f>
        <v>0</v>
      </c>
      <c r="BQ27" s="323">
        <f>IF('НП ДЕННА'!BQ27&gt;0,IF(ROUND('НП ДЕННА'!BQ27*$CF$4,0)&gt;0,ROUND('НП ДЕННА'!BQ27*$CF$4,0)*2,2),0)</f>
        <v>0</v>
      </c>
      <c r="BR27" s="69">
        <f>'НП ДЕННА'!BR27</f>
        <v>0</v>
      </c>
      <c r="BS27" s="323">
        <f>IF('НП ДЕННА'!BS27&gt;0,IF(ROUND('НП ДЕННА'!BS27*$CF$4,0)&gt;0,ROUND('НП ДЕННА'!BS27*$CF$4,0)*2,2),0)</f>
        <v>0</v>
      </c>
      <c r="BT27" s="323">
        <f>IF('НП ДЕННА'!BT27&gt;0,IF(ROUND('НП ДЕННА'!BT27*$CF$4,0)&gt;0,ROUND('НП ДЕННА'!BT27*$CF$4,0)*2,2),0)</f>
        <v>0</v>
      </c>
      <c r="BU27" s="323">
        <f>IF('НП ДЕННА'!BU27&gt;0,IF(ROUND('НП ДЕННА'!BU27*$CF$4,0)&gt;0,ROUND('НП ДЕННА'!BU27*$CF$4,0)*2,2),0)</f>
        <v>0</v>
      </c>
      <c r="BV27" s="69">
        <f>'НП ДЕННА'!BV27</f>
        <v>0</v>
      </c>
      <c r="BW27" s="323">
        <f>IF('НП ДЕННА'!BW27&gt;0,IF(ROUND('НП ДЕННА'!BW27*$CF$4,0)&gt;0,ROUND('НП ДЕННА'!BW27*$CF$4,0)*2,2),0)</f>
        <v>0</v>
      </c>
      <c r="BX27" s="323">
        <f>IF('НП ДЕННА'!BX27&gt;0,IF(ROUND('НП ДЕННА'!BX27*$CF$4,0)&gt;0,ROUND('НП ДЕННА'!BX27*$CF$4,0)*2,2),0)</f>
        <v>0</v>
      </c>
      <c r="BY27" s="323">
        <f>IF('НП ДЕННА'!BY27&gt;0,IF(ROUND('НП ДЕННА'!BY27*$CF$4,0)&gt;0,ROUND('НП ДЕННА'!BY27*$CF$4,0)*2,2),0)</f>
        <v>0</v>
      </c>
      <c r="BZ27" s="69">
        <f>'НП ДЕННА'!BZ27</f>
        <v>0</v>
      </c>
      <c r="CA27" s="323">
        <f>IF('НП ДЕННА'!CA27&gt;0,IF(ROUND('НП ДЕННА'!CA27*$CF$4,0)&gt;0,ROUND('НП ДЕННА'!CA27*$CF$4,0)*2,2),0)</f>
        <v>0</v>
      </c>
      <c r="CB27" s="323">
        <f>IF('НП ДЕННА'!CB27&gt;0,IF(ROUND('НП ДЕННА'!CB27*$CF$4,0)&gt;0,ROUND('НП ДЕННА'!CB27*$CF$4,0)*2,2),0)</f>
        <v>0</v>
      </c>
      <c r="CC27" s="323">
        <f>IF('НП ДЕННА'!CC27&gt;0,IF(ROUND('НП ДЕННА'!CC27*$CF$4,0)&gt;0,ROUND('НП ДЕННА'!CC27*$CF$4,0)*2,2),0)</f>
        <v>0</v>
      </c>
      <c r="CD27" s="69">
        <f>'НП ДЕННА'!CD27</f>
        <v>0</v>
      </c>
      <c r="CE27" s="62">
        <f t="shared" si="3"/>
        <v>0</v>
      </c>
    </row>
    <row r="28" spans="1:83" s="19" customFormat="1" ht="10.199999999999999" hidden="1" x14ac:dyDescent="0.2">
      <c r="A28" s="22" t="str">
        <f>'НП ДЕННА'!A28</f>
        <v>1.1.12</v>
      </c>
      <c r="B28" s="363">
        <f>'НП ДЕННА'!B28</f>
        <v>0</v>
      </c>
      <c r="C28" s="364">
        <f>'НП ДЕННА'!C28</f>
        <v>0</v>
      </c>
      <c r="D28" s="272">
        <f>'НП ДЕННА'!D28</f>
        <v>0</v>
      </c>
      <c r="E28" s="273">
        <f>'НП ДЕННА'!E28</f>
        <v>0</v>
      </c>
      <c r="F28" s="273">
        <f>'НП ДЕННА'!F28</f>
        <v>0</v>
      </c>
      <c r="G28" s="274">
        <f>'НП ДЕННА'!G28</f>
        <v>0</v>
      </c>
      <c r="H28" s="272">
        <f>'НП ДЕННА'!H28</f>
        <v>0</v>
      </c>
      <c r="I28" s="273">
        <f>'НП ДЕННА'!I28</f>
        <v>0</v>
      </c>
      <c r="J28" s="273">
        <f>'НП ДЕННА'!J28</f>
        <v>0</v>
      </c>
      <c r="K28" s="273">
        <f>'НП ДЕННА'!K28</f>
        <v>0</v>
      </c>
      <c r="L28" s="273">
        <f>'НП ДЕННА'!L28</f>
        <v>0</v>
      </c>
      <c r="M28" s="273">
        <f>'НП ДЕННА'!M28</f>
        <v>0</v>
      </c>
      <c r="N28" s="273">
        <f>'НП ДЕННА'!N28</f>
        <v>0</v>
      </c>
      <c r="O28" s="273">
        <f>'НП ДЕННА'!O28</f>
        <v>0</v>
      </c>
      <c r="P28" s="273">
        <f>'НП ДЕННА'!P28</f>
        <v>0</v>
      </c>
      <c r="Q28" s="273">
        <f>'НП ДЕННА'!Q28</f>
        <v>0</v>
      </c>
      <c r="R28" s="273">
        <f>'НП ДЕННА'!R28</f>
        <v>0</v>
      </c>
      <c r="S28" s="273">
        <f>'НП ДЕННА'!S28</f>
        <v>0</v>
      </c>
      <c r="T28" s="257">
        <f>'НП ДЕННА'!T28</f>
        <v>0</v>
      </c>
      <c r="U28" s="257">
        <f>'НП ДЕННА'!U28</f>
        <v>0</v>
      </c>
      <c r="V28" s="367">
        <f>'НП ДЕННА'!V28</f>
        <v>0</v>
      </c>
      <c r="W28" s="431">
        <f>'НП ДЕННА'!W28</f>
        <v>0</v>
      </c>
      <c r="X28" s="431">
        <f>'НП ДЕННА'!X28</f>
        <v>0</v>
      </c>
      <c r="Y28" s="431">
        <f>'НП ДЕННА'!Y28</f>
        <v>0</v>
      </c>
      <c r="Z28" s="431">
        <f>'НП ДЕННА'!Z28</f>
        <v>0</v>
      </c>
      <c r="AA28" s="431">
        <f>'НП ДЕННА'!AA28</f>
        <v>0</v>
      </c>
      <c r="AB28" s="431">
        <f>'НП ДЕННА'!AB28</f>
        <v>0</v>
      </c>
      <c r="AC28" s="275">
        <f>'НП ДЕННА'!AC28</f>
        <v>0</v>
      </c>
      <c r="AD28" s="134">
        <f>'НП ДЕННА'!AD28</f>
        <v>0</v>
      </c>
      <c r="AE28" s="9">
        <f t="shared" si="0"/>
        <v>0</v>
      </c>
      <c r="AF28" s="9">
        <f t="shared" si="1"/>
        <v>0</v>
      </c>
      <c r="AG28" s="9">
        <f t="shared" si="2"/>
        <v>0</v>
      </c>
      <c r="AH28" s="9">
        <f t="shared" si="4"/>
        <v>0</v>
      </c>
      <c r="AI28" s="323">
        <f>IF('НП ДЕННА'!AI28&gt;0,IF(ROUND('НП ДЕННА'!AI28*$CF$4,0)&gt;0,ROUND('НП ДЕННА'!AI28*$CF$4,0)*2,2),0)</f>
        <v>0</v>
      </c>
      <c r="AJ28" s="323">
        <f>IF('НП ДЕННА'!AJ28&gt;0,IF(ROUND('НП ДЕННА'!AJ28*$CF$4,0)&gt;0,ROUND('НП ДЕННА'!AJ28*$CF$4,0)*2,2),0)</f>
        <v>0</v>
      </c>
      <c r="AK28" s="323">
        <f>IF('НП ДЕННА'!AK28&gt;0,IF(ROUND('НП ДЕННА'!AK28*$CF$4,0)&gt;0,ROUND('НП ДЕННА'!AK28*$CF$4,0)*2,2),0)</f>
        <v>0</v>
      </c>
      <c r="AL28" s="69">
        <f>'НП ДЕННА'!AL28</f>
        <v>0</v>
      </c>
      <c r="AM28" s="323">
        <f>IF('НП ДЕННА'!AM28&gt;0,IF(ROUND('НП ДЕННА'!AM28*$CF$4,0)&gt;0,ROUND('НП ДЕННА'!AM28*$CF$4,0)*2,2),0)</f>
        <v>0</v>
      </c>
      <c r="AN28" s="323">
        <f>IF('НП ДЕННА'!AN28&gt;0,IF(ROUND('НП ДЕННА'!AN28*$CF$4,0)&gt;0,ROUND('НП ДЕННА'!AN28*$CF$4,0)*2,2),0)</f>
        <v>0</v>
      </c>
      <c r="AO28" s="323">
        <f>IF('НП ДЕННА'!AO28&gt;0,IF(ROUND('НП ДЕННА'!AO28*$CF$4,0)&gt;0,ROUND('НП ДЕННА'!AO28*$CF$4,0)*2,2),0)</f>
        <v>0</v>
      </c>
      <c r="AP28" s="69">
        <f>'НП ДЕННА'!AP28</f>
        <v>0</v>
      </c>
      <c r="AQ28" s="323">
        <f>IF('НП ДЕННА'!AQ28&gt;0,IF(ROUND('НП ДЕННА'!AQ28*$CF$4,0)&gt;0,ROUND('НП ДЕННА'!AQ28*$CF$4,0)*2,2),0)</f>
        <v>0</v>
      </c>
      <c r="AR28" s="323">
        <f>IF('НП ДЕННА'!AR28&gt;0,IF(ROUND('НП ДЕННА'!AR28*$CF$4,0)&gt;0,ROUND('НП ДЕННА'!AR28*$CF$4,0)*2,2),0)</f>
        <v>0</v>
      </c>
      <c r="AS28" s="323">
        <f>IF('НП ДЕННА'!AS28&gt;0,IF(ROUND('НП ДЕННА'!AS28*$CF$4,0)&gt;0,ROUND('НП ДЕННА'!AS28*$CF$4,0)*2,2),0)</f>
        <v>0</v>
      </c>
      <c r="AT28" s="69">
        <f>'НП ДЕННА'!AT28</f>
        <v>0</v>
      </c>
      <c r="AU28" s="323">
        <f>IF('НП ДЕННА'!AU28&gt;0,IF(ROUND('НП ДЕННА'!AU28*$CF$4,0)&gt;0,ROUND('НП ДЕННА'!AU28*$CF$4,0)*2,2),0)</f>
        <v>0</v>
      </c>
      <c r="AV28" s="323">
        <f>IF('НП ДЕННА'!AV28&gt;0,IF(ROUND('НП ДЕННА'!AV28*$CF$4,0)&gt;0,ROUND('НП ДЕННА'!AV28*$CF$4,0)*2,2),0)</f>
        <v>0</v>
      </c>
      <c r="AW28" s="323">
        <f>IF('НП ДЕННА'!AW28&gt;0,IF(ROUND('НП ДЕННА'!AW28*$CF$4,0)&gt;0,ROUND('НП ДЕННА'!AW28*$CF$4,0)*2,2),0)</f>
        <v>0</v>
      </c>
      <c r="AX28" s="69">
        <f>'НП ДЕННА'!AX28</f>
        <v>0</v>
      </c>
      <c r="AY28" s="323">
        <f>IF('НП ДЕННА'!AY28&gt;0,IF(ROUND('НП ДЕННА'!AY28*$CF$4,0)&gt;0,ROUND('НП ДЕННА'!AY28*$CF$4,0)*2,2),0)</f>
        <v>0</v>
      </c>
      <c r="AZ28" s="323">
        <f>IF('НП ДЕННА'!AZ28&gt;0,IF(ROUND('НП ДЕННА'!AZ28*$CF$4,0)&gt;0,ROUND('НП ДЕННА'!AZ28*$CF$4,0)*2,2),0)</f>
        <v>0</v>
      </c>
      <c r="BA28" s="323">
        <f>IF('НП ДЕННА'!BA28&gt;0,IF(ROUND('НП ДЕННА'!BA28*$CF$4,0)&gt;0,ROUND('НП ДЕННА'!BA28*$CF$4,0)*2,2),0)</f>
        <v>0</v>
      </c>
      <c r="BB28" s="69">
        <f>'НП ДЕННА'!BB28</f>
        <v>0</v>
      </c>
      <c r="BC28" s="323">
        <f>IF('НП ДЕННА'!BC28&gt;0,IF(ROUND('НП ДЕННА'!BC28*$CF$4,0)&gt;0,ROUND('НП ДЕННА'!BC28*$CF$4,0)*2,2),0)</f>
        <v>0</v>
      </c>
      <c r="BD28" s="323">
        <f>IF('НП ДЕННА'!BD28&gt;0,IF(ROUND('НП ДЕННА'!BD28*$CF$4,0)&gt;0,ROUND('НП ДЕННА'!BD28*$CF$4,0)*2,2),0)</f>
        <v>0</v>
      </c>
      <c r="BE28" s="323">
        <f>IF('НП ДЕННА'!BE28&gt;0,IF(ROUND('НП ДЕННА'!BE28*$CF$4,0)&gt;0,ROUND('НП ДЕННА'!BE28*$CF$4,0)*2,2),0)</f>
        <v>0</v>
      </c>
      <c r="BF28" s="69">
        <f>'НП ДЕННА'!BF28</f>
        <v>0</v>
      </c>
      <c r="BG28" s="323">
        <f>IF('НП ДЕННА'!BG28&gt;0,IF(ROUND('НП ДЕННА'!BG28*$CF$4,0)&gt;0,ROUND('НП ДЕННА'!BG28*$CF$4,0)*2,2),0)</f>
        <v>0</v>
      </c>
      <c r="BH28" s="323">
        <f>IF('НП ДЕННА'!BH28&gt;0,IF(ROUND('НП ДЕННА'!BH28*$CF$4,0)&gt;0,ROUND('НП ДЕННА'!BH28*$CF$4,0)*2,2),0)</f>
        <v>0</v>
      </c>
      <c r="BI28" s="323">
        <f>IF('НП ДЕННА'!BI28&gt;0,IF(ROUND('НП ДЕННА'!BI28*$CF$4,0)&gt;0,ROUND('НП ДЕННА'!BI28*$CF$4,0)*2,2),0)</f>
        <v>0</v>
      </c>
      <c r="BJ28" s="69">
        <f>'НП ДЕННА'!BJ28</f>
        <v>0</v>
      </c>
      <c r="BK28" s="323">
        <f>IF('НП ДЕННА'!BK28&gt;0,IF(ROUND('НП ДЕННА'!BK28*$CF$4,0)&gt;0,ROUND('НП ДЕННА'!BK28*$CF$4,0)*2,2),0)</f>
        <v>0</v>
      </c>
      <c r="BL28" s="323">
        <f>IF('НП ДЕННА'!BL28&gt;0,IF(ROUND('НП ДЕННА'!BL28*$CF$4,0)&gt;0,ROUND('НП ДЕННА'!BL28*$CF$4,0)*2,2),0)</f>
        <v>0</v>
      </c>
      <c r="BM28" s="323">
        <f>IF('НП ДЕННА'!BM28&gt;0,IF(ROUND('НП ДЕННА'!BM28*$CF$4,0)&gt;0,ROUND('НП ДЕННА'!BM28*$CF$4,0)*2,2),0)</f>
        <v>0</v>
      </c>
      <c r="BN28" s="69">
        <f>'НП ДЕННА'!BN28</f>
        <v>0</v>
      </c>
      <c r="BO28" s="323">
        <f>IF('НП ДЕННА'!BO28&gt;0,IF(ROUND('НП ДЕННА'!BO28*$CF$4,0)&gt;0,ROUND('НП ДЕННА'!BO28*$CF$4,0)*2,2),0)</f>
        <v>0</v>
      </c>
      <c r="BP28" s="323">
        <f>IF('НП ДЕННА'!BP28&gt;0,IF(ROUND('НП ДЕННА'!BP28*$CF$4,0)&gt;0,ROUND('НП ДЕННА'!BP28*$CF$4,0)*2,2),0)</f>
        <v>0</v>
      </c>
      <c r="BQ28" s="323">
        <f>IF('НП ДЕННА'!BQ28&gt;0,IF(ROUND('НП ДЕННА'!BQ28*$CF$4,0)&gt;0,ROUND('НП ДЕННА'!BQ28*$CF$4,0)*2,2),0)</f>
        <v>0</v>
      </c>
      <c r="BR28" s="69">
        <f>'НП ДЕННА'!BR28</f>
        <v>0</v>
      </c>
      <c r="BS28" s="323">
        <f>IF('НП ДЕННА'!BS28&gt;0,IF(ROUND('НП ДЕННА'!BS28*$CF$4,0)&gt;0,ROUND('НП ДЕННА'!BS28*$CF$4,0)*2,2),0)</f>
        <v>0</v>
      </c>
      <c r="BT28" s="323">
        <f>IF('НП ДЕННА'!BT28&gt;0,IF(ROUND('НП ДЕННА'!BT28*$CF$4,0)&gt;0,ROUND('НП ДЕННА'!BT28*$CF$4,0)*2,2),0)</f>
        <v>0</v>
      </c>
      <c r="BU28" s="323">
        <f>IF('НП ДЕННА'!BU28&gt;0,IF(ROUND('НП ДЕННА'!BU28*$CF$4,0)&gt;0,ROUND('НП ДЕННА'!BU28*$CF$4,0)*2,2),0)</f>
        <v>0</v>
      </c>
      <c r="BV28" s="69">
        <f>'НП ДЕННА'!BV28</f>
        <v>0</v>
      </c>
      <c r="BW28" s="323">
        <f>IF('НП ДЕННА'!BW28&gt;0,IF(ROUND('НП ДЕННА'!BW28*$CF$4,0)&gt;0,ROUND('НП ДЕННА'!BW28*$CF$4,0)*2,2),0)</f>
        <v>0</v>
      </c>
      <c r="BX28" s="323">
        <f>IF('НП ДЕННА'!BX28&gt;0,IF(ROUND('НП ДЕННА'!BX28*$CF$4,0)&gt;0,ROUND('НП ДЕННА'!BX28*$CF$4,0)*2,2),0)</f>
        <v>0</v>
      </c>
      <c r="BY28" s="323">
        <f>IF('НП ДЕННА'!BY28&gt;0,IF(ROUND('НП ДЕННА'!BY28*$CF$4,0)&gt;0,ROUND('НП ДЕННА'!BY28*$CF$4,0)*2,2),0)</f>
        <v>0</v>
      </c>
      <c r="BZ28" s="69">
        <f>'НП ДЕННА'!BZ28</f>
        <v>0</v>
      </c>
      <c r="CA28" s="323">
        <f>IF('НП ДЕННА'!CA28&gt;0,IF(ROUND('НП ДЕННА'!CA28*$CF$4,0)&gt;0,ROUND('НП ДЕННА'!CA28*$CF$4,0)*2,2),0)</f>
        <v>0</v>
      </c>
      <c r="CB28" s="323">
        <f>IF('НП ДЕННА'!CB28&gt;0,IF(ROUND('НП ДЕННА'!CB28*$CF$4,0)&gt;0,ROUND('НП ДЕННА'!CB28*$CF$4,0)*2,2),0)</f>
        <v>0</v>
      </c>
      <c r="CC28" s="323">
        <f>IF('НП ДЕННА'!CC28&gt;0,IF(ROUND('НП ДЕННА'!CC28*$CF$4,0)&gt;0,ROUND('НП ДЕННА'!CC28*$CF$4,0)*2,2),0)</f>
        <v>0</v>
      </c>
      <c r="CD28" s="69">
        <f>'НП ДЕННА'!CD28</f>
        <v>0</v>
      </c>
      <c r="CE28" s="62">
        <f t="shared" si="3"/>
        <v>0</v>
      </c>
    </row>
    <row r="29" spans="1:83" s="19" customFormat="1" ht="10.199999999999999" hidden="1" x14ac:dyDescent="0.2">
      <c r="A29" s="22" t="str">
        <f>'НП ДЕННА'!A29</f>
        <v>1.1.12</v>
      </c>
      <c r="B29" s="363">
        <f>'НП ДЕННА'!B29</f>
        <v>0</v>
      </c>
      <c r="C29" s="364">
        <f>'НП ДЕННА'!C29</f>
        <v>0</v>
      </c>
      <c r="D29" s="272">
        <f>'НП ДЕННА'!D29</f>
        <v>0</v>
      </c>
      <c r="E29" s="273">
        <f>'НП ДЕННА'!E29</f>
        <v>0</v>
      </c>
      <c r="F29" s="273">
        <f>'НП ДЕННА'!F29</f>
        <v>0</v>
      </c>
      <c r="G29" s="274">
        <f>'НП ДЕННА'!G29</f>
        <v>0</v>
      </c>
      <c r="H29" s="272">
        <f>'НП ДЕННА'!H29</f>
        <v>0</v>
      </c>
      <c r="I29" s="273">
        <f>'НП ДЕННА'!I29</f>
        <v>0</v>
      </c>
      <c r="J29" s="273">
        <f>'НП ДЕННА'!J29</f>
        <v>0</v>
      </c>
      <c r="K29" s="273">
        <f>'НП ДЕННА'!K29</f>
        <v>0</v>
      </c>
      <c r="L29" s="273">
        <f>'НП ДЕННА'!L29</f>
        <v>0</v>
      </c>
      <c r="M29" s="273">
        <f>'НП ДЕННА'!M29</f>
        <v>0</v>
      </c>
      <c r="N29" s="273">
        <f>'НП ДЕННА'!N29</f>
        <v>0</v>
      </c>
      <c r="O29" s="273">
        <f>'НП ДЕННА'!O29</f>
        <v>0</v>
      </c>
      <c r="P29" s="273">
        <f>'НП ДЕННА'!P29</f>
        <v>0</v>
      </c>
      <c r="Q29" s="273">
        <f>'НП ДЕННА'!Q29</f>
        <v>0</v>
      </c>
      <c r="R29" s="273">
        <f>'НП ДЕННА'!R29</f>
        <v>0</v>
      </c>
      <c r="S29" s="273">
        <f>'НП ДЕННА'!S29</f>
        <v>0</v>
      </c>
      <c r="T29" s="257">
        <f>'НП ДЕННА'!T29</f>
        <v>0</v>
      </c>
      <c r="U29" s="257">
        <f>'НП ДЕННА'!U29</f>
        <v>0</v>
      </c>
      <c r="V29" s="367">
        <f>'НП ДЕННА'!V29</f>
        <v>0</v>
      </c>
      <c r="W29" s="431">
        <f>'НП ДЕННА'!W29</f>
        <v>0</v>
      </c>
      <c r="X29" s="431">
        <f>'НП ДЕННА'!X29</f>
        <v>0</v>
      </c>
      <c r="Y29" s="431">
        <f>'НП ДЕННА'!Y29</f>
        <v>0</v>
      </c>
      <c r="Z29" s="431">
        <f>'НП ДЕННА'!Z29</f>
        <v>0</v>
      </c>
      <c r="AA29" s="431">
        <f>'НП ДЕННА'!AA29</f>
        <v>0</v>
      </c>
      <c r="AB29" s="431">
        <f>'НП ДЕННА'!AB29</f>
        <v>0</v>
      </c>
      <c r="AC29" s="275">
        <f>'НП ДЕННА'!AC29</f>
        <v>0</v>
      </c>
      <c r="AD29" s="134">
        <f>'НП ДЕННА'!AD29</f>
        <v>0</v>
      </c>
      <c r="AE29" s="9">
        <f t="shared" si="0"/>
        <v>0</v>
      </c>
      <c r="AF29" s="9">
        <f t="shared" si="1"/>
        <v>0</v>
      </c>
      <c r="AG29" s="9">
        <f t="shared" si="2"/>
        <v>0</v>
      </c>
      <c r="AH29" s="9">
        <f t="shared" si="4"/>
        <v>0</v>
      </c>
      <c r="AI29" s="323">
        <f>IF('НП ДЕННА'!AI29&gt;0,IF(ROUND('НП ДЕННА'!AI29*$CF$4,0)&gt;0,ROUND('НП ДЕННА'!AI29*$CF$4,0)*2,2),0)</f>
        <v>0</v>
      </c>
      <c r="AJ29" s="323">
        <f>IF('НП ДЕННА'!AJ29&gt;0,IF(ROUND('НП ДЕННА'!AJ29*$CF$4,0)&gt;0,ROUND('НП ДЕННА'!AJ29*$CF$4,0)*2,2),0)</f>
        <v>0</v>
      </c>
      <c r="AK29" s="323">
        <f>IF('НП ДЕННА'!AK29&gt;0,IF(ROUND('НП ДЕННА'!AK29*$CF$4,0)&gt;0,ROUND('НП ДЕННА'!AK29*$CF$4,0)*2,2),0)</f>
        <v>0</v>
      </c>
      <c r="AL29" s="69">
        <f>'НП ДЕННА'!AL29</f>
        <v>0</v>
      </c>
      <c r="AM29" s="323">
        <f>IF('НП ДЕННА'!AM29&gt;0,IF(ROUND('НП ДЕННА'!AM29*$CF$4,0)&gt;0,ROUND('НП ДЕННА'!AM29*$CF$4,0)*2,2),0)</f>
        <v>0</v>
      </c>
      <c r="AN29" s="323">
        <f>IF('НП ДЕННА'!AN29&gt;0,IF(ROUND('НП ДЕННА'!AN29*$CF$4,0)&gt;0,ROUND('НП ДЕННА'!AN29*$CF$4,0)*2,2),0)</f>
        <v>0</v>
      </c>
      <c r="AO29" s="323">
        <f>IF('НП ДЕННА'!AO29&gt;0,IF(ROUND('НП ДЕННА'!AO29*$CF$4,0)&gt;0,ROUND('НП ДЕННА'!AO29*$CF$4,0)*2,2),0)</f>
        <v>0</v>
      </c>
      <c r="AP29" s="69">
        <f>'НП ДЕННА'!AP29</f>
        <v>0</v>
      </c>
      <c r="AQ29" s="323">
        <f>IF('НП ДЕННА'!AQ29&gt;0,IF(ROUND('НП ДЕННА'!AQ29*$CF$4,0)&gt;0,ROUND('НП ДЕННА'!AQ29*$CF$4,0)*2,2),0)</f>
        <v>0</v>
      </c>
      <c r="AR29" s="323">
        <f>IF('НП ДЕННА'!AR29&gt;0,IF(ROUND('НП ДЕННА'!AR29*$CF$4,0)&gt;0,ROUND('НП ДЕННА'!AR29*$CF$4,0)*2,2),0)</f>
        <v>0</v>
      </c>
      <c r="AS29" s="323">
        <f>IF('НП ДЕННА'!AS29&gt;0,IF(ROUND('НП ДЕННА'!AS29*$CF$4,0)&gt;0,ROUND('НП ДЕННА'!AS29*$CF$4,0)*2,2),0)</f>
        <v>0</v>
      </c>
      <c r="AT29" s="69">
        <f>'НП ДЕННА'!AT29</f>
        <v>0</v>
      </c>
      <c r="AU29" s="323">
        <f>IF('НП ДЕННА'!AU29&gt;0,IF(ROUND('НП ДЕННА'!AU29*$CF$4,0)&gt;0,ROUND('НП ДЕННА'!AU29*$CF$4,0)*2,2),0)</f>
        <v>0</v>
      </c>
      <c r="AV29" s="323">
        <f>IF('НП ДЕННА'!AV29&gt;0,IF(ROUND('НП ДЕННА'!AV29*$CF$4,0)&gt;0,ROUND('НП ДЕННА'!AV29*$CF$4,0)*2,2),0)</f>
        <v>0</v>
      </c>
      <c r="AW29" s="323">
        <f>IF('НП ДЕННА'!AW29&gt;0,IF(ROUND('НП ДЕННА'!AW29*$CF$4,0)&gt;0,ROUND('НП ДЕННА'!AW29*$CF$4,0)*2,2),0)</f>
        <v>0</v>
      </c>
      <c r="AX29" s="69">
        <f>'НП ДЕННА'!AX29</f>
        <v>0</v>
      </c>
      <c r="AY29" s="323">
        <f>IF('НП ДЕННА'!AY29&gt;0,IF(ROUND('НП ДЕННА'!AY29*$CF$4,0)&gt;0,ROUND('НП ДЕННА'!AY29*$CF$4,0)*2,2),0)</f>
        <v>0</v>
      </c>
      <c r="AZ29" s="323">
        <f>IF('НП ДЕННА'!AZ29&gt;0,IF(ROUND('НП ДЕННА'!AZ29*$CF$4,0)&gt;0,ROUND('НП ДЕННА'!AZ29*$CF$4,0)*2,2),0)</f>
        <v>0</v>
      </c>
      <c r="BA29" s="323">
        <f>IF('НП ДЕННА'!BA29&gt;0,IF(ROUND('НП ДЕННА'!BA29*$CF$4,0)&gt;0,ROUND('НП ДЕННА'!BA29*$CF$4,0)*2,2),0)</f>
        <v>0</v>
      </c>
      <c r="BB29" s="69">
        <f>'НП ДЕННА'!BB29</f>
        <v>0</v>
      </c>
      <c r="BC29" s="323">
        <f>IF('НП ДЕННА'!BC29&gt;0,IF(ROUND('НП ДЕННА'!BC29*$CF$4,0)&gt;0,ROUND('НП ДЕННА'!BC29*$CF$4,0)*2,2),0)</f>
        <v>0</v>
      </c>
      <c r="BD29" s="323">
        <f>IF('НП ДЕННА'!BD29&gt;0,IF(ROUND('НП ДЕННА'!BD29*$CF$4,0)&gt;0,ROUND('НП ДЕННА'!BD29*$CF$4,0)*2,2),0)</f>
        <v>0</v>
      </c>
      <c r="BE29" s="323">
        <f>IF('НП ДЕННА'!BE29&gt;0,IF(ROUND('НП ДЕННА'!BE29*$CF$4,0)&gt;0,ROUND('НП ДЕННА'!BE29*$CF$4,0)*2,2),0)</f>
        <v>0</v>
      </c>
      <c r="BF29" s="69">
        <f>'НП ДЕННА'!BF29</f>
        <v>0</v>
      </c>
      <c r="BG29" s="323">
        <f>IF('НП ДЕННА'!BG29&gt;0,IF(ROUND('НП ДЕННА'!BG29*$CF$4,0)&gt;0,ROUND('НП ДЕННА'!BG29*$CF$4,0)*2,2),0)</f>
        <v>0</v>
      </c>
      <c r="BH29" s="323">
        <f>IF('НП ДЕННА'!BH29&gt;0,IF(ROUND('НП ДЕННА'!BH29*$CF$4,0)&gt;0,ROUND('НП ДЕННА'!BH29*$CF$4,0)*2,2),0)</f>
        <v>0</v>
      </c>
      <c r="BI29" s="323">
        <f>IF('НП ДЕННА'!BI29&gt;0,IF(ROUND('НП ДЕННА'!BI29*$CF$4,0)&gt;0,ROUND('НП ДЕННА'!BI29*$CF$4,0)*2,2),0)</f>
        <v>0</v>
      </c>
      <c r="BJ29" s="69">
        <f>'НП ДЕННА'!BJ29</f>
        <v>0</v>
      </c>
      <c r="BK29" s="323">
        <f>IF('НП ДЕННА'!BK29&gt;0,IF(ROUND('НП ДЕННА'!BK29*$CF$4,0)&gt;0,ROUND('НП ДЕННА'!BK29*$CF$4,0)*2,2),0)</f>
        <v>0</v>
      </c>
      <c r="BL29" s="323">
        <f>IF('НП ДЕННА'!BL29&gt;0,IF(ROUND('НП ДЕННА'!BL29*$CF$4,0)&gt;0,ROUND('НП ДЕННА'!BL29*$CF$4,0)*2,2),0)</f>
        <v>0</v>
      </c>
      <c r="BM29" s="323">
        <f>IF('НП ДЕННА'!BM29&gt;0,IF(ROUND('НП ДЕННА'!BM29*$CF$4,0)&gt;0,ROUND('НП ДЕННА'!BM29*$CF$4,0)*2,2),0)</f>
        <v>0</v>
      </c>
      <c r="BN29" s="69">
        <f>'НП ДЕННА'!BN29</f>
        <v>0</v>
      </c>
      <c r="BO29" s="323">
        <f>IF('НП ДЕННА'!BO29&gt;0,IF(ROUND('НП ДЕННА'!BO29*$CF$4,0)&gt;0,ROUND('НП ДЕННА'!BO29*$CF$4,0)*2,2),0)</f>
        <v>0</v>
      </c>
      <c r="BP29" s="323">
        <f>IF('НП ДЕННА'!BP29&gt;0,IF(ROUND('НП ДЕННА'!BP29*$CF$4,0)&gt;0,ROUND('НП ДЕННА'!BP29*$CF$4,0)*2,2),0)</f>
        <v>0</v>
      </c>
      <c r="BQ29" s="323">
        <f>IF('НП ДЕННА'!BQ29&gt;0,IF(ROUND('НП ДЕННА'!BQ29*$CF$4,0)&gt;0,ROUND('НП ДЕННА'!BQ29*$CF$4,0)*2,2),0)</f>
        <v>0</v>
      </c>
      <c r="BR29" s="69">
        <f>'НП ДЕННА'!BR29</f>
        <v>0</v>
      </c>
      <c r="BS29" s="323">
        <f>IF('НП ДЕННА'!BS29&gt;0,IF(ROUND('НП ДЕННА'!BS29*$CF$4,0)&gt;0,ROUND('НП ДЕННА'!BS29*$CF$4,0)*2,2),0)</f>
        <v>0</v>
      </c>
      <c r="BT29" s="323">
        <f>IF('НП ДЕННА'!BT29&gt;0,IF(ROUND('НП ДЕННА'!BT29*$CF$4,0)&gt;0,ROUND('НП ДЕННА'!BT29*$CF$4,0)*2,2),0)</f>
        <v>0</v>
      </c>
      <c r="BU29" s="323">
        <f>IF('НП ДЕННА'!BU29&gt;0,IF(ROUND('НП ДЕННА'!BU29*$CF$4,0)&gt;0,ROUND('НП ДЕННА'!BU29*$CF$4,0)*2,2),0)</f>
        <v>0</v>
      </c>
      <c r="BV29" s="69">
        <f>'НП ДЕННА'!BV29</f>
        <v>0</v>
      </c>
      <c r="BW29" s="323">
        <f>IF('НП ДЕННА'!BW29&gt;0,IF(ROUND('НП ДЕННА'!BW29*$CF$4,0)&gt;0,ROUND('НП ДЕННА'!BW29*$CF$4,0)*2,2),0)</f>
        <v>0</v>
      </c>
      <c r="BX29" s="323">
        <f>IF('НП ДЕННА'!BX29&gt;0,IF(ROUND('НП ДЕННА'!BX29*$CF$4,0)&gt;0,ROUND('НП ДЕННА'!BX29*$CF$4,0)*2,2),0)</f>
        <v>0</v>
      </c>
      <c r="BY29" s="323">
        <f>IF('НП ДЕННА'!BY29&gt;0,IF(ROUND('НП ДЕННА'!BY29*$CF$4,0)&gt;0,ROUND('НП ДЕННА'!BY29*$CF$4,0)*2,2),0)</f>
        <v>0</v>
      </c>
      <c r="BZ29" s="69">
        <f>'НП ДЕННА'!BZ29</f>
        <v>0</v>
      </c>
      <c r="CA29" s="323">
        <f>IF('НП ДЕННА'!CA29&gt;0,IF(ROUND('НП ДЕННА'!CA29*$CF$4,0)&gt;0,ROUND('НП ДЕННА'!CA29*$CF$4,0)*2,2),0)</f>
        <v>0</v>
      </c>
      <c r="CB29" s="323">
        <f>IF('НП ДЕННА'!CB29&gt;0,IF(ROUND('НП ДЕННА'!CB29*$CF$4,0)&gt;0,ROUND('НП ДЕННА'!CB29*$CF$4,0)*2,2),0)</f>
        <v>0</v>
      </c>
      <c r="CC29" s="323">
        <f>IF('НП ДЕННА'!CC29&gt;0,IF(ROUND('НП ДЕННА'!CC29*$CF$4,0)&gt;0,ROUND('НП ДЕННА'!CC29*$CF$4,0)*2,2),0)</f>
        <v>0</v>
      </c>
      <c r="CD29" s="69">
        <f>'НП ДЕННА'!CD29</f>
        <v>0</v>
      </c>
      <c r="CE29" s="62">
        <f t="shared" si="3"/>
        <v>0</v>
      </c>
    </row>
    <row r="30" spans="1:83" s="19" customFormat="1" ht="10.199999999999999" hidden="1" x14ac:dyDescent="0.2">
      <c r="A30" s="22" t="str">
        <f>'НП ДЕННА'!A30</f>
        <v>1.1.12</v>
      </c>
      <c r="B30" s="363">
        <f>'НП ДЕННА'!B30</f>
        <v>0</v>
      </c>
      <c r="C30" s="364">
        <f>'НП ДЕННА'!C30</f>
        <v>0</v>
      </c>
      <c r="D30" s="272">
        <f>'НП ДЕННА'!D30</f>
        <v>0</v>
      </c>
      <c r="E30" s="273">
        <f>'НП ДЕННА'!E30</f>
        <v>0</v>
      </c>
      <c r="F30" s="273">
        <f>'НП ДЕННА'!F30</f>
        <v>0</v>
      </c>
      <c r="G30" s="274">
        <f>'НП ДЕННА'!G30</f>
        <v>0</v>
      </c>
      <c r="H30" s="272">
        <f>'НП ДЕННА'!H30</f>
        <v>0</v>
      </c>
      <c r="I30" s="273">
        <f>'НП ДЕННА'!I30</f>
        <v>0</v>
      </c>
      <c r="J30" s="273">
        <f>'НП ДЕННА'!J30</f>
        <v>0</v>
      </c>
      <c r="K30" s="273">
        <f>'НП ДЕННА'!K30</f>
        <v>0</v>
      </c>
      <c r="L30" s="273">
        <f>'НП ДЕННА'!L30</f>
        <v>0</v>
      </c>
      <c r="M30" s="273">
        <f>'НП ДЕННА'!M30</f>
        <v>0</v>
      </c>
      <c r="N30" s="273">
        <f>'НП ДЕННА'!N30</f>
        <v>0</v>
      </c>
      <c r="O30" s="273">
        <f>'НП ДЕННА'!O30</f>
        <v>0</v>
      </c>
      <c r="P30" s="273">
        <f>'НП ДЕННА'!P30</f>
        <v>0</v>
      </c>
      <c r="Q30" s="273">
        <f>'НП ДЕННА'!Q30</f>
        <v>0</v>
      </c>
      <c r="R30" s="273">
        <f>'НП ДЕННА'!R30</f>
        <v>0</v>
      </c>
      <c r="S30" s="273">
        <f>'НП ДЕННА'!S30</f>
        <v>0</v>
      </c>
      <c r="T30" s="257">
        <f>'НП ДЕННА'!T30</f>
        <v>0</v>
      </c>
      <c r="U30" s="257">
        <f>'НП ДЕННА'!U30</f>
        <v>0</v>
      </c>
      <c r="V30" s="367">
        <f>'НП ДЕННА'!V30</f>
        <v>0</v>
      </c>
      <c r="W30" s="431">
        <f>'НП ДЕННА'!W30</f>
        <v>0</v>
      </c>
      <c r="X30" s="431">
        <f>'НП ДЕННА'!X30</f>
        <v>0</v>
      </c>
      <c r="Y30" s="431">
        <f>'НП ДЕННА'!Y30</f>
        <v>0</v>
      </c>
      <c r="Z30" s="431">
        <f>'НП ДЕННА'!Z30</f>
        <v>0</v>
      </c>
      <c r="AA30" s="431">
        <f>'НП ДЕННА'!AA30</f>
        <v>0</v>
      </c>
      <c r="AB30" s="431">
        <f>'НП ДЕННА'!AB30</f>
        <v>0</v>
      </c>
      <c r="AC30" s="275">
        <f>'НП ДЕННА'!AC30</f>
        <v>0</v>
      </c>
      <c r="AD30" s="134">
        <f>'НП ДЕННА'!AD30</f>
        <v>0</v>
      </c>
      <c r="AE30" s="9">
        <f t="shared" si="0"/>
        <v>0</v>
      </c>
      <c r="AF30" s="9">
        <f t="shared" si="1"/>
        <v>0</v>
      </c>
      <c r="AG30" s="9">
        <f t="shared" si="2"/>
        <v>0</v>
      </c>
      <c r="AH30" s="9">
        <f t="shared" si="4"/>
        <v>0</v>
      </c>
      <c r="AI30" s="323">
        <f>IF('НП ДЕННА'!AI30&gt;0,IF(ROUND('НП ДЕННА'!AI30*$CF$4,0)&gt;0,ROUND('НП ДЕННА'!AI30*$CF$4,0)*2,2),0)</f>
        <v>0</v>
      </c>
      <c r="AJ30" s="323">
        <f>IF('НП ДЕННА'!AJ30&gt;0,IF(ROUND('НП ДЕННА'!AJ30*$CF$4,0)&gt;0,ROUND('НП ДЕННА'!AJ30*$CF$4,0)*2,2),0)</f>
        <v>0</v>
      </c>
      <c r="AK30" s="323">
        <f>IF('НП ДЕННА'!AK30&gt;0,IF(ROUND('НП ДЕННА'!AK30*$CF$4,0)&gt;0,ROUND('НП ДЕННА'!AK30*$CF$4,0)*2,2),0)</f>
        <v>0</v>
      </c>
      <c r="AL30" s="69">
        <f>'НП ДЕННА'!AL30</f>
        <v>0</v>
      </c>
      <c r="AM30" s="323">
        <f>IF('НП ДЕННА'!AM30&gt;0,IF(ROUND('НП ДЕННА'!AM30*$CF$4,0)&gt;0,ROUND('НП ДЕННА'!AM30*$CF$4,0)*2,2),0)</f>
        <v>0</v>
      </c>
      <c r="AN30" s="323">
        <f>IF('НП ДЕННА'!AN30&gt;0,IF(ROUND('НП ДЕННА'!AN30*$CF$4,0)&gt;0,ROUND('НП ДЕННА'!AN30*$CF$4,0)*2,2),0)</f>
        <v>0</v>
      </c>
      <c r="AO30" s="323">
        <f>IF('НП ДЕННА'!AO30&gt;0,IF(ROUND('НП ДЕННА'!AO30*$CF$4,0)&gt;0,ROUND('НП ДЕННА'!AO30*$CF$4,0)*2,2),0)</f>
        <v>0</v>
      </c>
      <c r="AP30" s="69">
        <f>'НП ДЕННА'!AP30</f>
        <v>0</v>
      </c>
      <c r="AQ30" s="323">
        <f>IF('НП ДЕННА'!AQ30&gt;0,IF(ROUND('НП ДЕННА'!AQ30*$CF$4,0)&gt;0,ROUND('НП ДЕННА'!AQ30*$CF$4,0)*2,2),0)</f>
        <v>0</v>
      </c>
      <c r="AR30" s="323">
        <f>IF('НП ДЕННА'!AR30&gt;0,IF(ROUND('НП ДЕННА'!AR30*$CF$4,0)&gt;0,ROUND('НП ДЕННА'!AR30*$CF$4,0)*2,2),0)</f>
        <v>0</v>
      </c>
      <c r="AS30" s="323">
        <f>IF('НП ДЕННА'!AS30&gt;0,IF(ROUND('НП ДЕННА'!AS30*$CF$4,0)&gt;0,ROUND('НП ДЕННА'!AS30*$CF$4,0)*2,2),0)</f>
        <v>0</v>
      </c>
      <c r="AT30" s="69">
        <f>'НП ДЕННА'!AT30</f>
        <v>0</v>
      </c>
      <c r="AU30" s="323">
        <f>IF('НП ДЕННА'!AU30&gt;0,IF(ROUND('НП ДЕННА'!AU30*$CF$4,0)&gt;0,ROUND('НП ДЕННА'!AU30*$CF$4,0)*2,2),0)</f>
        <v>0</v>
      </c>
      <c r="AV30" s="323">
        <f>IF('НП ДЕННА'!AV30&gt;0,IF(ROUND('НП ДЕННА'!AV30*$CF$4,0)&gt;0,ROUND('НП ДЕННА'!AV30*$CF$4,0)*2,2),0)</f>
        <v>0</v>
      </c>
      <c r="AW30" s="323">
        <f>IF('НП ДЕННА'!AW30&gt;0,IF(ROUND('НП ДЕННА'!AW30*$CF$4,0)&gt;0,ROUND('НП ДЕННА'!AW30*$CF$4,0)*2,2),0)</f>
        <v>0</v>
      </c>
      <c r="AX30" s="69">
        <f>'НП ДЕННА'!AX30</f>
        <v>0</v>
      </c>
      <c r="AY30" s="323">
        <f>IF('НП ДЕННА'!AY30&gt;0,IF(ROUND('НП ДЕННА'!AY30*$CF$4,0)&gt;0,ROUND('НП ДЕННА'!AY30*$CF$4,0)*2,2),0)</f>
        <v>0</v>
      </c>
      <c r="AZ30" s="323">
        <f>IF('НП ДЕННА'!AZ30&gt;0,IF(ROUND('НП ДЕННА'!AZ30*$CF$4,0)&gt;0,ROUND('НП ДЕННА'!AZ30*$CF$4,0)*2,2),0)</f>
        <v>0</v>
      </c>
      <c r="BA30" s="323">
        <f>IF('НП ДЕННА'!BA30&gt;0,IF(ROUND('НП ДЕННА'!BA30*$CF$4,0)&gt;0,ROUND('НП ДЕННА'!BA30*$CF$4,0)*2,2),0)</f>
        <v>0</v>
      </c>
      <c r="BB30" s="69">
        <f>'НП ДЕННА'!BB30</f>
        <v>0</v>
      </c>
      <c r="BC30" s="323">
        <f>IF('НП ДЕННА'!BC30&gt;0,IF(ROUND('НП ДЕННА'!BC30*$CF$4,0)&gt;0,ROUND('НП ДЕННА'!BC30*$CF$4,0)*2,2),0)</f>
        <v>0</v>
      </c>
      <c r="BD30" s="323">
        <f>IF('НП ДЕННА'!BD30&gt;0,IF(ROUND('НП ДЕННА'!BD30*$CF$4,0)&gt;0,ROUND('НП ДЕННА'!BD30*$CF$4,0)*2,2),0)</f>
        <v>0</v>
      </c>
      <c r="BE30" s="323">
        <f>IF('НП ДЕННА'!BE30&gt;0,IF(ROUND('НП ДЕННА'!BE30*$CF$4,0)&gt;0,ROUND('НП ДЕННА'!BE30*$CF$4,0)*2,2),0)</f>
        <v>0</v>
      </c>
      <c r="BF30" s="69">
        <f>'НП ДЕННА'!BF30</f>
        <v>0</v>
      </c>
      <c r="BG30" s="323">
        <f>IF('НП ДЕННА'!BG30&gt;0,IF(ROUND('НП ДЕННА'!BG30*$CF$4,0)&gt;0,ROUND('НП ДЕННА'!BG30*$CF$4,0)*2,2),0)</f>
        <v>0</v>
      </c>
      <c r="BH30" s="323">
        <f>IF('НП ДЕННА'!BH30&gt;0,IF(ROUND('НП ДЕННА'!BH30*$CF$4,0)&gt;0,ROUND('НП ДЕННА'!BH30*$CF$4,0)*2,2),0)</f>
        <v>0</v>
      </c>
      <c r="BI30" s="323">
        <f>IF('НП ДЕННА'!BI30&gt;0,IF(ROUND('НП ДЕННА'!BI30*$CF$4,0)&gt;0,ROUND('НП ДЕННА'!BI30*$CF$4,0)*2,2),0)</f>
        <v>0</v>
      </c>
      <c r="BJ30" s="69">
        <f>'НП ДЕННА'!BJ30</f>
        <v>0</v>
      </c>
      <c r="BK30" s="323">
        <f>IF('НП ДЕННА'!BK30&gt;0,IF(ROUND('НП ДЕННА'!BK30*$CF$4,0)&gt;0,ROUND('НП ДЕННА'!BK30*$CF$4,0)*2,2),0)</f>
        <v>0</v>
      </c>
      <c r="BL30" s="323">
        <f>IF('НП ДЕННА'!BL30&gt;0,IF(ROUND('НП ДЕННА'!BL30*$CF$4,0)&gt;0,ROUND('НП ДЕННА'!BL30*$CF$4,0)*2,2),0)</f>
        <v>0</v>
      </c>
      <c r="BM30" s="323">
        <f>IF('НП ДЕННА'!BM30&gt;0,IF(ROUND('НП ДЕННА'!BM30*$CF$4,0)&gt;0,ROUND('НП ДЕННА'!BM30*$CF$4,0)*2,2),0)</f>
        <v>0</v>
      </c>
      <c r="BN30" s="69">
        <f>'НП ДЕННА'!BN30</f>
        <v>0</v>
      </c>
      <c r="BO30" s="323">
        <f>IF('НП ДЕННА'!BO30&gt;0,IF(ROUND('НП ДЕННА'!BO30*$CF$4,0)&gt;0,ROUND('НП ДЕННА'!BO30*$CF$4,0)*2,2),0)</f>
        <v>0</v>
      </c>
      <c r="BP30" s="323">
        <f>IF('НП ДЕННА'!BP30&gt;0,IF(ROUND('НП ДЕННА'!BP30*$CF$4,0)&gt;0,ROUND('НП ДЕННА'!BP30*$CF$4,0)*2,2),0)</f>
        <v>0</v>
      </c>
      <c r="BQ30" s="323">
        <f>IF('НП ДЕННА'!BQ30&gt;0,IF(ROUND('НП ДЕННА'!BQ30*$CF$4,0)&gt;0,ROUND('НП ДЕННА'!BQ30*$CF$4,0)*2,2),0)</f>
        <v>0</v>
      </c>
      <c r="BR30" s="69">
        <f>'НП ДЕННА'!BR30</f>
        <v>0</v>
      </c>
      <c r="BS30" s="323">
        <f>IF('НП ДЕННА'!BS30&gt;0,IF(ROUND('НП ДЕННА'!BS30*$CF$4,0)&gt;0,ROUND('НП ДЕННА'!BS30*$CF$4,0)*2,2),0)</f>
        <v>0</v>
      </c>
      <c r="BT30" s="323">
        <f>IF('НП ДЕННА'!BT30&gt;0,IF(ROUND('НП ДЕННА'!BT30*$CF$4,0)&gt;0,ROUND('НП ДЕННА'!BT30*$CF$4,0)*2,2),0)</f>
        <v>0</v>
      </c>
      <c r="BU30" s="323">
        <f>IF('НП ДЕННА'!BU30&gt;0,IF(ROUND('НП ДЕННА'!BU30*$CF$4,0)&gt;0,ROUND('НП ДЕННА'!BU30*$CF$4,0)*2,2),0)</f>
        <v>0</v>
      </c>
      <c r="BV30" s="69">
        <f>'НП ДЕННА'!BV30</f>
        <v>0</v>
      </c>
      <c r="BW30" s="323">
        <f>IF('НП ДЕННА'!BW30&gt;0,IF(ROUND('НП ДЕННА'!BW30*$CF$4,0)&gt;0,ROUND('НП ДЕННА'!BW30*$CF$4,0)*2,2),0)</f>
        <v>0</v>
      </c>
      <c r="BX30" s="323">
        <f>IF('НП ДЕННА'!BX30&gt;0,IF(ROUND('НП ДЕННА'!BX30*$CF$4,0)&gt;0,ROUND('НП ДЕННА'!BX30*$CF$4,0)*2,2),0)</f>
        <v>0</v>
      </c>
      <c r="BY30" s="323">
        <f>IF('НП ДЕННА'!BY30&gt;0,IF(ROUND('НП ДЕННА'!BY30*$CF$4,0)&gt;0,ROUND('НП ДЕННА'!BY30*$CF$4,0)*2,2),0)</f>
        <v>0</v>
      </c>
      <c r="BZ30" s="69">
        <f>'НП ДЕННА'!BZ30</f>
        <v>0</v>
      </c>
      <c r="CA30" s="323">
        <f>IF('НП ДЕННА'!CA30&gt;0,IF(ROUND('НП ДЕННА'!CA30*$CF$4,0)&gt;0,ROUND('НП ДЕННА'!CA30*$CF$4,0)*2,2),0)</f>
        <v>0</v>
      </c>
      <c r="CB30" s="323">
        <f>IF('НП ДЕННА'!CB30&gt;0,IF(ROUND('НП ДЕННА'!CB30*$CF$4,0)&gt;0,ROUND('НП ДЕННА'!CB30*$CF$4,0)*2,2),0)</f>
        <v>0</v>
      </c>
      <c r="CC30" s="323">
        <f>IF('НП ДЕННА'!CC30&gt;0,IF(ROUND('НП ДЕННА'!CC30*$CF$4,0)&gt;0,ROUND('НП ДЕННА'!CC30*$CF$4,0)*2,2),0)</f>
        <v>0</v>
      </c>
      <c r="CD30" s="69">
        <f>'НП ДЕННА'!CD30</f>
        <v>0</v>
      </c>
      <c r="CE30" s="62">
        <f t="shared" si="3"/>
        <v>0</v>
      </c>
    </row>
    <row r="31" spans="1:83" s="19" customFormat="1" ht="10.199999999999999" hidden="1" x14ac:dyDescent="0.2">
      <c r="A31" s="22" t="str">
        <f>'НП ДЕННА'!A31</f>
        <v>1.1.12</v>
      </c>
      <c r="B31" s="363">
        <f>'НП ДЕННА'!B31</f>
        <v>0</v>
      </c>
      <c r="C31" s="364">
        <f>'НП ДЕННА'!C31</f>
        <v>0</v>
      </c>
      <c r="D31" s="272">
        <f>'НП ДЕННА'!D31</f>
        <v>0</v>
      </c>
      <c r="E31" s="273">
        <f>'НП ДЕННА'!E31</f>
        <v>0</v>
      </c>
      <c r="F31" s="273">
        <f>'НП ДЕННА'!F31</f>
        <v>0</v>
      </c>
      <c r="G31" s="274">
        <f>'НП ДЕННА'!G31</f>
        <v>0</v>
      </c>
      <c r="H31" s="272">
        <f>'НП ДЕННА'!H31</f>
        <v>0</v>
      </c>
      <c r="I31" s="273">
        <f>'НП ДЕННА'!I31</f>
        <v>0</v>
      </c>
      <c r="J31" s="273">
        <f>'НП ДЕННА'!J31</f>
        <v>0</v>
      </c>
      <c r="K31" s="273">
        <f>'НП ДЕННА'!K31</f>
        <v>0</v>
      </c>
      <c r="L31" s="273">
        <f>'НП ДЕННА'!L31</f>
        <v>0</v>
      </c>
      <c r="M31" s="273">
        <f>'НП ДЕННА'!M31</f>
        <v>0</v>
      </c>
      <c r="N31" s="273">
        <f>'НП ДЕННА'!N31</f>
        <v>0</v>
      </c>
      <c r="O31" s="273">
        <f>'НП ДЕННА'!O31</f>
        <v>0</v>
      </c>
      <c r="P31" s="273">
        <f>'НП ДЕННА'!P31</f>
        <v>0</v>
      </c>
      <c r="Q31" s="273">
        <f>'НП ДЕННА'!Q31</f>
        <v>0</v>
      </c>
      <c r="R31" s="273">
        <f>'НП ДЕННА'!R31</f>
        <v>0</v>
      </c>
      <c r="S31" s="273">
        <f>'НП ДЕННА'!S31</f>
        <v>0</v>
      </c>
      <c r="T31" s="257">
        <f>'НП ДЕННА'!T31</f>
        <v>0</v>
      </c>
      <c r="U31" s="257">
        <f>'НП ДЕННА'!U31</f>
        <v>0</v>
      </c>
      <c r="V31" s="367">
        <f>'НП ДЕННА'!V31</f>
        <v>0</v>
      </c>
      <c r="W31" s="431">
        <f>'НП ДЕННА'!W31</f>
        <v>0</v>
      </c>
      <c r="X31" s="431">
        <f>'НП ДЕННА'!X31</f>
        <v>0</v>
      </c>
      <c r="Y31" s="431">
        <f>'НП ДЕННА'!Y31</f>
        <v>0</v>
      </c>
      <c r="Z31" s="431">
        <f>'НП ДЕННА'!Z31</f>
        <v>0</v>
      </c>
      <c r="AA31" s="431">
        <f>'НП ДЕННА'!AA31</f>
        <v>0</v>
      </c>
      <c r="AB31" s="431">
        <f>'НП ДЕННА'!AB31</f>
        <v>0</v>
      </c>
      <c r="AC31" s="275">
        <f>'НП ДЕННА'!AC31</f>
        <v>0</v>
      </c>
      <c r="AD31" s="134">
        <f>'НП ДЕННА'!AD31</f>
        <v>0</v>
      </c>
      <c r="AE31" s="9">
        <f t="shared" si="0"/>
        <v>0</v>
      </c>
      <c r="AF31" s="9">
        <f t="shared" si="1"/>
        <v>0</v>
      </c>
      <c r="AG31" s="9">
        <f t="shared" si="2"/>
        <v>0</v>
      </c>
      <c r="AH31" s="9">
        <f t="shared" si="4"/>
        <v>0</v>
      </c>
      <c r="AI31" s="323">
        <f>IF('НП ДЕННА'!AI31&gt;0,IF(ROUND('НП ДЕННА'!AI31*$CF$4,0)&gt;0,ROUND('НП ДЕННА'!AI31*$CF$4,0)*2,2),0)</f>
        <v>0</v>
      </c>
      <c r="AJ31" s="323">
        <f>IF('НП ДЕННА'!AJ31&gt;0,IF(ROUND('НП ДЕННА'!AJ31*$CF$4,0)&gt;0,ROUND('НП ДЕННА'!AJ31*$CF$4,0)*2,2),0)</f>
        <v>0</v>
      </c>
      <c r="AK31" s="323">
        <f>IF('НП ДЕННА'!AK31&gt;0,IF(ROUND('НП ДЕННА'!AK31*$CF$4,0)&gt;0,ROUND('НП ДЕННА'!AK31*$CF$4,0)*2,2),0)</f>
        <v>0</v>
      </c>
      <c r="AL31" s="69">
        <f>'НП ДЕННА'!AL31</f>
        <v>0</v>
      </c>
      <c r="AM31" s="323">
        <f>IF('НП ДЕННА'!AM31&gt;0,IF(ROUND('НП ДЕННА'!AM31*$CF$4,0)&gt;0,ROUND('НП ДЕННА'!AM31*$CF$4,0)*2,2),0)</f>
        <v>0</v>
      </c>
      <c r="AN31" s="323">
        <f>IF('НП ДЕННА'!AN31&gt;0,IF(ROUND('НП ДЕННА'!AN31*$CF$4,0)&gt;0,ROUND('НП ДЕННА'!AN31*$CF$4,0)*2,2),0)</f>
        <v>0</v>
      </c>
      <c r="AO31" s="323">
        <f>IF('НП ДЕННА'!AO31&gt;0,IF(ROUND('НП ДЕННА'!AO31*$CF$4,0)&gt;0,ROUND('НП ДЕННА'!AO31*$CF$4,0)*2,2),0)</f>
        <v>0</v>
      </c>
      <c r="AP31" s="69">
        <f>'НП ДЕННА'!AP31</f>
        <v>0</v>
      </c>
      <c r="AQ31" s="323">
        <f>IF('НП ДЕННА'!AQ31&gt;0,IF(ROUND('НП ДЕННА'!AQ31*$CF$4,0)&gt;0,ROUND('НП ДЕННА'!AQ31*$CF$4,0)*2,2),0)</f>
        <v>0</v>
      </c>
      <c r="AR31" s="323">
        <f>IF('НП ДЕННА'!AR31&gt;0,IF(ROUND('НП ДЕННА'!AR31*$CF$4,0)&gt;0,ROUND('НП ДЕННА'!AR31*$CF$4,0)*2,2),0)</f>
        <v>0</v>
      </c>
      <c r="AS31" s="323">
        <f>IF('НП ДЕННА'!AS31&gt;0,IF(ROUND('НП ДЕННА'!AS31*$CF$4,0)&gt;0,ROUND('НП ДЕННА'!AS31*$CF$4,0)*2,2),0)</f>
        <v>0</v>
      </c>
      <c r="AT31" s="69">
        <f>'НП ДЕННА'!AT31</f>
        <v>0</v>
      </c>
      <c r="AU31" s="323">
        <f>IF('НП ДЕННА'!AU31&gt;0,IF(ROUND('НП ДЕННА'!AU31*$CF$4,0)&gt;0,ROUND('НП ДЕННА'!AU31*$CF$4,0)*2,2),0)</f>
        <v>0</v>
      </c>
      <c r="AV31" s="323">
        <f>IF('НП ДЕННА'!AV31&gt;0,IF(ROUND('НП ДЕННА'!AV31*$CF$4,0)&gt;0,ROUND('НП ДЕННА'!AV31*$CF$4,0)*2,2),0)</f>
        <v>0</v>
      </c>
      <c r="AW31" s="323">
        <f>IF('НП ДЕННА'!AW31&gt;0,IF(ROUND('НП ДЕННА'!AW31*$CF$4,0)&gt;0,ROUND('НП ДЕННА'!AW31*$CF$4,0)*2,2),0)</f>
        <v>0</v>
      </c>
      <c r="AX31" s="69">
        <f>'НП ДЕННА'!AX31</f>
        <v>0</v>
      </c>
      <c r="AY31" s="323">
        <f>IF('НП ДЕННА'!AY31&gt;0,IF(ROUND('НП ДЕННА'!AY31*$CF$4,0)&gt;0,ROUND('НП ДЕННА'!AY31*$CF$4,0)*2,2),0)</f>
        <v>0</v>
      </c>
      <c r="AZ31" s="323">
        <f>IF('НП ДЕННА'!AZ31&gt;0,IF(ROUND('НП ДЕННА'!AZ31*$CF$4,0)&gt;0,ROUND('НП ДЕННА'!AZ31*$CF$4,0)*2,2),0)</f>
        <v>0</v>
      </c>
      <c r="BA31" s="323">
        <f>IF('НП ДЕННА'!BA31&gt;0,IF(ROUND('НП ДЕННА'!BA31*$CF$4,0)&gt;0,ROUND('НП ДЕННА'!BA31*$CF$4,0)*2,2),0)</f>
        <v>0</v>
      </c>
      <c r="BB31" s="69">
        <f>'НП ДЕННА'!BB31</f>
        <v>0</v>
      </c>
      <c r="BC31" s="323">
        <f>IF('НП ДЕННА'!BC31&gt;0,IF(ROUND('НП ДЕННА'!BC31*$CF$4,0)&gt;0,ROUND('НП ДЕННА'!BC31*$CF$4,0)*2,2),0)</f>
        <v>0</v>
      </c>
      <c r="BD31" s="323">
        <f>IF('НП ДЕННА'!BD31&gt;0,IF(ROUND('НП ДЕННА'!BD31*$CF$4,0)&gt;0,ROUND('НП ДЕННА'!BD31*$CF$4,0)*2,2),0)</f>
        <v>0</v>
      </c>
      <c r="BE31" s="323">
        <f>IF('НП ДЕННА'!BE31&gt;0,IF(ROUND('НП ДЕННА'!BE31*$CF$4,0)&gt;0,ROUND('НП ДЕННА'!BE31*$CF$4,0)*2,2),0)</f>
        <v>0</v>
      </c>
      <c r="BF31" s="69">
        <f>'НП ДЕННА'!BF31</f>
        <v>0</v>
      </c>
      <c r="BG31" s="323">
        <f>IF('НП ДЕННА'!BG31&gt;0,IF(ROUND('НП ДЕННА'!BG31*$CF$4,0)&gt;0,ROUND('НП ДЕННА'!BG31*$CF$4,0)*2,2),0)</f>
        <v>0</v>
      </c>
      <c r="BH31" s="323">
        <f>IF('НП ДЕННА'!BH31&gt;0,IF(ROUND('НП ДЕННА'!BH31*$CF$4,0)&gt;0,ROUND('НП ДЕННА'!BH31*$CF$4,0)*2,2),0)</f>
        <v>0</v>
      </c>
      <c r="BI31" s="323">
        <f>IF('НП ДЕННА'!BI31&gt;0,IF(ROUND('НП ДЕННА'!BI31*$CF$4,0)&gt;0,ROUND('НП ДЕННА'!BI31*$CF$4,0)*2,2),0)</f>
        <v>0</v>
      </c>
      <c r="BJ31" s="69">
        <f>'НП ДЕННА'!BJ31</f>
        <v>0</v>
      </c>
      <c r="BK31" s="323">
        <f>IF('НП ДЕННА'!BK31&gt;0,IF(ROUND('НП ДЕННА'!BK31*$CF$4,0)&gt;0,ROUND('НП ДЕННА'!BK31*$CF$4,0)*2,2),0)</f>
        <v>0</v>
      </c>
      <c r="BL31" s="323">
        <f>IF('НП ДЕННА'!BL31&gt;0,IF(ROUND('НП ДЕННА'!BL31*$CF$4,0)&gt;0,ROUND('НП ДЕННА'!BL31*$CF$4,0)*2,2),0)</f>
        <v>0</v>
      </c>
      <c r="BM31" s="323">
        <f>IF('НП ДЕННА'!BM31&gt;0,IF(ROUND('НП ДЕННА'!BM31*$CF$4,0)&gt;0,ROUND('НП ДЕННА'!BM31*$CF$4,0)*2,2),0)</f>
        <v>0</v>
      </c>
      <c r="BN31" s="69">
        <f>'НП ДЕННА'!BN31</f>
        <v>0</v>
      </c>
      <c r="BO31" s="323">
        <f>IF('НП ДЕННА'!BO31&gt;0,IF(ROUND('НП ДЕННА'!BO31*$CF$4,0)&gt;0,ROUND('НП ДЕННА'!BO31*$CF$4,0)*2,2),0)</f>
        <v>0</v>
      </c>
      <c r="BP31" s="323">
        <f>IF('НП ДЕННА'!BP31&gt;0,IF(ROUND('НП ДЕННА'!BP31*$CF$4,0)&gt;0,ROUND('НП ДЕННА'!BP31*$CF$4,0)*2,2),0)</f>
        <v>0</v>
      </c>
      <c r="BQ31" s="323">
        <f>IF('НП ДЕННА'!BQ31&gt;0,IF(ROUND('НП ДЕННА'!BQ31*$CF$4,0)&gt;0,ROUND('НП ДЕННА'!BQ31*$CF$4,0)*2,2),0)</f>
        <v>0</v>
      </c>
      <c r="BR31" s="69">
        <f>'НП ДЕННА'!BR31</f>
        <v>0</v>
      </c>
      <c r="BS31" s="323">
        <f>IF('НП ДЕННА'!BS31&gt;0,IF(ROUND('НП ДЕННА'!BS31*$CF$4,0)&gt;0,ROUND('НП ДЕННА'!BS31*$CF$4,0)*2,2),0)</f>
        <v>0</v>
      </c>
      <c r="BT31" s="323">
        <f>IF('НП ДЕННА'!BT31&gt;0,IF(ROUND('НП ДЕННА'!BT31*$CF$4,0)&gt;0,ROUND('НП ДЕННА'!BT31*$CF$4,0)*2,2),0)</f>
        <v>0</v>
      </c>
      <c r="BU31" s="323">
        <f>IF('НП ДЕННА'!BU31&gt;0,IF(ROUND('НП ДЕННА'!BU31*$CF$4,0)&gt;0,ROUND('НП ДЕННА'!BU31*$CF$4,0)*2,2),0)</f>
        <v>0</v>
      </c>
      <c r="BV31" s="69">
        <f>'НП ДЕННА'!BV31</f>
        <v>0</v>
      </c>
      <c r="BW31" s="323">
        <f>IF('НП ДЕННА'!BW31&gt;0,IF(ROUND('НП ДЕННА'!BW31*$CF$4,0)&gt;0,ROUND('НП ДЕННА'!BW31*$CF$4,0)*2,2),0)</f>
        <v>0</v>
      </c>
      <c r="BX31" s="323">
        <f>IF('НП ДЕННА'!BX31&gt;0,IF(ROUND('НП ДЕННА'!BX31*$CF$4,0)&gt;0,ROUND('НП ДЕННА'!BX31*$CF$4,0)*2,2),0)</f>
        <v>0</v>
      </c>
      <c r="BY31" s="323">
        <f>IF('НП ДЕННА'!BY31&gt;0,IF(ROUND('НП ДЕННА'!BY31*$CF$4,0)&gt;0,ROUND('НП ДЕННА'!BY31*$CF$4,0)*2,2),0)</f>
        <v>0</v>
      </c>
      <c r="BZ31" s="69">
        <f>'НП ДЕННА'!BZ31</f>
        <v>0</v>
      </c>
      <c r="CA31" s="323">
        <f>IF('НП ДЕННА'!CA31&gt;0,IF(ROUND('НП ДЕННА'!CA31*$CF$4,0)&gt;0,ROUND('НП ДЕННА'!CA31*$CF$4,0)*2,2),0)</f>
        <v>0</v>
      </c>
      <c r="CB31" s="323">
        <f>IF('НП ДЕННА'!CB31&gt;0,IF(ROUND('НП ДЕННА'!CB31*$CF$4,0)&gt;0,ROUND('НП ДЕННА'!CB31*$CF$4,0)*2,2),0)</f>
        <v>0</v>
      </c>
      <c r="CC31" s="323">
        <f>IF('НП ДЕННА'!CC31&gt;0,IF(ROUND('НП ДЕННА'!CC31*$CF$4,0)&gt;0,ROUND('НП ДЕННА'!CC31*$CF$4,0)*2,2),0)</f>
        <v>0</v>
      </c>
      <c r="CD31" s="69">
        <f>'НП ДЕННА'!CD31</f>
        <v>0</v>
      </c>
      <c r="CE31" s="62">
        <f t="shared" si="3"/>
        <v>0</v>
      </c>
    </row>
    <row r="32" spans="1:83" s="19" customFormat="1" ht="10.199999999999999" hidden="1" x14ac:dyDescent="0.2">
      <c r="A32" s="22" t="str">
        <f>'НП ДЕННА'!A32</f>
        <v>1.1.12</v>
      </c>
      <c r="B32" s="363">
        <f>'НП ДЕННА'!B32</f>
        <v>0</v>
      </c>
      <c r="C32" s="364">
        <f>'НП ДЕННА'!C32</f>
        <v>0</v>
      </c>
      <c r="D32" s="272">
        <f>'НП ДЕННА'!D32</f>
        <v>0</v>
      </c>
      <c r="E32" s="273">
        <f>'НП ДЕННА'!E32</f>
        <v>0</v>
      </c>
      <c r="F32" s="273">
        <f>'НП ДЕННА'!F32</f>
        <v>0</v>
      </c>
      <c r="G32" s="274">
        <f>'НП ДЕННА'!G32</f>
        <v>0</v>
      </c>
      <c r="H32" s="272">
        <f>'НП ДЕННА'!H32</f>
        <v>0</v>
      </c>
      <c r="I32" s="273">
        <f>'НП ДЕННА'!I32</f>
        <v>0</v>
      </c>
      <c r="J32" s="273">
        <f>'НП ДЕННА'!J32</f>
        <v>0</v>
      </c>
      <c r="K32" s="273">
        <f>'НП ДЕННА'!K32</f>
        <v>0</v>
      </c>
      <c r="L32" s="273">
        <f>'НП ДЕННА'!L32</f>
        <v>0</v>
      </c>
      <c r="M32" s="273">
        <f>'НП ДЕННА'!M32</f>
        <v>0</v>
      </c>
      <c r="N32" s="273">
        <f>'НП ДЕННА'!N32</f>
        <v>0</v>
      </c>
      <c r="O32" s="273">
        <f>'НП ДЕННА'!O32</f>
        <v>0</v>
      </c>
      <c r="P32" s="273">
        <f>'НП ДЕННА'!P32</f>
        <v>0</v>
      </c>
      <c r="Q32" s="273">
        <f>'НП ДЕННА'!Q32</f>
        <v>0</v>
      </c>
      <c r="R32" s="273">
        <f>'НП ДЕННА'!R32</f>
        <v>0</v>
      </c>
      <c r="S32" s="273">
        <f>'НП ДЕННА'!S32</f>
        <v>0</v>
      </c>
      <c r="T32" s="257">
        <f>'НП ДЕННА'!T32</f>
        <v>0</v>
      </c>
      <c r="U32" s="257">
        <f>'НП ДЕННА'!U32</f>
        <v>0</v>
      </c>
      <c r="V32" s="367">
        <f>'НП ДЕННА'!V32</f>
        <v>0</v>
      </c>
      <c r="W32" s="431">
        <f>'НП ДЕННА'!W32</f>
        <v>0</v>
      </c>
      <c r="X32" s="431">
        <f>'НП ДЕННА'!X32</f>
        <v>0</v>
      </c>
      <c r="Y32" s="431">
        <f>'НП ДЕННА'!Y32</f>
        <v>0</v>
      </c>
      <c r="Z32" s="431">
        <f>'НП ДЕННА'!Z32</f>
        <v>0</v>
      </c>
      <c r="AA32" s="431">
        <f>'НП ДЕННА'!AA32</f>
        <v>0</v>
      </c>
      <c r="AB32" s="431">
        <f>'НП ДЕННА'!AB32</f>
        <v>0</v>
      </c>
      <c r="AC32" s="275">
        <f>'НП ДЕННА'!AC32</f>
        <v>0</v>
      </c>
      <c r="AD32" s="134">
        <f>'НП ДЕННА'!AD32</f>
        <v>0</v>
      </c>
      <c r="AE32" s="9">
        <f t="shared" si="0"/>
        <v>0</v>
      </c>
      <c r="AF32" s="9">
        <f t="shared" si="1"/>
        <v>0</v>
      </c>
      <c r="AG32" s="9">
        <f t="shared" si="2"/>
        <v>0</v>
      </c>
      <c r="AH32" s="9">
        <f t="shared" si="4"/>
        <v>0</v>
      </c>
      <c r="AI32" s="323">
        <f>IF('НП ДЕННА'!AI32&gt;0,IF(ROUND('НП ДЕННА'!AI32*$CF$4,0)&gt;0,ROUND('НП ДЕННА'!AI32*$CF$4,0)*2,2),0)</f>
        <v>0</v>
      </c>
      <c r="AJ32" s="323">
        <f>IF('НП ДЕННА'!AJ32&gt;0,IF(ROUND('НП ДЕННА'!AJ32*$CF$4,0)&gt;0,ROUND('НП ДЕННА'!AJ32*$CF$4,0)*2,2),0)</f>
        <v>0</v>
      </c>
      <c r="AK32" s="323">
        <f>IF('НП ДЕННА'!AK32&gt;0,IF(ROUND('НП ДЕННА'!AK32*$CF$4,0)&gt;0,ROUND('НП ДЕННА'!AK32*$CF$4,0)*2,2),0)</f>
        <v>0</v>
      </c>
      <c r="AL32" s="69">
        <f>'НП ДЕННА'!AL32</f>
        <v>0</v>
      </c>
      <c r="AM32" s="323">
        <f>IF('НП ДЕННА'!AM32&gt;0,IF(ROUND('НП ДЕННА'!AM32*$CF$4,0)&gt;0,ROUND('НП ДЕННА'!AM32*$CF$4,0)*2,2),0)</f>
        <v>0</v>
      </c>
      <c r="AN32" s="323">
        <f>IF('НП ДЕННА'!AN32&gt;0,IF(ROUND('НП ДЕННА'!AN32*$CF$4,0)&gt;0,ROUND('НП ДЕННА'!AN32*$CF$4,0)*2,2),0)</f>
        <v>0</v>
      </c>
      <c r="AO32" s="323">
        <f>IF('НП ДЕННА'!AO32&gt;0,IF(ROUND('НП ДЕННА'!AO32*$CF$4,0)&gt;0,ROUND('НП ДЕННА'!AO32*$CF$4,0)*2,2),0)</f>
        <v>0</v>
      </c>
      <c r="AP32" s="69">
        <f>'НП ДЕННА'!AP32</f>
        <v>0</v>
      </c>
      <c r="AQ32" s="323">
        <f>IF('НП ДЕННА'!AQ32&gt;0,IF(ROUND('НП ДЕННА'!AQ32*$CF$4,0)&gt;0,ROUND('НП ДЕННА'!AQ32*$CF$4,0)*2,2),0)</f>
        <v>0</v>
      </c>
      <c r="AR32" s="323">
        <f>IF('НП ДЕННА'!AR32&gt;0,IF(ROUND('НП ДЕННА'!AR32*$CF$4,0)&gt;0,ROUND('НП ДЕННА'!AR32*$CF$4,0)*2,2),0)</f>
        <v>0</v>
      </c>
      <c r="AS32" s="323">
        <f>IF('НП ДЕННА'!AS32&gt;0,IF(ROUND('НП ДЕННА'!AS32*$CF$4,0)&gt;0,ROUND('НП ДЕННА'!AS32*$CF$4,0)*2,2),0)</f>
        <v>0</v>
      </c>
      <c r="AT32" s="69">
        <f>'НП ДЕННА'!AT32</f>
        <v>0</v>
      </c>
      <c r="AU32" s="323">
        <f>IF('НП ДЕННА'!AU32&gt;0,IF(ROUND('НП ДЕННА'!AU32*$CF$4,0)&gt;0,ROUND('НП ДЕННА'!AU32*$CF$4,0)*2,2),0)</f>
        <v>0</v>
      </c>
      <c r="AV32" s="323">
        <f>IF('НП ДЕННА'!AV32&gt;0,IF(ROUND('НП ДЕННА'!AV32*$CF$4,0)&gt;0,ROUND('НП ДЕННА'!AV32*$CF$4,0)*2,2),0)</f>
        <v>0</v>
      </c>
      <c r="AW32" s="323">
        <f>IF('НП ДЕННА'!AW32&gt;0,IF(ROUND('НП ДЕННА'!AW32*$CF$4,0)&gt;0,ROUND('НП ДЕННА'!AW32*$CF$4,0)*2,2),0)</f>
        <v>0</v>
      </c>
      <c r="AX32" s="69">
        <f>'НП ДЕННА'!AX32</f>
        <v>0</v>
      </c>
      <c r="AY32" s="323">
        <f>IF('НП ДЕННА'!AY32&gt;0,IF(ROUND('НП ДЕННА'!AY32*$CF$4,0)&gt;0,ROUND('НП ДЕННА'!AY32*$CF$4,0)*2,2),0)</f>
        <v>0</v>
      </c>
      <c r="AZ32" s="323">
        <f>IF('НП ДЕННА'!AZ32&gt;0,IF(ROUND('НП ДЕННА'!AZ32*$CF$4,0)&gt;0,ROUND('НП ДЕННА'!AZ32*$CF$4,0)*2,2),0)</f>
        <v>0</v>
      </c>
      <c r="BA32" s="323">
        <f>IF('НП ДЕННА'!BA32&gt;0,IF(ROUND('НП ДЕННА'!BA32*$CF$4,0)&gt;0,ROUND('НП ДЕННА'!BA32*$CF$4,0)*2,2),0)</f>
        <v>0</v>
      </c>
      <c r="BB32" s="69">
        <f>'НП ДЕННА'!BB32</f>
        <v>0</v>
      </c>
      <c r="BC32" s="323">
        <f>IF('НП ДЕННА'!BC32&gt;0,IF(ROUND('НП ДЕННА'!BC32*$CF$4,0)&gt;0,ROUND('НП ДЕННА'!BC32*$CF$4,0)*2,2),0)</f>
        <v>0</v>
      </c>
      <c r="BD32" s="323">
        <f>IF('НП ДЕННА'!BD32&gt;0,IF(ROUND('НП ДЕННА'!BD32*$CF$4,0)&gt;0,ROUND('НП ДЕННА'!BD32*$CF$4,0)*2,2),0)</f>
        <v>0</v>
      </c>
      <c r="BE32" s="323">
        <f>IF('НП ДЕННА'!BE32&gt;0,IF(ROUND('НП ДЕННА'!BE32*$CF$4,0)&gt;0,ROUND('НП ДЕННА'!BE32*$CF$4,0)*2,2),0)</f>
        <v>0</v>
      </c>
      <c r="BF32" s="69">
        <f>'НП ДЕННА'!BF32</f>
        <v>0</v>
      </c>
      <c r="BG32" s="323">
        <f>IF('НП ДЕННА'!BG32&gt;0,IF(ROUND('НП ДЕННА'!BG32*$CF$4,0)&gt;0,ROUND('НП ДЕННА'!BG32*$CF$4,0)*2,2),0)</f>
        <v>0</v>
      </c>
      <c r="BH32" s="323">
        <f>IF('НП ДЕННА'!BH32&gt;0,IF(ROUND('НП ДЕННА'!BH32*$CF$4,0)&gt;0,ROUND('НП ДЕННА'!BH32*$CF$4,0)*2,2),0)</f>
        <v>0</v>
      </c>
      <c r="BI32" s="323">
        <f>IF('НП ДЕННА'!BI32&gt;0,IF(ROUND('НП ДЕННА'!BI32*$CF$4,0)&gt;0,ROUND('НП ДЕННА'!BI32*$CF$4,0)*2,2),0)</f>
        <v>0</v>
      </c>
      <c r="BJ32" s="69">
        <f>'НП ДЕННА'!BJ32</f>
        <v>0</v>
      </c>
      <c r="BK32" s="323">
        <f>IF('НП ДЕННА'!BK32&gt;0,IF(ROUND('НП ДЕННА'!BK32*$CF$4,0)&gt;0,ROUND('НП ДЕННА'!BK32*$CF$4,0)*2,2),0)</f>
        <v>0</v>
      </c>
      <c r="BL32" s="323">
        <f>IF('НП ДЕННА'!BL32&gt;0,IF(ROUND('НП ДЕННА'!BL32*$CF$4,0)&gt;0,ROUND('НП ДЕННА'!BL32*$CF$4,0)*2,2),0)</f>
        <v>0</v>
      </c>
      <c r="BM32" s="323">
        <f>IF('НП ДЕННА'!BM32&gt;0,IF(ROUND('НП ДЕННА'!BM32*$CF$4,0)&gt;0,ROUND('НП ДЕННА'!BM32*$CF$4,0)*2,2),0)</f>
        <v>0</v>
      </c>
      <c r="BN32" s="69">
        <f>'НП ДЕННА'!BN32</f>
        <v>0</v>
      </c>
      <c r="BO32" s="323">
        <f>IF('НП ДЕННА'!BO32&gt;0,IF(ROUND('НП ДЕННА'!BO32*$CF$4,0)&gt;0,ROUND('НП ДЕННА'!BO32*$CF$4,0)*2,2),0)</f>
        <v>0</v>
      </c>
      <c r="BP32" s="323">
        <f>IF('НП ДЕННА'!BP32&gt;0,IF(ROUND('НП ДЕННА'!BP32*$CF$4,0)&gt;0,ROUND('НП ДЕННА'!BP32*$CF$4,0)*2,2),0)</f>
        <v>0</v>
      </c>
      <c r="BQ32" s="323">
        <f>IF('НП ДЕННА'!BQ32&gt;0,IF(ROUND('НП ДЕННА'!BQ32*$CF$4,0)&gt;0,ROUND('НП ДЕННА'!BQ32*$CF$4,0)*2,2),0)</f>
        <v>0</v>
      </c>
      <c r="BR32" s="69">
        <f>'НП ДЕННА'!BR32</f>
        <v>0</v>
      </c>
      <c r="BS32" s="323">
        <f>IF('НП ДЕННА'!BS32&gt;0,IF(ROUND('НП ДЕННА'!BS32*$CF$4,0)&gt;0,ROUND('НП ДЕННА'!BS32*$CF$4,0)*2,2),0)</f>
        <v>0</v>
      </c>
      <c r="BT32" s="323">
        <f>IF('НП ДЕННА'!BT32&gt;0,IF(ROUND('НП ДЕННА'!BT32*$CF$4,0)&gt;0,ROUND('НП ДЕННА'!BT32*$CF$4,0)*2,2),0)</f>
        <v>0</v>
      </c>
      <c r="BU32" s="323">
        <f>IF('НП ДЕННА'!BU32&gt;0,IF(ROUND('НП ДЕННА'!BU32*$CF$4,0)&gt;0,ROUND('НП ДЕННА'!BU32*$CF$4,0)*2,2),0)</f>
        <v>0</v>
      </c>
      <c r="BV32" s="69">
        <f>'НП ДЕННА'!BV32</f>
        <v>0</v>
      </c>
      <c r="BW32" s="323">
        <f>IF('НП ДЕННА'!BW32&gt;0,IF(ROUND('НП ДЕННА'!BW32*$CF$4,0)&gt;0,ROUND('НП ДЕННА'!BW32*$CF$4,0)*2,2),0)</f>
        <v>0</v>
      </c>
      <c r="BX32" s="323">
        <f>IF('НП ДЕННА'!BX32&gt;0,IF(ROUND('НП ДЕННА'!BX32*$CF$4,0)&gt;0,ROUND('НП ДЕННА'!BX32*$CF$4,0)*2,2),0)</f>
        <v>0</v>
      </c>
      <c r="BY32" s="323">
        <f>IF('НП ДЕННА'!BY32&gt;0,IF(ROUND('НП ДЕННА'!BY32*$CF$4,0)&gt;0,ROUND('НП ДЕННА'!BY32*$CF$4,0)*2,2),0)</f>
        <v>0</v>
      </c>
      <c r="BZ32" s="69">
        <f>'НП ДЕННА'!BZ32</f>
        <v>0</v>
      </c>
      <c r="CA32" s="323">
        <f>IF('НП ДЕННА'!CA32&gt;0,IF(ROUND('НП ДЕННА'!CA32*$CF$4,0)&gt;0,ROUND('НП ДЕННА'!CA32*$CF$4,0)*2,2),0)</f>
        <v>0</v>
      </c>
      <c r="CB32" s="323">
        <f>IF('НП ДЕННА'!CB32&gt;0,IF(ROUND('НП ДЕННА'!CB32*$CF$4,0)&gt;0,ROUND('НП ДЕННА'!CB32*$CF$4,0)*2,2),0)</f>
        <v>0</v>
      </c>
      <c r="CC32" s="323">
        <f>IF('НП ДЕННА'!CC32&gt;0,IF(ROUND('НП ДЕННА'!CC32*$CF$4,0)&gt;0,ROUND('НП ДЕННА'!CC32*$CF$4,0)*2,2),0)</f>
        <v>0</v>
      </c>
      <c r="CD32" s="69">
        <f>'НП ДЕННА'!CD32</f>
        <v>0</v>
      </c>
      <c r="CE32" s="62">
        <f t="shared" si="3"/>
        <v>0</v>
      </c>
    </row>
    <row r="33" spans="1:83" s="19" customFormat="1" ht="10.199999999999999" hidden="1" x14ac:dyDescent="0.2">
      <c r="A33" s="22" t="str">
        <f>'НП ДЕННА'!A33</f>
        <v>1.1.12</v>
      </c>
      <c r="B33" s="363">
        <f>'НП ДЕННА'!B33</f>
        <v>0</v>
      </c>
      <c r="C33" s="364">
        <f>'НП ДЕННА'!C33</f>
        <v>0</v>
      </c>
      <c r="D33" s="272">
        <f>'НП ДЕННА'!D33</f>
        <v>0</v>
      </c>
      <c r="E33" s="273">
        <f>'НП ДЕННА'!E33</f>
        <v>0</v>
      </c>
      <c r="F33" s="273">
        <f>'НП ДЕННА'!F33</f>
        <v>0</v>
      </c>
      <c r="G33" s="274">
        <f>'НП ДЕННА'!G33</f>
        <v>0</v>
      </c>
      <c r="H33" s="272">
        <f>'НП ДЕННА'!H33</f>
        <v>0</v>
      </c>
      <c r="I33" s="273">
        <f>'НП ДЕННА'!I33</f>
        <v>0</v>
      </c>
      <c r="J33" s="273">
        <f>'НП ДЕННА'!J33</f>
        <v>0</v>
      </c>
      <c r="K33" s="273">
        <f>'НП ДЕННА'!K33</f>
        <v>0</v>
      </c>
      <c r="L33" s="273">
        <f>'НП ДЕННА'!L33</f>
        <v>0</v>
      </c>
      <c r="M33" s="273">
        <f>'НП ДЕННА'!M33</f>
        <v>0</v>
      </c>
      <c r="N33" s="273">
        <f>'НП ДЕННА'!N33</f>
        <v>0</v>
      </c>
      <c r="O33" s="273">
        <f>'НП ДЕННА'!O33</f>
        <v>0</v>
      </c>
      <c r="P33" s="273">
        <f>'НП ДЕННА'!P33</f>
        <v>0</v>
      </c>
      <c r="Q33" s="273">
        <f>'НП ДЕННА'!Q33</f>
        <v>0</v>
      </c>
      <c r="R33" s="273">
        <f>'НП ДЕННА'!R33</f>
        <v>0</v>
      </c>
      <c r="S33" s="273">
        <f>'НП ДЕННА'!S33</f>
        <v>0</v>
      </c>
      <c r="T33" s="257">
        <f>'НП ДЕННА'!T33</f>
        <v>0</v>
      </c>
      <c r="U33" s="257">
        <f>'НП ДЕННА'!U33</f>
        <v>0</v>
      </c>
      <c r="V33" s="367">
        <f>'НП ДЕННА'!V33</f>
        <v>0</v>
      </c>
      <c r="W33" s="431">
        <f>'НП ДЕННА'!W33</f>
        <v>0</v>
      </c>
      <c r="X33" s="431">
        <f>'НП ДЕННА'!X33</f>
        <v>0</v>
      </c>
      <c r="Y33" s="431">
        <f>'НП ДЕННА'!Y33</f>
        <v>0</v>
      </c>
      <c r="Z33" s="431">
        <f>'НП ДЕННА'!Z33</f>
        <v>0</v>
      </c>
      <c r="AA33" s="431">
        <f>'НП ДЕННА'!AA33</f>
        <v>0</v>
      </c>
      <c r="AB33" s="431">
        <f>'НП ДЕННА'!AB33</f>
        <v>0</v>
      </c>
      <c r="AC33" s="275">
        <f>'НП ДЕННА'!AC33</f>
        <v>0</v>
      </c>
      <c r="AD33" s="134">
        <f>'НП ДЕННА'!AD33</f>
        <v>0</v>
      </c>
      <c r="AE33" s="9">
        <f t="shared" si="0"/>
        <v>0</v>
      </c>
      <c r="AF33" s="9">
        <f t="shared" si="1"/>
        <v>0</v>
      </c>
      <c r="AG33" s="9">
        <f t="shared" si="2"/>
        <v>0</v>
      </c>
      <c r="AH33" s="9">
        <f t="shared" si="4"/>
        <v>0</v>
      </c>
      <c r="AI33" s="323">
        <f>IF('НП ДЕННА'!AI33&gt;0,IF(ROUND('НП ДЕННА'!AI33*$CF$4,0)&gt;0,ROUND('НП ДЕННА'!AI33*$CF$4,0)*2,2),0)</f>
        <v>0</v>
      </c>
      <c r="AJ33" s="323">
        <f>IF('НП ДЕННА'!AJ33&gt;0,IF(ROUND('НП ДЕННА'!AJ33*$CF$4,0)&gt;0,ROUND('НП ДЕННА'!AJ33*$CF$4,0)*2,2),0)</f>
        <v>0</v>
      </c>
      <c r="AK33" s="323">
        <f>IF('НП ДЕННА'!AK33&gt;0,IF(ROUND('НП ДЕННА'!AK33*$CF$4,0)&gt;0,ROUND('НП ДЕННА'!AK33*$CF$4,0)*2,2),0)</f>
        <v>0</v>
      </c>
      <c r="AL33" s="69">
        <f>'НП ДЕННА'!AL33</f>
        <v>0</v>
      </c>
      <c r="AM33" s="323">
        <f>IF('НП ДЕННА'!AM33&gt;0,IF(ROUND('НП ДЕННА'!AM33*$CF$4,0)&gt;0,ROUND('НП ДЕННА'!AM33*$CF$4,0)*2,2),0)</f>
        <v>0</v>
      </c>
      <c r="AN33" s="323">
        <f>IF('НП ДЕННА'!AN33&gt;0,IF(ROUND('НП ДЕННА'!AN33*$CF$4,0)&gt;0,ROUND('НП ДЕННА'!AN33*$CF$4,0)*2,2),0)</f>
        <v>0</v>
      </c>
      <c r="AO33" s="323">
        <f>IF('НП ДЕННА'!AO33&gt;0,IF(ROUND('НП ДЕННА'!AO33*$CF$4,0)&gt;0,ROUND('НП ДЕННА'!AO33*$CF$4,0)*2,2),0)</f>
        <v>0</v>
      </c>
      <c r="AP33" s="69">
        <f>'НП ДЕННА'!AP33</f>
        <v>0</v>
      </c>
      <c r="AQ33" s="323">
        <f>IF('НП ДЕННА'!AQ33&gt;0,IF(ROUND('НП ДЕННА'!AQ33*$CF$4,0)&gt;0,ROUND('НП ДЕННА'!AQ33*$CF$4,0)*2,2),0)</f>
        <v>0</v>
      </c>
      <c r="AR33" s="323">
        <f>IF('НП ДЕННА'!AR33&gt;0,IF(ROUND('НП ДЕННА'!AR33*$CF$4,0)&gt;0,ROUND('НП ДЕННА'!AR33*$CF$4,0)*2,2),0)</f>
        <v>0</v>
      </c>
      <c r="AS33" s="323">
        <f>IF('НП ДЕННА'!AS33&gt;0,IF(ROUND('НП ДЕННА'!AS33*$CF$4,0)&gt;0,ROUND('НП ДЕННА'!AS33*$CF$4,0)*2,2),0)</f>
        <v>0</v>
      </c>
      <c r="AT33" s="69">
        <f>'НП ДЕННА'!AT33</f>
        <v>0</v>
      </c>
      <c r="AU33" s="323">
        <f>IF('НП ДЕННА'!AU33&gt;0,IF(ROUND('НП ДЕННА'!AU33*$CF$4,0)&gt;0,ROUND('НП ДЕННА'!AU33*$CF$4,0)*2,2),0)</f>
        <v>0</v>
      </c>
      <c r="AV33" s="323">
        <f>IF('НП ДЕННА'!AV33&gt;0,IF(ROUND('НП ДЕННА'!AV33*$CF$4,0)&gt;0,ROUND('НП ДЕННА'!AV33*$CF$4,0)*2,2),0)</f>
        <v>0</v>
      </c>
      <c r="AW33" s="323">
        <f>IF('НП ДЕННА'!AW33&gt;0,IF(ROUND('НП ДЕННА'!AW33*$CF$4,0)&gt;0,ROUND('НП ДЕННА'!AW33*$CF$4,0)*2,2),0)</f>
        <v>0</v>
      </c>
      <c r="AX33" s="69">
        <f>'НП ДЕННА'!AX33</f>
        <v>0</v>
      </c>
      <c r="AY33" s="323">
        <f>IF('НП ДЕННА'!AY33&gt;0,IF(ROUND('НП ДЕННА'!AY33*$CF$4,0)&gt;0,ROUND('НП ДЕННА'!AY33*$CF$4,0)*2,2),0)</f>
        <v>0</v>
      </c>
      <c r="AZ33" s="323">
        <f>IF('НП ДЕННА'!AZ33&gt;0,IF(ROUND('НП ДЕННА'!AZ33*$CF$4,0)&gt;0,ROUND('НП ДЕННА'!AZ33*$CF$4,0)*2,2),0)</f>
        <v>0</v>
      </c>
      <c r="BA33" s="323">
        <f>IF('НП ДЕННА'!BA33&gt;0,IF(ROUND('НП ДЕННА'!BA33*$CF$4,0)&gt;0,ROUND('НП ДЕННА'!BA33*$CF$4,0)*2,2),0)</f>
        <v>0</v>
      </c>
      <c r="BB33" s="69">
        <f>'НП ДЕННА'!BB33</f>
        <v>0</v>
      </c>
      <c r="BC33" s="323">
        <f>IF('НП ДЕННА'!BC33&gt;0,IF(ROUND('НП ДЕННА'!BC33*$CF$4,0)&gt;0,ROUND('НП ДЕННА'!BC33*$CF$4,0)*2,2),0)</f>
        <v>0</v>
      </c>
      <c r="BD33" s="323">
        <f>IF('НП ДЕННА'!BD33&gt;0,IF(ROUND('НП ДЕННА'!BD33*$CF$4,0)&gt;0,ROUND('НП ДЕННА'!BD33*$CF$4,0)*2,2),0)</f>
        <v>0</v>
      </c>
      <c r="BE33" s="323">
        <f>IF('НП ДЕННА'!BE33&gt;0,IF(ROUND('НП ДЕННА'!BE33*$CF$4,0)&gt;0,ROUND('НП ДЕННА'!BE33*$CF$4,0)*2,2),0)</f>
        <v>0</v>
      </c>
      <c r="BF33" s="69">
        <f>'НП ДЕННА'!BF33</f>
        <v>0</v>
      </c>
      <c r="BG33" s="323">
        <f>IF('НП ДЕННА'!BG33&gt;0,IF(ROUND('НП ДЕННА'!BG33*$CF$4,0)&gt;0,ROUND('НП ДЕННА'!BG33*$CF$4,0)*2,2),0)</f>
        <v>0</v>
      </c>
      <c r="BH33" s="323">
        <f>IF('НП ДЕННА'!BH33&gt;0,IF(ROUND('НП ДЕННА'!BH33*$CF$4,0)&gt;0,ROUND('НП ДЕННА'!BH33*$CF$4,0)*2,2),0)</f>
        <v>0</v>
      </c>
      <c r="BI33" s="323">
        <f>IF('НП ДЕННА'!BI33&gt;0,IF(ROUND('НП ДЕННА'!BI33*$CF$4,0)&gt;0,ROUND('НП ДЕННА'!BI33*$CF$4,0)*2,2),0)</f>
        <v>0</v>
      </c>
      <c r="BJ33" s="69">
        <f>'НП ДЕННА'!BJ33</f>
        <v>0</v>
      </c>
      <c r="BK33" s="323">
        <f>IF('НП ДЕННА'!BK33&gt;0,IF(ROUND('НП ДЕННА'!BK33*$CF$4,0)&gt;0,ROUND('НП ДЕННА'!BK33*$CF$4,0)*2,2),0)</f>
        <v>0</v>
      </c>
      <c r="BL33" s="323">
        <f>IF('НП ДЕННА'!BL33&gt;0,IF(ROUND('НП ДЕННА'!BL33*$CF$4,0)&gt;0,ROUND('НП ДЕННА'!BL33*$CF$4,0)*2,2),0)</f>
        <v>0</v>
      </c>
      <c r="BM33" s="323">
        <f>IF('НП ДЕННА'!BM33&gt;0,IF(ROUND('НП ДЕННА'!BM33*$CF$4,0)&gt;0,ROUND('НП ДЕННА'!BM33*$CF$4,0)*2,2),0)</f>
        <v>0</v>
      </c>
      <c r="BN33" s="69">
        <f>'НП ДЕННА'!BN33</f>
        <v>0</v>
      </c>
      <c r="BO33" s="323">
        <f>IF('НП ДЕННА'!BO33&gt;0,IF(ROUND('НП ДЕННА'!BO33*$CF$4,0)&gt;0,ROUND('НП ДЕННА'!BO33*$CF$4,0)*2,2),0)</f>
        <v>0</v>
      </c>
      <c r="BP33" s="323">
        <f>IF('НП ДЕННА'!BP33&gt;0,IF(ROUND('НП ДЕННА'!BP33*$CF$4,0)&gt;0,ROUND('НП ДЕННА'!BP33*$CF$4,0)*2,2),0)</f>
        <v>0</v>
      </c>
      <c r="BQ33" s="323">
        <f>IF('НП ДЕННА'!BQ33&gt;0,IF(ROUND('НП ДЕННА'!BQ33*$CF$4,0)&gt;0,ROUND('НП ДЕННА'!BQ33*$CF$4,0)*2,2),0)</f>
        <v>0</v>
      </c>
      <c r="BR33" s="69">
        <f>'НП ДЕННА'!BR33</f>
        <v>0</v>
      </c>
      <c r="BS33" s="323">
        <f>IF('НП ДЕННА'!BS33&gt;0,IF(ROUND('НП ДЕННА'!BS33*$CF$4,0)&gt;0,ROUND('НП ДЕННА'!BS33*$CF$4,0)*2,2),0)</f>
        <v>0</v>
      </c>
      <c r="BT33" s="323">
        <f>IF('НП ДЕННА'!BT33&gt;0,IF(ROUND('НП ДЕННА'!BT33*$CF$4,0)&gt;0,ROUND('НП ДЕННА'!BT33*$CF$4,0)*2,2),0)</f>
        <v>0</v>
      </c>
      <c r="BU33" s="323">
        <f>IF('НП ДЕННА'!BU33&gt;0,IF(ROUND('НП ДЕННА'!BU33*$CF$4,0)&gt;0,ROUND('НП ДЕННА'!BU33*$CF$4,0)*2,2),0)</f>
        <v>0</v>
      </c>
      <c r="BV33" s="69">
        <f>'НП ДЕННА'!BV33</f>
        <v>0</v>
      </c>
      <c r="BW33" s="323">
        <f>IF('НП ДЕННА'!BW33&gt;0,IF(ROUND('НП ДЕННА'!BW33*$CF$4,0)&gt;0,ROUND('НП ДЕННА'!BW33*$CF$4,0)*2,2),0)</f>
        <v>0</v>
      </c>
      <c r="BX33" s="323">
        <f>IF('НП ДЕННА'!BX33&gt;0,IF(ROUND('НП ДЕННА'!BX33*$CF$4,0)&gt;0,ROUND('НП ДЕННА'!BX33*$CF$4,0)*2,2),0)</f>
        <v>0</v>
      </c>
      <c r="BY33" s="323">
        <f>IF('НП ДЕННА'!BY33&gt;0,IF(ROUND('НП ДЕННА'!BY33*$CF$4,0)&gt;0,ROUND('НП ДЕННА'!BY33*$CF$4,0)*2,2),0)</f>
        <v>0</v>
      </c>
      <c r="BZ33" s="69">
        <f>'НП ДЕННА'!BZ33</f>
        <v>0</v>
      </c>
      <c r="CA33" s="323">
        <f>IF('НП ДЕННА'!CA33&gt;0,IF(ROUND('НП ДЕННА'!CA33*$CF$4,0)&gt;0,ROUND('НП ДЕННА'!CA33*$CF$4,0)*2,2),0)</f>
        <v>0</v>
      </c>
      <c r="CB33" s="323">
        <f>IF('НП ДЕННА'!CB33&gt;0,IF(ROUND('НП ДЕННА'!CB33*$CF$4,0)&gt;0,ROUND('НП ДЕННА'!CB33*$CF$4,0)*2,2),0)</f>
        <v>0</v>
      </c>
      <c r="CC33" s="323">
        <f>IF('НП ДЕННА'!CC33&gt;0,IF(ROUND('НП ДЕННА'!CC33*$CF$4,0)&gt;0,ROUND('НП ДЕННА'!CC33*$CF$4,0)*2,2),0)</f>
        <v>0</v>
      </c>
      <c r="CD33" s="69">
        <f>'НП ДЕННА'!CD33</f>
        <v>0</v>
      </c>
      <c r="CE33" s="62">
        <f t="shared" si="3"/>
        <v>0</v>
      </c>
    </row>
    <row r="34" spans="1:83" s="19" customFormat="1" ht="10.199999999999999" hidden="1" x14ac:dyDescent="0.2">
      <c r="A34" s="22" t="str">
        <f>'НП ДЕННА'!A34</f>
        <v>1.1.12</v>
      </c>
      <c r="B34" s="363">
        <f>'НП ДЕННА'!B34</f>
        <v>0</v>
      </c>
      <c r="C34" s="364">
        <f>'НП ДЕННА'!C34</f>
        <v>0</v>
      </c>
      <c r="D34" s="272">
        <f>'НП ДЕННА'!D34</f>
        <v>0</v>
      </c>
      <c r="E34" s="273">
        <f>'НП ДЕННА'!E34</f>
        <v>0</v>
      </c>
      <c r="F34" s="273">
        <f>'НП ДЕННА'!F34</f>
        <v>0</v>
      </c>
      <c r="G34" s="274">
        <f>'НП ДЕННА'!G34</f>
        <v>0</v>
      </c>
      <c r="H34" s="272">
        <f>'НП ДЕННА'!H34</f>
        <v>0</v>
      </c>
      <c r="I34" s="273">
        <f>'НП ДЕННА'!I34</f>
        <v>0</v>
      </c>
      <c r="J34" s="273">
        <f>'НП ДЕННА'!J34</f>
        <v>0</v>
      </c>
      <c r="K34" s="273">
        <f>'НП ДЕННА'!K34</f>
        <v>0</v>
      </c>
      <c r="L34" s="273">
        <f>'НП ДЕННА'!L34</f>
        <v>0</v>
      </c>
      <c r="M34" s="273">
        <f>'НП ДЕННА'!M34</f>
        <v>0</v>
      </c>
      <c r="N34" s="273">
        <f>'НП ДЕННА'!N34</f>
        <v>0</v>
      </c>
      <c r="O34" s="273">
        <f>'НП ДЕННА'!O34</f>
        <v>0</v>
      </c>
      <c r="P34" s="273">
        <f>'НП ДЕННА'!P34</f>
        <v>0</v>
      </c>
      <c r="Q34" s="273">
        <f>'НП ДЕННА'!Q34</f>
        <v>0</v>
      </c>
      <c r="R34" s="273">
        <f>'НП ДЕННА'!R34</f>
        <v>0</v>
      </c>
      <c r="S34" s="273">
        <f>'НП ДЕННА'!S34</f>
        <v>0</v>
      </c>
      <c r="T34" s="257">
        <f>'НП ДЕННА'!T34</f>
        <v>0</v>
      </c>
      <c r="U34" s="257">
        <f>'НП ДЕННА'!U34</f>
        <v>0</v>
      </c>
      <c r="V34" s="367">
        <f>'НП ДЕННА'!V34</f>
        <v>0</v>
      </c>
      <c r="W34" s="431">
        <f>'НП ДЕННА'!W34</f>
        <v>0</v>
      </c>
      <c r="X34" s="431">
        <f>'НП ДЕННА'!X34</f>
        <v>0</v>
      </c>
      <c r="Y34" s="431">
        <f>'НП ДЕННА'!Y34</f>
        <v>0</v>
      </c>
      <c r="Z34" s="431">
        <f>'НП ДЕННА'!Z34</f>
        <v>0</v>
      </c>
      <c r="AA34" s="431">
        <f>'НП ДЕННА'!AA34</f>
        <v>0</v>
      </c>
      <c r="AB34" s="431">
        <f>'НП ДЕННА'!AB34</f>
        <v>0</v>
      </c>
      <c r="AC34" s="275">
        <f>'НП ДЕННА'!AC34</f>
        <v>0</v>
      </c>
      <c r="AD34" s="134">
        <f>'НП ДЕННА'!AD34</f>
        <v>0</v>
      </c>
      <c r="AE34" s="9">
        <f t="shared" si="0"/>
        <v>0</v>
      </c>
      <c r="AF34" s="9">
        <f t="shared" si="1"/>
        <v>0</v>
      </c>
      <c r="AG34" s="9">
        <f t="shared" si="2"/>
        <v>0</v>
      </c>
      <c r="AH34" s="9">
        <f t="shared" si="4"/>
        <v>0</v>
      </c>
      <c r="AI34" s="323">
        <f>IF('НП ДЕННА'!AI34&gt;0,IF(ROUND('НП ДЕННА'!AI34*$CF$4,0)&gt;0,ROUND('НП ДЕННА'!AI34*$CF$4,0)*2,2),0)</f>
        <v>0</v>
      </c>
      <c r="AJ34" s="323">
        <f>IF('НП ДЕННА'!AJ34&gt;0,IF(ROUND('НП ДЕННА'!AJ34*$CF$4,0)&gt;0,ROUND('НП ДЕННА'!AJ34*$CF$4,0)*2,2),0)</f>
        <v>0</v>
      </c>
      <c r="AK34" s="323">
        <f>IF('НП ДЕННА'!AK34&gt;0,IF(ROUND('НП ДЕННА'!AK34*$CF$4,0)&gt;0,ROUND('НП ДЕННА'!AK34*$CF$4,0)*2,2),0)</f>
        <v>0</v>
      </c>
      <c r="AL34" s="69">
        <f>'НП ДЕННА'!AL34</f>
        <v>0</v>
      </c>
      <c r="AM34" s="323">
        <f>IF('НП ДЕННА'!AM34&gt;0,IF(ROUND('НП ДЕННА'!AM34*$CF$4,0)&gt;0,ROUND('НП ДЕННА'!AM34*$CF$4,0)*2,2),0)</f>
        <v>0</v>
      </c>
      <c r="AN34" s="323">
        <f>IF('НП ДЕННА'!AN34&gt;0,IF(ROUND('НП ДЕННА'!AN34*$CF$4,0)&gt;0,ROUND('НП ДЕННА'!AN34*$CF$4,0)*2,2),0)</f>
        <v>0</v>
      </c>
      <c r="AO34" s="323">
        <f>IF('НП ДЕННА'!AO34&gt;0,IF(ROUND('НП ДЕННА'!AO34*$CF$4,0)&gt;0,ROUND('НП ДЕННА'!AO34*$CF$4,0)*2,2),0)</f>
        <v>0</v>
      </c>
      <c r="AP34" s="69">
        <f>'НП ДЕННА'!AP34</f>
        <v>0</v>
      </c>
      <c r="AQ34" s="323">
        <f>IF('НП ДЕННА'!AQ34&gt;0,IF(ROUND('НП ДЕННА'!AQ34*$CF$4,0)&gt;0,ROUND('НП ДЕННА'!AQ34*$CF$4,0)*2,2),0)</f>
        <v>0</v>
      </c>
      <c r="AR34" s="323">
        <f>IF('НП ДЕННА'!AR34&gt;0,IF(ROUND('НП ДЕННА'!AR34*$CF$4,0)&gt;0,ROUND('НП ДЕННА'!AR34*$CF$4,0)*2,2),0)</f>
        <v>0</v>
      </c>
      <c r="AS34" s="323">
        <f>IF('НП ДЕННА'!AS34&gt;0,IF(ROUND('НП ДЕННА'!AS34*$CF$4,0)&gt;0,ROUND('НП ДЕННА'!AS34*$CF$4,0)*2,2),0)</f>
        <v>0</v>
      </c>
      <c r="AT34" s="69">
        <f>'НП ДЕННА'!AT34</f>
        <v>0</v>
      </c>
      <c r="AU34" s="323">
        <f>IF('НП ДЕННА'!AU34&gt;0,IF(ROUND('НП ДЕННА'!AU34*$CF$4,0)&gt;0,ROUND('НП ДЕННА'!AU34*$CF$4,0)*2,2),0)</f>
        <v>0</v>
      </c>
      <c r="AV34" s="323">
        <f>IF('НП ДЕННА'!AV34&gt;0,IF(ROUND('НП ДЕННА'!AV34*$CF$4,0)&gt;0,ROUND('НП ДЕННА'!AV34*$CF$4,0)*2,2),0)</f>
        <v>0</v>
      </c>
      <c r="AW34" s="323">
        <f>IF('НП ДЕННА'!AW34&gt;0,IF(ROUND('НП ДЕННА'!AW34*$CF$4,0)&gt;0,ROUND('НП ДЕННА'!AW34*$CF$4,0)*2,2),0)</f>
        <v>0</v>
      </c>
      <c r="AX34" s="69">
        <f>'НП ДЕННА'!AX34</f>
        <v>0</v>
      </c>
      <c r="AY34" s="323">
        <f>IF('НП ДЕННА'!AY34&gt;0,IF(ROUND('НП ДЕННА'!AY34*$CF$4,0)&gt;0,ROUND('НП ДЕННА'!AY34*$CF$4,0)*2,2),0)</f>
        <v>0</v>
      </c>
      <c r="AZ34" s="323">
        <f>IF('НП ДЕННА'!AZ34&gt;0,IF(ROUND('НП ДЕННА'!AZ34*$CF$4,0)&gt;0,ROUND('НП ДЕННА'!AZ34*$CF$4,0)*2,2),0)</f>
        <v>0</v>
      </c>
      <c r="BA34" s="323">
        <f>IF('НП ДЕННА'!BA34&gt;0,IF(ROUND('НП ДЕННА'!BA34*$CF$4,0)&gt;0,ROUND('НП ДЕННА'!BA34*$CF$4,0)*2,2),0)</f>
        <v>0</v>
      </c>
      <c r="BB34" s="69">
        <f>'НП ДЕННА'!BB34</f>
        <v>0</v>
      </c>
      <c r="BC34" s="323">
        <f>IF('НП ДЕННА'!BC34&gt;0,IF(ROUND('НП ДЕННА'!BC34*$CF$4,0)&gt;0,ROUND('НП ДЕННА'!BC34*$CF$4,0)*2,2),0)</f>
        <v>0</v>
      </c>
      <c r="BD34" s="323">
        <f>IF('НП ДЕННА'!BD34&gt;0,IF(ROUND('НП ДЕННА'!BD34*$CF$4,0)&gt;0,ROUND('НП ДЕННА'!BD34*$CF$4,0)*2,2),0)</f>
        <v>0</v>
      </c>
      <c r="BE34" s="323">
        <f>IF('НП ДЕННА'!BE34&gt;0,IF(ROUND('НП ДЕННА'!BE34*$CF$4,0)&gt;0,ROUND('НП ДЕННА'!BE34*$CF$4,0)*2,2),0)</f>
        <v>0</v>
      </c>
      <c r="BF34" s="69">
        <f>'НП ДЕННА'!BF34</f>
        <v>0</v>
      </c>
      <c r="BG34" s="323">
        <f>IF('НП ДЕННА'!BG34&gt;0,IF(ROUND('НП ДЕННА'!BG34*$CF$4,0)&gt;0,ROUND('НП ДЕННА'!BG34*$CF$4,0)*2,2),0)</f>
        <v>0</v>
      </c>
      <c r="BH34" s="323">
        <f>IF('НП ДЕННА'!BH34&gt;0,IF(ROUND('НП ДЕННА'!BH34*$CF$4,0)&gt;0,ROUND('НП ДЕННА'!BH34*$CF$4,0)*2,2),0)</f>
        <v>0</v>
      </c>
      <c r="BI34" s="323">
        <f>IF('НП ДЕННА'!BI34&gt;0,IF(ROUND('НП ДЕННА'!BI34*$CF$4,0)&gt;0,ROUND('НП ДЕННА'!BI34*$CF$4,0)*2,2),0)</f>
        <v>0</v>
      </c>
      <c r="BJ34" s="69">
        <f>'НП ДЕННА'!BJ34</f>
        <v>0</v>
      </c>
      <c r="BK34" s="323">
        <f>IF('НП ДЕННА'!BK34&gt;0,IF(ROUND('НП ДЕННА'!BK34*$CF$4,0)&gt;0,ROUND('НП ДЕННА'!BK34*$CF$4,0)*2,2),0)</f>
        <v>0</v>
      </c>
      <c r="BL34" s="323">
        <f>IF('НП ДЕННА'!BL34&gt;0,IF(ROUND('НП ДЕННА'!BL34*$CF$4,0)&gt;0,ROUND('НП ДЕННА'!BL34*$CF$4,0)*2,2),0)</f>
        <v>0</v>
      </c>
      <c r="BM34" s="323">
        <f>IF('НП ДЕННА'!BM34&gt;0,IF(ROUND('НП ДЕННА'!BM34*$CF$4,0)&gt;0,ROUND('НП ДЕННА'!BM34*$CF$4,0)*2,2),0)</f>
        <v>0</v>
      </c>
      <c r="BN34" s="69">
        <f>'НП ДЕННА'!BN34</f>
        <v>0</v>
      </c>
      <c r="BO34" s="323">
        <f>IF('НП ДЕННА'!BO34&gt;0,IF(ROUND('НП ДЕННА'!BO34*$CF$4,0)&gt;0,ROUND('НП ДЕННА'!BO34*$CF$4,0)*2,2),0)</f>
        <v>0</v>
      </c>
      <c r="BP34" s="323">
        <f>IF('НП ДЕННА'!BP34&gt;0,IF(ROUND('НП ДЕННА'!BP34*$CF$4,0)&gt;0,ROUND('НП ДЕННА'!BP34*$CF$4,0)*2,2),0)</f>
        <v>0</v>
      </c>
      <c r="BQ34" s="323">
        <f>IF('НП ДЕННА'!BQ34&gt;0,IF(ROUND('НП ДЕННА'!BQ34*$CF$4,0)&gt;0,ROUND('НП ДЕННА'!BQ34*$CF$4,0)*2,2),0)</f>
        <v>0</v>
      </c>
      <c r="BR34" s="69">
        <f>'НП ДЕННА'!BR34</f>
        <v>0</v>
      </c>
      <c r="BS34" s="323">
        <f>IF('НП ДЕННА'!BS34&gt;0,IF(ROUND('НП ДЕННА'!BS34*$CF$4,0)&gt;0,ROUND('НП ДЕННА'!BS34*$CF$4,0)*2,2),0)</f>
        <v>0</v>
      </c>
      <c r="BT34" s="323">
        <f>IF('НП ДЕННА'!BT34&gt;0,IF(ROUND('НП ДЕННА'!BT34*$CF$4,0)&gt;0,ROUND('НП ДЕННА'!BT34*$CF$4,0)*2,2),0)</f>
        <v>0</v>
      </c>
      <c r="BU34" s="323">
        <f>IF('НП ДЕННА'!BU34&gt;0,IF(ROUND('НП ДЕННА'!BU34*$CF$4,0)&gt;0,ROUND('НП ДЕННА'!BU34*$CF$4,0)*2,2),0)</f>
        <v>0</v>
      </c>
      <c r="BV34" s="69">
        <f>'НП ДЕННА'!BV34</f>
        <v>0</v>
      </c>
      <c r="BW34" s="323">
        <f>IF('НП ДЕННА'!BW34&gt;0,IF(ROUND('НП ДЕННА'!BW34*$CF$4,0)&gt;0,ROUND('НП ДЕННА'!BW34*$CF$4,0)*2,2),0)</f>
        <v>0</v>
      </c>
      <c r="BX34" s="323">
        <f>IF('НП ДЕННА'!BX34&gt;0,IF(ROUND('НП ДЕННА'!BX34*$CF$4,0)&gt;0,ROUND('НП ДЕННА'!BX34*$CF$4,0)*2,2),0)</f>
        <v>0</v>
      </c>
      <c r="BY34" s="323">
        <f>IF('НП ДЕННА'!BY34&gt;0,IF(ROUND('НП ДЕННА'!BY34*$CF$4,0)&gt;0,ROUND('НП ДЕННА'!BY34*$CF$4,0)*2,2),0)</f>
        <v>0</v>
      </c>
      <c r="BZ34" s="69">
        <f>'НП ДЕННА'!BZ34</f>
        <v>0</v>
      </c>
      <c r="CA34" s="323">
        <f>IF('НП ДЕННА'!CA34&gt;0,IF(ROUND('НП ДЕННА'!CA34*$CF$4,0)&gt;0,ROUND('НП ДЕННА'!CA34*$CF$4,0)*2,2),0)</f>
        <v>0</v>
      </c>
      <c r="CB34" s="323">
        <f>IF('НП ДЕННА'!CB34&gt;0,IF(ROUND('НП ДЕННА'!CB34*$CF$4,0)&gt;0,ROUND('НП ДЕННА'!CB34*$CF$4,0)*2,2),0)</f>
        <v>0</v>
      </c>
      <c r="CC34" s="323">
        <f>IF('НП ДЕННА'!CC34&gt;0,IF(ROUND('НП ДЕННА'!CC34*$CF$4,0)&gt;0,ROUND('НП ДЕННА'!CC34*$CF$4,0)*2,2),0)</f>
        <v>0</v>
      </c>
      <c r="CD34" s="69">
        <f>'НП ДЕННА'!CD34</f>
        <v>0</v>
      </c>
      <c r="CE34" s="62">
        <f t="shared" si="3"/>
        <v>0</v>
      </c>
    </row>
    <row r="35" spans="1:83" s="19" customFormat="1" ht="10.199999999999999" hidden="1" x14ac:dyDescent="0.2">
      <c r="A35" s="22" t="str">
        <f>'НП ДЕННА'!A35</f>
        <v>1.1.12</v>
      </c>
      <c r="B35" s="363">
        <f>'НП ДЕННА'!B35</f>
        <v>0</v>
      </c>
      <c r="C35" s="364">
        <f>'НП ДЕННА'!C35</f>
        <v>0</v>
      </c>
      <c r="D35" s="272">
        <f>'НП ДЕННА'!D35</f>
        <v>0</v>
      </c>
      <c r="E35" s="273">
        <f>'НП ДЕННА'!E35</f>
        <v>0</v>
      </c>
      <c r="F35" s="273">
        <f>'НП ДЕННА'!F35</f>
        <v>0</v>
      </c>
      <c r="G35" s="274">
        <f>'НП ДЕННА'!G35</f>
        <v>0</v>
      </c>
      <c r="H35" s="272">
        <f>'НП ДЕННА'!H35</f>
        <v>0</v>
      </c>
      <c r="I35" s="273">
        <f>'НП ДЕННА'!I35</f>
        <v>0</v>
      </c>
      <c r="J35" s="273">
        <f>'НП ДЕННА'!J35</f>
        <v>0</v>
      </c>
      <c r="K35" s="273">
        <f>'НП ДЕННА'!K35</f>
        <v>0</v>
      </c>
      <c r="L35" s="273">
        <f>'НП ДЕННА'!L35</f>
        <v>0</v>
      </c>
      <c r="M35" s="273">
        <f>'НП ДЕННА'!M35</f>
        <v>0</v>
      </c>
      <c r="N35" s="273">
        <f>'НП ДЕННА'!N35</f>
        <v>0</v>
      </c>
      <c r="O35" s="273">
        <f>'НП ДЕННА'!O35</f>
        <v>0</v>
      </c>
      <c r="P35" s="273">
        <f>'НП ДЕННА'!P35</f>
        <v>0</v>
      </c>
      <c r="Q35" s="273">
        <f>'НП ДЕННА'!Q35</f>
        <v>0</v>
      </c>
      <c r="R35" s="273">
        <f>'НП ДЕННА'!R35</f>
        <v>0</v>
      </c>
      <c r="S35" s="273">
        <f>'НП ДЕННА'!S35</f>
        <v>0</v>
      </c>
      <c r="T35" s="257">
        <f>'НП ДЕННА'!T35</f>
        <v>0</v>
      </c>
      <c r="U35" s="257">
        <f>'НП ДЕННА'!U35</f>
        <v>0</v>
      </c>
      <c r="V35" s="367">
        <f>'НП ДЕННА'!V35</f>
        <v>0</v>
      </c>
      <c r="W35" s="431">
        <f>'НП ДЕННА'!W35</f>
        <v>0</v>
      </c>
      <c r="X35" s="431">
        <f>'НП ДЕННА'!X35</f>
        <v>0</v>
      </c>
      <c r="Y35" s="431">
        <f>'НП ДЕННА'!Y35</f>
        <v>0</v>
      </c>
      <c r="Z35" s="431">
        <f>'НП ДЕННА'!Z35</f>
        <v>0</v>
      </c>
      <c r="AA35" s="431">
        <f>'НП ДЕННА'!AA35</f>
        <v>0</v>
      </c>
      <c r="AB35" s="431">
        <f>'НП ДЕННА'!AB35</f>
        <v>0</v>
      </c>
      <c r="AC35" s="275">
        <f>'НП ДЕННА'!AC35</f>
        <v>0</v>
      </c>
      <c r="AD35" s="134">
        <f>'НП ДЕННА'!AD35</f>
        <v>0</v>
      </c>
      <c r="AE35" s="9">
        <f t="shared" si="0"/>
        <v>0</v>
      </c>
      <c r="AF35" s="9">
        <f t="shared" si="1"/>
        <v>0</v>
      </c>
      <c r="AG35" s="9">
        <f t="shared" si="2"/>
        <v>0</v>
      </c>
      <c r="AH35" s="9">
        <f t="shared" si="4"/>
        <v>0</v>
      </c>
      <c r="AI35" s="323">
        <f>IF('НП ДЕННА'!AI35&gt;0,IF(ROUND('НП ДЕННА'!AI35*$CF$4,0)&gt;0,ROUND('НП ДЕННА'!AI35*$CF$4,0)*2,2),0)</f>
        <v>0</v>
      </c>
      <c r="AJ35" s="323">
        <f>IF('НП ДЕННА'!AJ35&gt;0,IF(ROUND('НП ДЕННА'!AJ35*$CF$4,0)&gt;0,ROUND('НП ДЕННА'!AJ35*$CF$4,0)*2,2),0)</f>
        <v>0</v>
      </c>
      <c r="AK35" s="323">
        <f>IF('НП ДЕННА'!AK35&gt;0,IF(ROUND('НП ДЕННА'!AK35*$CF$4,0)&gt;0,ROUND('НП ДЕННА'!AK35*$CF$4,0)*2,2),0)</f>
        <v>0</v>
      </c>
      <c r="AL35" s="69">
        <f>'НП ДЕННА'!AL35</f>
        <v>0</v>
      </c>
      <c r="AM35" s="323">
        <f>IF('НП ДЕННА'!AM35&gt;0,IF(ROUND('НП ДЕННА'!AM35*$CF$4,0)&gt;0,ROUND('НП ДЕННА'!AM35*$CF$4,0)*2,2),0)</f>
        <v>0</v>
      </c>
      <c r="AN35" s="323">
        <f>IF('НП ДЕННА'!AN35&gt;0,IF(ROUND('НП ДЕННА'!AN35*$CF$4,0)&gt;0,ROUND('НП ДЕННА'!AN35*$CF$4,0)*2,2),0)</f>
        <v>0</v>
      </c>
      <c r="AO35" s="323">
        <f>IF('НП ДЕННА'!AO35&gt;0,IF(ROUND('НП ДЕННА'!AO35*$CF$4,0)&gt;0,ROUND('НП ДЕННА'!AO35*$CF$4,0)*2,2),0)</f>
        <v>0</v>
      </c>
      <c r="AP35" s="69">
        <f>'НП ДЕННА'!AP35</f>
        <v>0</v>
      </c>
      <c r="AQ35" s="323">
        <f>IF('НП ДЕННА'!AQ35&gt;0,IF(ROUND('НП ДЕННА'!AQ35*$CF$4,0)&gt;0,ROUND('НП ДЕННА'!AQ35*$CF$4,0)*2,2),0)</f>
        <v>0</v>
      </c>
      <c r="AR35" s="323">
        <f>IF('НП ДЕННА'!AR35&gt;0,IF(ROUND('НП ДЕННА'!AR35*$CF$4,0)&gt;0,ROUND('НП ДЕННА'!AR35*$CF$4,0)*2,2),0)</f>
        <v>0</v>
      </c>
      <c r="AS35" s="323">
        <f>IF('НП ДЕННА'!AS35&gt;0,IF(ROUND('НП ДЕННА'!AS35*$CF$4,0)&gt;0,ROUND('НП ДЕННА'!AS35*$CF$4,0)*2,2),0)</f>
        <v>0</v>
      </c>
      <c r="AT35" s="69">
        <f>'НП ДЕННА'!AT35</f>
        <v>0</v>
      </c>
      <c r="AU35" s="323">
        <f>IF('НП ДЕННА'!AU35&gt;0,IF(ROUND('НП ДЕННА'!AU35*$CF$4,0)&gt;0,ROUND('НП ДЕННА'!AU35*$CF$4,0)*2,2),0)</f>
        <v>0</v>
      </c>
      <c r="AV35" s="323">
        <f>IF('НП ДЕННА'!AV35&gt;0,IF(ROUND('НП ДЕННА'!AV35*$CF$4,0)&gt;0,ROUND('НП ДЕННА'!AV35*$CF$4,0)*2,2),0)</f>
        <v>0</v>
      </c>
      <c r="AW35" s="323">
        <f>IF('НП ДЕННА'!AW35&gt;0,IF(ROUND('НП ДЕННА'!AW35*$CF$4,0)&gt;0,ROUND('НП ДЕННА'!AW35*$CF$4,0)*2,2),0)</f>
        <v>0</v>
      </c>
      <c r="AX35" s="69">
        <f>'НП ДЕННА'!AX35</f>
        <v>0</v>
      </c>
      <c r="AY35" s="323">
        <f>IF('НП ДЕННА'!AY35&gt;0,IF(ROUND('НП ДЕННА'!AY35*$CF$4,0)&gt;0,ROUND('НП ДЕННА'!AY35*$CF$4,0)*2,2),0)</f>
        <v>0</v>
      </c>
      <c r="AZ35" s="323">
        <f>IF('НП ДЕННА'!AZ35&gt;0,IF(ROUND('НП ДЕННА'!AZ35*$CF$4,0)&gt;0,ROUND('НП ДЕННА'!AZ35*$CF$4,0)*2,2),0)</f>
        <v>0</v>
      </c>
      <c r="BA35" s="323">
        <f>IF('НП ДЕННА'!BA35&gt;0,IF(ROUND('НП ДЕННА'!BA35*$CF$4,0)&gt;0,ROUND('НП ДЕННА'!BA35*$CF$4,0)*2,2),0)</f>
        <v>0</v>
      </c>
      <c r="BB35" s="69">
        <f>'НП ДЕННА'!BB35</f>
        <v>0</v>
      </c>
      <c r="BC35" s="323">
        <f>IF('НП ДЕННА'!BC35&gt;0,IF(ROUND('НП ДЕННА'!BC35*$CF$4,0)&gt;0,ROUND('НП ДЕННА'!BC35*$CF$4,0)*2,2),0)</f>
        <v>0</v>
      </c>
      <c r="BD35" s="323">
        <f>IF('НП ДЕННА'!BD35&gt;0,IF(ROUND('НП ДЕННА'!BD35*$CF$4,0)&gt;0,ROUND('НП ДЕННА'!BD35*$CF$4,0)*2,2),0)</f>
        <v>0</v>
      </c>
      <c r="BE35" s="323">
        <f>IF('НП ДЕННА'!BE35&gt;0,IF(ROUND('НП ДЕННА'!BE35*$CF$4,0)&gt;0,ROUND('НП ДЕННА'!BE35*$CF$4,0)*2,2),0)</f>
        <v>0</v>
      </c>
      <c r="BF35" s="69">
        <f>'НП ДЕННА'!BF35</f>
        <v>0</v>
      </c>
      <c r="BG35" s="323">
        <f>IF('НП ДЕННА'!BG35&gt;0,IF(ROUND('НП ДЕННА'!BG35*$CF$4,0)&gt;0,ROUND('НП ДЕННА'!BG35*$CF$4,0)*2,2),0)</f>
        <v>0</v>
      </c>
      <c r="BH35" s="323">
        <f>IF('НП ДЕННА'!BH35&gt;0,IF(ROUND('НП ДЕННА'!BH35*$CF$4,0)&gt;0,ROUND('НП ДЕННА'!BH35*$CF$4,0)*2,2),0)</f>
        <v>0</v>
      </c>
      <c r="BI35" s="323">
        <f>IF('НП ДЕННА'!BI35&gt;0,IF(ROUND('НП ДЕННА'!BI35*$CF$4,0)&gt;0,ROUND('НП ДЕННА'!BI35*$CF$4,0)*2,2),0)</f>
        <v>0</v>
      </c>
      <c r="BJ35" s="69">
        <f>'НП ДЕННА'!BJ35</f>
        <v>0</v>
      </c>
      <c r="BK35" s="323">
        <f>IF('НП ДЕННА'!BK35&gt;0,IF(ROUND('НП ДЕННА'!BK35*$CF$4,0)&gt;0,ROUND('НП ДЕННА'!BK35*$CF$4,0)*2,2),0)</f>
        <v>0</v>
      </c>
      <c r="BL35" s="323">
        <f>IF('НП ДЕННА'!BL35&gt;0,IF(ROUND('НП ДЕННА'!BL35*$CF$4,0)&gt;0,ROUND('НП ДЕННА'!BL35*$CF$4,0)*2,2),0)</f>
        <v>0</v>
      </c>
      <c r="BM35" s="323">
        <f>IF('НП ДЕННА'!BM35&gt;0,IF(ROUND('НП ДЕННА'!BM35*$CF$4,0)&gt;0,ROUND('НП ДЕННА'!BM35*$CF$4,0)*2,2),0)</f>
        <v>0</v>
      </c>
      <c r="BN35" s="69">
        <f>'НП ДЕННА'!BN35</f>
        <v>0</v>
      </c>
      <c r="BO35" s="323">
        <f>IF('НП ДЕННА'!BO35&gt;0,IF(ROUND('НП ДЕННА'!BO35*$CF$4,0)&gt;0,ROUND('НП ДЕННА'!BO35*$CF$4,0)*2,2),0)</f>
        <v>0</v>
      </c>
      <c r="BP35" s="323">
        <f>IF('НП ДЕННА'!BP35&gt;0,IF(ROUND('НП ДЕННА'!BP35*$CF$4,0)&gt;0,ROUND('НП ДЕННА'!BP35*$CF$4,0)*2,2),0)</f>
        <v>0</v>
      </c>
      <c r="BQ35" s="323">
        <f>IF('НП ДЕННА'!BQ35&gt;0,IF(ROUND('НП ДЕННА'!BQ35*$CF$4,0)&gt;0,ROUND('НП ДЕННА'!BQ35*$CF$4,0)*2,2),0)</f>
        <v>0</v>
      </c>
      <c r="BR35" s="69">
        <f>'НП ДЕННА'!BR35</f>
        <v>0</v>
      </c>
      <c r="BS35" s="323">
        <f>IF('НП ДЕННА'!BS35&gt;0,IF(ROUND('НП ДЕННА'!BS35*$CF$4,0)&gt;0,ROUND('НП ДЕННА'!BS35*$CF$4,0)*2,2),0)</f>
        <v>0</v>
      </c>
      <c r="BT35" s="323">
        <f>IF('НП ДЕННА'!BT35&gt;0,IF(ROUND('НП ДЕННА'!BT35*$CF$4,0)&gt;0,ROUND('НП ДЕННА'!BT35*$CF$4,0)*2,2),0)</f>
        <v>0</v>
      </c>
      <c r="BU35" s="323">
        <f>IF('НП ДЕННА'!BU35&gt;0,IF(ROUND('НП ДЕННА'!BU35*$CF$4,0)&gt;0,ROUND('НП ДЕННА'!BU35*$CF$4,0)*2,2),0)</f>
        <v>0</v>
      </c>
      <c r="BV35" s="69">
        <f>'НП ДЕННА'!BV35</f>
        <v>0</v>
      </c>
      <c r="BW35" s="323">
        <f>IF('НП ДЕННА'!BW35&gt;0,IF(ROUND('НП ДЕННА'!BW35*$CF$4,0)&gt;0,ROUND('НП ДЕННА'!BW35*$CF$4,0)*2,2),0)</f>
        <v>0</v>
      </c>
      <c r="BX35" s="323">
        <f>IF('НП ДЕННА'!BX35&gt;0,IF(ROUND('НП ДЕННА'!BX35*$CF$4,0)&gt;0,ROUND('НП ДЕННА'!BX35*$CF$4,0)*2,2),0)</f>
        <v>0</v>
      </c>
      <c r="BY35" s="323">
        <f>IF('НП ДЕННА'!BY35&gt;0,IF(ROUND('НП ДЕННА'!BY35*$CF$4,0)&gt;0,ROUND('НП ДЕННА'!BY35*$CF$4,0)*2,2),0)</f>
        <v>0</v>
      </c>
      <c r="BZ35" s="69">
        <f>'НП ДЕННА'!BZ35</f>
        <v>0</v>
      </c>
      <c r="CA35" s="323">
        <f>IF('НП ДЕННА'!CA35&gt;0,IF(ROUND('НП ДЕННА'!CA35*$CF$4,0)&gt;0,ROUND('НП ДЕННА'!CA35*$CF$4,0)*2,2),0)</f>
        <v>0</v>
      </c>
      <c r="CB35" s="323">
        <f>IF('НП ДЕННА'!CB35&gt;0,IF(ROUND('НП ДЕННА'!CB35*$CF$4,0)&gt;0,ROUND('НП ДЕННА'!CB35*$CF$4,0)*2,2),0)</f>
        <v>0</v>
      </c>
      <c r="CC35" s="323">
        <f>IF('НП ДЕННА'!CC35&gt;0,IF(ROUND('НП ДЕННА'!CC35*$CF$4,0)&gt;0,ROUND('НП ДЕННА'!CC35*$CF$4,0)*2,2),0)</f>
        <v>0</v>
      </c>
      <c r="CD35" s="69">
        <f>'НП ДЕННА'!CD35</f>
        <v>0</v>
      </c>
      <c r="CE35" s="62">
        <f t="shared" si="3"/>
        <v>0</v>
      </c>
    </row>
    <row r="36" spans="1:83" s="19" customFormat="1" ht="10.199999999999999" hidden="1" x14ac:dyDescent="0.2">
      <c r="A36" s="22" t="str">
        <f>'НП ДЕННА'!A36</f>
        <v>1.1.12</v>
      </c>
      <c r="B36" s="363">
        <f>'НП ДЕННА'!B36</f>
        <v>0</v>
      </c>
      <c r="C36" s="364">
        <f>'НП ДЕННА'!C36</f>
        <v>0</v>
      </c>
      <c r="D36" s="272">
        <f>'НП ДЕННА'!D36</f>
        <v>0</v>
      </c>
      <c r="E36" s="273">
        <f>'НП ДЕННА'!E36</f>
        <v>0</v>
      </c>
      <c r="F36" s="273">
        <f>'НП ДЕННА'!F36</f>
        <v>0</v>
      </c>
      <c r="G36" s="274">
        <f>'НП ДЕННА'!G36</f>
        <v>0</v>
      </c>
      <c r="H36" s="272">
        <f>'НП ДЕННА'!H36</f>
        <v>0</v>
      </c>
      <c r="I36" s="273">
        <f>'НП ДЕННА'!I36</f>
        <v>0</v>
      </c>
      <c r="J36" s="273">
        <f>'НП ДЕННА'!J36</f>
        <v>0</v>
      </c>
      <c r="K36" s="273">
        <f>'НП ДЕННА'!K36</f>
        <v>0</v>
      </c>
      <c r="L36" s="273">
        <f>'НП ДЕННА'!L36</f>
        <v>0</v>
      </c>
      <c r="M36" s="273">
        <f>'НП ДЕННА'!M36</f>
        <v>0</v>
      </c>
      <c r="N36" s="273">
        <f>'НП ДЕННА'!N36</f>
        <v>0</v>
      </c>
      <c r="O36" s="273">
        <f>'НП ДЕННА'!O36</f>
        <v>0</v>
      </c>
      <c r="P36" s="273">
        <f>'НП ДЕННА'!P36</f>
        <v>0</v>
      </c>
      <c r="Q36" s="273">
        <f>'НП ДЕННА'!Q36</f>
        <v>0</v>
      </c>
      <c r="R36" s="273">
        <f>'НП ДЕННА'!R36</f>
        <v>0</v>
      </c>
      <c r="S36" s="273">
        <f>'НП ДЕННА'!S36</f>
        <v>0</v>
      </c>
      <c r="T36" s="257">
        <f>'НП ДЕННА'!T36</f>
        <v>0</v>
      </c>
      <c r="U36" s="257">
        <f>'НП ДЕННА'!U36</f>
        <v>0</v>
      </c>
      <c r="V36" s="367">
        <f>'НП ДЕННА'!V36</f>
        <v>0</v>
      </c>
      <c r="W36" s="431">
        <f>'НП ДЕННА'!W36</f>
        <v>0</v>
      </c>
      <c r="X36" s="431">
        <f>'НП ДЕННА'!X36</f>
        <v>0</v>
      </c>
      <c r="Y36" s="431">
        <f>'НП ДЕННА'!Y36</f>
        <v>0</v>
      </c>
      <c r="Z36" s="431">
        <f>'НП ДЕННА'!Z36</f>
        <v>0</v>
      </c>
      <c r="AA36" s="431">
        <f>'НП ДЕННА'!AA36</f>
        <v>0</v>
      </c>
      <c r="AB36" s="431">
        <f>'НП ДЕННА'!AB36</f>
        <v>0</v>
      </c>
      <c r="AC36" s="275">
        <f>'НП ДЕННА'!AC36</f>
        <v>0</v>
      </c>
      <c r="AD36" s="134">
        <f>'НП ДЕННА'!AD36</f>
        <v>0</v>
      </c>
      <c r="AE36" s="9">
        <f t="shared" si="0"/>
        <v>0</v>
      </c>
      <c r="AF36" s="9">
        <f t="shared" si="1"/>
        <v>0</v>
      </c>
      <c r="AG36" s="9">
        <f t="shared" si="2"/>
        <v>0</v>
      </c>
      <c r="AH36" s="9">
        <f t="shared" si="4"/>
        <v>0</v>
      </c>
      <c r="AI36" s="323">
        <f>IF('НП ДЕННА'!AI36&gt;0,IF(ROUND('НП ДЕННА'!AI36*$CF$4,0)&gt;0,ROUND('НП ДЕННА'!AI36*$CF$4,0)*2,2),0)</f>
        <v>0</v>
      </c>
      <c r="AJ36" s="323">
        <f>IF('НП ДЕННА'!AJ36&gt;0,IF(ROUND('НП ДЕННА'!AJ36*$CF$4,0)&gt;0,ROUND('НП ДЕННА'!AJ36*$CF$4,0)*2,2),0)</f>
        <v>0</v>
      </c>
      <c r="AK36" s="323">
        <f>IF('НП ДЕННА'!AK36&gt;0,IF(ROUND('НП ДЕННА'!AK36*$CF$4,0)&gt;0,ROUND('НП ДЕННА'!AK36*$CF$4,0)*2,2),0)</f>
        <v>0</v>
      </c>
      <c r="AL36" s="69">
        <f>'НП ДЕННА'!AL36</f>
        <v>0</v>
      </c>
      <c r="AM36" s="323">
        <f>IF('НП ДЕННА'!AM36&gt;0,IF(ROUND('НП ДЕННА'!AM36*$CF$4,0)&gt;0,ROUND('НП ДЕННА'!AM36*$CF$4,0)*2,2),0)</f>
        <v>0</v>
      </c>
      <c r="AN36" s="323">
        <f>IF('НП ДЕННА'!AN36&gt;0,IF(ROUND('НП ДЕННА'!AN36*$CF$4,0)&gt;0,ROUND('НП ДЕННА'!AN36*$CF$4,0)*2,2),0)</f>
        <v>0</v>
      </c>
      <c r="AO36" s="323">
        <f>IF('НП ДЕННА'!AO36&gt;0,IF(ROUND('НП ДЕННА'!AO36*$CF$4,0)&gt;0,ROUND('НП ДЕННА'!AO36*$CF$4,0)*2,2),0)</f>
        <v>0</v>
      </c>
      <c r="AP36" s="69">
        <f>'НП ДЕННА'!AP36</f>
        <v>0</v>
      </c>
      <c r="AQ36" s="323">
        <f>IF('НП ДЕННА'!AQ36&gt;0,IF(ROUND('НП ДЕННА'!AQ36*$CF$4,0)&gt;0,ROUND('НП ДЕННА'!AQ36*$CF$4,0)*2,2),0)</f>
        <v>0</v>
      </c>
      <c r="AR36" s="323">
        <f>IF('НП ДЕННА'!AR36&gt;0,IF(ROUND('НП ДЕННА'!AR36*$CF$4,0)&gt;0,ROUND('НП ДЕННА'!AR36*$CF$4,0)*2,2),0)</f>
        <v>0</v>
      </c>
      <c r="AS36" s="323">
        <f>IF('НП ДЕННА'!AS36&gt;0,IF(ROUND('НП ДЕННА'!AS36*$CF$4,0)&gt;0,ROUND('НП ДЕННА'!AS36*$CF$4,0)*2,2),0)</f>
        <v>0</v>
      </c>
      <c r="AT36" s="69">
        <f>'НП ДЕННА'!AT36</f>
        <v>0</v>
      </c>
      <c r="AU36" s="323">
        <f>IF('НП ДЕННА'!AU36&gt;0,IF(ROUND('НП ДЕННА'!AU36*$CF$4,0)&gt;0,ROUND('НП ДЕННА'!AU36*$CF$4,0)*2,2),0)</f>
        <v>0</v>
      </c>
      <c r="AV36" s="323">
        <f>IF('НП ДЕННА'!AV36&gt;0,IF(ROUND('НП ДЕННА'!AV36*$CF$4,0)&gt;0,ROUND('НП ДЕННА'!AV36*$CF$4,0)*2,2),0)</f>
        <v>0</v>
      </c>
      <c r="AW36" s="323">
        <f>IF('НП ДЕННА'!AW36&gt;0,IF(ROUND('НП ДЕННА'!AW36*$CF$4,0)&gt;0,ROUND('НП ДЕННА'!AW36*$CF$4,0)*2,2),0)</f>
        <v>0</v>
      </c>
      <c r="AX36" s="69">
        <f>'НП ДЕННА'!AX36</f>
        <v>0</v>
      </c>
      <c r="AY36" s="323">
        <f>IF('НП ДЕННА'!AY36&gt;0,IF(ROUND('НП ДЕННА'!AY36*$CF$4,0)&gt;0,ROUND('НП ДЕННА'!AY36*$CF$4,0)*2,2),0)</f>
        <v>0</v>
      </c>
      <c r="AZ36" s="323">
        <f>IF('НП ДЕННА'!AZ36&gt;0,IF(ROUND('НП ДЕННА'!AZ36*$CF$4,0)&gt;0,ROUND('НП ДЕННА'!AZ36*$CF$4,0)*2,2),0)</f>
        <v>0</v>
      </c>
      <c r="BA36" s="323">
        <f>IF('НП ДЕННА'!BA36&gt;0,IF(ROUND('НП ДЕННА'!BA36*$CF$4,0)&gt;0,ROUND('НП ДЕННА'!BA36*$CF$4,0)*2,2),0)</f>
        <v>0</v>
      </c>
      <c r="BB36" s="69">
        <f>'НП ДЕННА'!BB36</f>
        <v>0</v>
      </c>
      <c r="BC36" s="323">
        <f>IF('НП ДЕННА'!BC36&gt;0,IF(ROUND('НП ДЕННА'!BC36*$CF$4,0)&gt;0,ROUND('НП ДЕННА'!BC36*$CF$4,0)*2,2),0)</f>
        <v>0</v>
      </c>
      <c r="BD36" s="323">
        <f>IF('НП ДЕННА'!BD36&gt;0,IF(ROUND('НП ДЕННА'!BD36*$CF$4,0)&gt;0,ROUND('НП ДЕННА'!BD36*$CF$4,0)*2,2),0)</f>
        <v>0</v>
      </c>
      <c r="BE36" s="323">
        <f>IF('НП ДЕННА'!BE36&gt;0,IF(ROUND('НП ДЕННА'!BE36*$CF$4,0)&gt;0,ROUND('НП ДЕННА'!BE36*$CF$4,0)*2,2),0)</f>
        <v>0</v>
      </c>
      <c r="BF36" s="69">
        <f>'НП ДЕННА'!BF36</f>
        <v>0</v>
      </c>
      <c r="BG36" s="323">
        <f>IF('НП ДЕННА'!BG36&gt;0,IF(ROUND('НП ДЕННА'!BG36*$CF$4,0)&gt;0,ROUND('НП ДЕННА'!BG36*$CF$4,0)*2,2),0)</f>
        <v>0</v>
      </c>
      <c r="BH36" s="323">
        <f>IF('НП ДЕННА'!BH36&gt;0,IF(ROUND('НП ДЕННА'!BH36*$CF$4,0)&gt;0,ROUND('НП ДЕННА'!BH36*$CF$4,0)*2,2),0)</f>
        <v>0</v>
      </c>
      <c r="BI36" s="323">
        <f>IF('НП ДЕННА'!BI36&gt;0,IF(ROUND('НП ДЕННА'!BI36*$CF$4,0)&gt;0,ROUND('НП ДЕННА'!BI36*$CF$4,0)*2,2),0)</f>
        <v>0</v>
      </c>
      <c r="BJ36" s="69">
        <f>'НП ДЕННА'!BJ36</f>
        <v>0</v>
      </c>
      <c r="BK36" s="323">
        <f>IF('НП ДЕННА'!BK36&gt;0,IF(ROUND('НП ДЕННА'!BK36*$CF$4,0)&gt;0,ROUND('НП ДЕННА'!BK36*$CF$4,0)*2,2),0)</f>
        <v>0</v>
      </c>
      <c r="BL36" s="323">
        <f>IF('НП ДЕННА'!BL36&gt;0,IF(ROUND('НП ДЕННА'!BL36*$CF$4,0)&gt;0,ROUND('НП ДЕННА'!BL36*$CF$4,0)*2,2),0)</f>
        <v>0</v>
      </c>
      <c r="BM36" s="323">
        <f>IF('НП ДЕННА'!BM36&gt;0,IF(ROUND('НП ДЕННА'!BM36*$CF$4,0)&gt;0,ROUND('НП ДЕННА'!BM36*$CF$4,0)*2,2),0)</f>
        <v>0</v>
      </c>
      <c r="BN36" s="69">
        <f>'НП ДЕННА'!BN36</f>
        <v>0</v>
      </c>
      <c r="BO36" s="323">
        <f>IF('НП ДЕННА'!BO36&gt;0,IF(ROUND('НП ДЕННА'!BO36*$CF$4,0)&gt;0,ROUND('НП ДЕННА'!BO36*$CF$4,0)*2,2),0)</f>
        <v>0</v>
      </c>
      <c r="BP36" s="323">
        <f>IF('НП ДЕННА'!BP36&gt;0,IF(ROUND('НП ДЕННА'!BP36*$CF$4,0)&gt;0,ROUND('НП ДЕННА'!BP36*$CF$4,0)*2,2),0)</f>
        <v>0</v>
      </c>
      <c r="BQ36" s="323">
        <f>IF('НП ДЕННА'!BQ36&gt;0,IF(ROUND('НП ДЕННА'!BQ36*$CF$4,0)&gt;0,ROUND('НП ДЕННА'!BQ36*$CF$4,0)*2,2),0)</f>
        <v>0</v>
      </c>
      <c r="BR36" s="69">
        <f>'НП ДЕННА'!BR36</f>
        <v>0</v>
      </c>
      <c r="BS36" s="323">
        <f>IF('НП ДЕННА'!BS36&gt;0,IF(ROUND('НП ДЕННА'!BS36*$CF$4,0)&gt;0,ROUND('НП ДЕННА'!BS36*$CF$4,0)*2,2),0)</f>
        <v>0</v>
      </c>
      <c r="BT36" s="323">
        <f>IF('НП ДЕННА'!BT36&gt;0,IF(ROUND('НП ДЕННА'!BT36*$CF$4,0)&gt;0,ROUND('НП ДЕННА'!BT36*$CF$4,0)*2,2),0)</f>
        <v>0</v>
      </c>
      <c r="BU36" s="323">
        <f>IF('НП ДЕННА'!BU36&gt;0,IF(ROUND('НП ДЕННА'!BU36*$CF$4,0)&gt;0,ROUND('НП ДЕННА'!BU36*$CF$4,0)*2,2),0)</f>
        <v>0</v>
      </c>
      <c r="BV36" s="69">
        <f>'НП ДЕННА'!BV36</f>
        <v>0</v>
      </c>
      <c r="BW36" s="323">
        <f>IF('НП ДЕННА'!BW36&gt;0,IF(ROUND('НП ДЕННА'!BW36*$CF$4,0)&gt;0,ROUND('НП ДЕННА'!BW36*$CF$4,0)*2,2),0)</f>
        <v>0</v>
      </c>
      <c r="BX36" s="323">
        <f>IF('НП ДЕННА'!BX36&gt;0,IF(ROUND('НП ДЕННА'!BX36*$CF$4,0)&gt;0,ROUND('НП ДЕННА'!BX36*$CF$4,0)*2,2),0)</f>
        <v>0</v>
      </c>
      <c r="BY36" s="323">
        <f>IF('НП ДЕННА'!BY36&gt;0,IF(ROUND('НП ДЕННА'!BY36*$CF$4,0)&gt;0,ROUND('НП ДЕННА'!BY36*$CF$4,0)*2,2),0)</f>
        <v>0</v>
      </c>
      <c r="BZ36" s="69">
        <f>'НП ДЕННА'!BZ36</f>
        <v>0</v>
      </c>
      <c r="CA36" s="323">
        <f>IF('НП ДЕННА'!CA36&gt;0,IF(ROUND('НП ДЕННА'!CA36*$CF$4,0)&gt;0,ROUND('НП ДЕННА'!CA36*$CF$4,0)*2,2),0)</f>
        <v>0</v>
      </c>
      <c r="CB36" s="323">
        <f>IF('НП ДЕННА'!CB36&gt;0,IF(ROUND('НП ДЕННА'!CB36*$CF$4,0)&gt;0,ROUND('НП ДЕННА'!CB36*$CF$4,0)*2,2),0)</f>
        <v>0</v>
      </c>
      <c r="CC36" s="323">
        <f>IF('НП ДЕННА'!CC36&gt;0,IF(ROUND('НП ДЕННА'!CC36*$CF$4,0)&gt;0,ROUND('НП ДЕННА'!CC36*$CF$4,0)*2,2),0)</f>
        <v>0</v>
      </c>
      <c r="CD36" s="69">
        <f>'НП ДЕННА'!CD36</f>
        <v>0</v>
      </c>
      <c r="CE36" s="62">
        <f t="shared" si="3"/>
        <v>0</v>
      </c>
    </row>
    <row r="37" spans="1:83" s="19" customFormat="1" ht="10.199999999999999" hidden="1" x14ac:dyDescent="0.2">
      <c r="A37" s="22" t="str">
        <f>'НП ДЕННА'!A37</f>
        <v>1.1.12</v>
      </c>
      <c r="B37" s="363">
        <f>'НП ДЕННА'!B37</f>
        <v>0</v>
      </c>
      <c r="C37" s="364">
        <f>'НП ДЕННА'!C37</f>
        <v>0</v>
      </c>
      <c r="D37" s="272">
        <f>'НП ДЕННА'!D37</f>
        <v>0</v>
      </c>
      <c r="E37" s="273">
        <f>'НП ДЕННА'!E37</f>
        <v>0</v>
      </c>
      <c r="F37" s="273">
        <f>'НП ДЕННА'!F37</f>
        <v>0</v>
      </c>
      <c r="G37" s="274">
        <f>'НП ДЕННА'!G37</f>
        <v>0</v>
      </c>
      <c r="H37" s="272">
        <f>'НП ДЕННА'!H37</f>
        <v>0</v>
      </c>
      <c r="I37" s="273">
        <f>'НП ДЕННА'!I37</f>
        <v>0</v>
      </c>
      <c r="J37" s="273">
        <f>'НП ДЕННА'!J37</f>
        <v>0</v>
      </c>
      <c r="K37" s="273">
        <f>'НП ДЕННА'!K37</f>
        <v>0</v>
      </c>
      <c r="L37" s="273">
        <f>'НП ДЕННА'!L37</f>
        <v>0</v>
      </c>
      <c r="M37" s="273">
        <f>'НП ДЕННА'!M37</f>
        <v>0</v>
      </c>
      <c r="N37" s="273">
        <f>'НП ДЕННА'!N37</f>
        <v>0</v>
      </c>
      <c r="O37" s="273">
        <f>'НП ДЕННА'!O37</f>
        <v>0</v>
      </c>
      <c r="P37" s="273">
        <f>'НП ДЕННА'!P37</f>
        <v>0</v>
      </c>
      <c r="Q37" s="273">
        <f>'НП ДЕННА'!Q37</f>
        <v>0</v>
      </c>
      <c r="R37" s="273">
        <f>'НП ДЕННА'!R37</f>
        <v>0</v>
      </c>
      <c r="S37" s="273">
        <f>'НП ДЕННА'!S37</f>
        <v>0</v>
      </c>
      <c r="T37" s="257">
        <f>'НП ДЕННА'!T37</f>
        <v>0</v>
      </c>
      <c r="U37" s="257">
        <f>'НП ДЕННА'!U37</f>
        <v>0</v>
      </c>
      <c r="V37" s="367">
        <f>'НП ДЕННА'!V37</f>
        <v>0</v>
      </c>
      <c r="W37" s="431">
        <f>'НП ДЕННА'!W37</f>
        <v>0</v>
      </c>
      <c r="X37" s="431">
        <f>'НП ДЕННА'!X37</f>
        <v>0</v>
      </c>
      <c r="Y37" s="431">
        <f>'НП ДЕННА'!Y37</f>
        <v>0</v>
      </c>
      <c r="Z37" s="431">
        <f>'НП ДЕННА'!Z37</f>
        <v>0</v>
      </c>
      <c r="AA37" s="431">
        <f>'НП ДЕННА'!AA37</f>
        <v>0</v>
      </c>
      <c r="AB37" s="431">
        <f>'НП ДЕННА'!AB37</f>
        <v>0</v>
      </c>
      <c r="AC37" s="275">
        <f>'НП ДЕННА'!AC37</f>
        <v>0</v>
      </c>
      <c r="AD37" s="134">
        <f>'НП ДЕННА'!AD37</f>
        <v>0</v>
      </c>
      <c r="AE37" s="9">
        <f t="shared" si="0"/>
        <v>0</v>
      </c>
      <c r="AF37" s="9">
        <f t="shared" si="1"/>
        <v>0</v>
      </c>
      <c r="AG37" s="9">
        <f t="shared" si="2"/>
        <v>0</v>
      </c>
      <c r="AH37" s="9">
        <f t="shared" si="4"/>
        <v>0</v>
      </c>
      <c r="AI37" s="323">
        <f>IF('НП ДЕННА'!AI37&gt;0,IF(ROUND('НП ДЕННА'!AI37*$CF$4,0)&gt;0,ROUND('НП ДЕННА'!AI37*$CF$4,0)*2,2),0)</f>
        <v>0</v>
      </c>
      <c r="AJ37" s="323">
        <f>IF('НП ДЕННА'!AJ37&gt;0,IF(ROUND('НП ДЕННА'!AJ37*$CF$4,0)&gt;0,ROUND('НП ДЕННА'!AJ37*$CF$4,0)*2,2),0)</f>
        <v>0</v>
      </c>
      <c r="AK37" s="323">
        <f>IF('НП ДЕННА'!AK37&gt;0,IF(ROUND('НП ДЕННА'!AK37*$CF$4,0)&gt;0,ROUND('НП ДЕННА'!AK37*$CF$4,0)*2,2),0)</f>
        <v>0</v>
      </c>
      <c r="AL37" s="69">
        <f>'НП ДЕННА'!AL37</f>
        <v>0</v>
      </c>
      <c r="AM37" s="323">
        <f>IF('НП ДЕННА'!AM37&gt;0,IF(ROUND('НП ДЕННА'!AM37*$CF$4,0)&gt;0,ROUND('НП ДЕННА'!AM37*$CF$4,0)*2,2),0)</f>
        <v>0</v>
      </c>
      <c r="AN37" s="323">
        <f>IF('НП ДЕННА'!AN37&gt;0,IF(ROUND('НП ДЕННА'!AN37*$CF$4,0)&gt;0,ROUND('НП ДЕННА'!AN37*$CF$4,0)*2,2),0)</f>
        <v>0</v>
      </c>
      <c r="AO37" s="323">
        <f>IF('НП ДЕННА'!AO37&gt;0,IF(ROUND('НП ДЕННА'!AO37*$CF$4,0)&gt;0,ROUND('НП ДЕННА'!AO37*$CF$4,0)*2,2),0)</f>
        <v>0</v>
      </c>
      <c r="AP37" s="69">
        <f>'НП ДЕННА'!AP37</f>
        <v>0</v>
      </c>
      <c r="AQ37" s="323">
        <f>IF('НП ДЕННА'!AQ37&gt;0,IF(ROUND('НП ДЕННА'!AQ37*$CF$4,0)&gt;0,ROUND('НП ДЕННА'!AQ37*$CF$4,0)*2,2),0)</f>
        <v>0</v>
      </c>
      <c r="AR37" s="323">
        <f>IF('НП ДЕННА'!AR37&gt;0,IF(ROUND('НП ДЕННА'!AR37*$CF$4,0)&gt;0,ROUND('НП ДЕННА'!AR37*$CF$4,0)*2,2),0)</f>
        <v>0</v>
      </c>
      <c r="AS37" s="323">
        <f>IF('НП ДЕННА'!AS37&gt;0,IF(ROUND('НП ДЕННА'!AS37*$CF$4,0)&gt;0,ROUND('НП ДЕННА'!AS37*$CF$4,0)*2,2),0)</f>
        <v>0</v>
      </c>
      <c r="AT37" s="69">
        <f>'НП ДЕННА'!AT37</f>
        <v>0</v>
      </c>
      <c r="AU37" s="323">
        <f>IF('НП ДЕННА'!AU37&gt;0,IF(ROUND('НП ДЕННА'!AU37*$CF$4,0)&gt;0,ROUND('НП ДЕННА'!AU37*$CF$4,0)*2,2),0)</f>
        <v>0</v>
      </c>
      <c r="AV37" s="323">
        <f>IF('НП ДЕННА'!AV37&gt;0,IF(ROUND('НП ДЕННА'!AV37*$CF$4,0)&gt;0,ROUND('НП ДЕННА'!AV37*$CF$4,0)*2,2),0)</f>
        <v>0</v>
      </c>
      <c r="AW37" s="323">
        <f>IF('НП ДЕННА'!AW37&gt;0,IF(ROUND('НП ДЕННА'!AW37*$CF$4,0)&gt;0,ROUND('НП ДЕННА'!AW37*$CF$4,0)*2,2),0)</f>
        <v>0</v>
      </c>
      <c r="AX37" s="69">
        <f>'НП ДЕННА'!AX37</f>
        <v>0</v>
      </c>
      <c r="AY37" s="323">
        <f>IF('НП ДЕННА'!AY37&gt;0,IF(ROUND('НП ДЕННА'!AY37*$CF$4,0)&gt;0,ROUND('НП ДЕННА'!AY37*$CF$4,0)*2,2),0)</f>
        <v>0</v>
      </c>
      <c r="AZ37" s="323">
        <f>IF('НП ДЕННА'!AZ37&gt;0,IF(ROUND('НП ДЕННА'!AZ37*$CF$4,0)&gt;0,ROUND('НП ДЕННА'!AZ37*$CF$4,0)*2,2),0)</f>
        <v>0</v>
      </c>
      <c r="BA37" s="323">
        <f>IF('НП ДЕННА'!BA37&gt;0,IF(ROUND('НП ДЕННА'!BA37*$CF$4,0)&gt;0,ROUND('НП ДЕННА'!BA37*$CF$4,0)*2,2),0)</f>
        <v>0</v>
      </c>
      <c r="BB37" s="69">
        <f>'НП ДЕННА'!BB37</f>
        <v>0</v>
      </c>
      <c r="BC37" s="323">
        <f>IF('НП ДЕННА'!BC37&gt;0,IF(ROUND('НП ДЕННА'!BC37*$CF$4,0)&gt;0,ROUND('НП ДЕННА'!BC37*$CF$4,0)*2,2),0)</f>
        <v>0</v>
      </c>
      <c r="BD37" s="323">
        <f>IF('НП ДЕННА'!BD37&gt;0,IF(ROUND('НП ДЕННА'!BD37*$CF$4,0)&gt;0,ROUND('НП ДЕННА'!BD37*$CF$4,0)*2,2),0)</f>
        <v>0</v>
      </c>
      <c r="BE37" s="323">
        <f>IF('НП ДЕННА'!BE37&gt;0,IF(ROUND('НП ДЕННА'!BE37*$CF$4,0)&gt;0,ROUND('НП ДЕННА'!BE37*$CF$4,0)*2,2),0)</f>
        <v>0</v>
      </c>
      <c r="BF37" s="69">
        <f>'НП ДЕННА'!BF37</f>
        <v>0</v>
      </c>
      <c r="BG37" s="323">
        <f>IF('НП ДЕННА'!BG37&gt;0,IF(ROUND('НП ДЕННА'!BG37*$CF$4,0)&gt;0,ROUND('НП ДЕННА'!BG37*$CF$4,0)*2,2),0)</f>
        <v>0</v>
      </c>
      <c r="BH37" s="323">
        <f>IF('НП ДЕННА'!BH37&gt;0,IF(ROUND('НП ДЕННА'!BH37*$CF$4,0)&gt;0,ROUND('НП ДЕННА'!BH37*$CF$4,0)*2,2),0)</f>
        <v>0</v>
      </c>
      <c r="BI37" s="323">
        <f>IF('НП ДЕННА'!BI37&gt;0,IF(ROUND('НП ДЕННА'!BI37*$CF$4,0)&gt;0,ROUND('НП ДЕННА'!BI37*$CF$4,0)*2,2),0)</f>
        <v>0</v>
      </c>
      <c r="BJ37" s="69">
        <f>'НП ДЕННА'!BJ37</f>
        <v>0</v>
      </c>
      <c r="BK37" s="323">
        <f>IF('НП ДЕННА'!BK37&gt;0,IF(ROUND('НП ДЕННА'!BK37*$CF$4,0)&gt;0,ROUND('НП ДЕННА'!BK37*$CF$4,0)*2,2),0)</f>
        <v>0</v>
      </c>
      <c r="BL37" s="323">
        <f>IF('НП ДЕННА'!BL37&gt;0,IF(ROUND('НП ДЕННА'!BL37*$CF$4,0)&gt;0,ROUND('НП ДЕННА'!BL37*$CF$4,0)*2,2),0)</f>
        <v>0</v>
      </c>
      <c r="BM37" s="323">
        <f>IF('НП ДЕННА'!BM37&gt;0,IF(ROUND('НП ДЕННА'!BM37*$CF$4,0)&gt;0,ROUND('НП ДЕННА'!BM37*$CF$4,0)*2,2),0)</f>
        <v>0</v>
      </c>
      <c r="BN37" s="69">
        <f>'НП ДЕННА'!BN37</f>
        <v>0</v>
      </c>
      <c r="BO37" s="323">
        <f>IF('НП ДЕННА'!BO37&gt;0,IF(ROUND('НП ДЕННА'!BO37*$CF$4,0)&gt;0,ROUND('НП ДЕННА'!BO37*$CF$4,0)*2,2),0)</f>
        <v>0</v>
      </c>
      <c r="BP37" s="323">
        <f>IF('НП ДЕННА'!BP37&gt;0,IF(ROUND('НП ДЕННА'!BP37*$CF$4,0)&gt;0,ROUND('НП ДЕННА'!BP37*$CF$4,0)*2,2),0)</f>
        <v>0</v>
      </c>
      <c r="BQ37" s="323">
        <f>IF('НП ДЕННА'!BQ37&gt;0,IF(ROUND('НП ДЕННА'!BQ37*$CF$4,0)&gt;0,ROUND('НП ДЕННА'!BQ37*$CF$4,0)*2,2),0)</f>
        <v>0</v>
      </c>
      <c r="BR37" s="69">
        <f>'НП ДЕННА'!BR37</f>
        <v>0</v>
      </c>
      <c r="BS37" s="323">
        <f>IF('НП ДЕННА'!BS37&gt;0,IF(ROUND('НП ДЕННА'!BS37*$CF$4,0)&gt;0,ROUND('НП ДЕННА'!BS37*$CF$4,0)*2,2),0)</f>
        <v>0</v>
      </c>
      <c r="BT37" s="323">
        <f>IF('НП ДЕННА'!BT37&gt;0,IF(ROUND('НП ДЕННА'!BT37*$CF$4,0)&gt;0,ROUND('НП ДЕННА'!BT37*$CF$4,0)*2,2),0)</f>
        <v>0</v>
      </c>
      <c r="BU37" s="323">
        <f>IF('НП ДЕННА'!BU37&gt;0,IF(ROUND('НП ДЕННА'!BU37*$CF$4,0)&gt;0,ROUND('НП ДЕННА'!BU37*$CF$4,0)*2,2),0)</f>
        <v>0</v>
      </c>
      <c r="BV37" s="69">
        <f>'НП ДЕННА'!BV37</f>
        <v>0</v>
      </c>
      <c r="BW37" s="323">
        <f>IF('НП ДЕННА'!BW37&gt;0,IF(ROUND('НП ДЕННА'!BW37*$CF$4,0)&gt;0,ROUND('НП ДЕННА'!BW37*$CF$4,0)*2,2),0)</f>
        <v>0</v>
      </c>
      <c r="BX37" s="323">
        <f>IF('НП ДЕННА'!BX37&gt;0,IF(ROUND('НП ДЕННА'!BX37*$CF$4,0)&gt;0,ROUND('НП ДЕННА'!BX37*$CF$4,0)*2,2),0)</f>
        <v>0</v>
      </c>
      <c r="BY37" s="323">
        <f>IF('НП ДЕННА'!BY37&gt;0,IF(ROUND('НП ДЕННА'!BY37*$CF$4,0)&gt;0,ROUND('НП ДЕННА'!BY37*$CF$4,0)*2,2),0)</f>
        <v>0</v>
      </c>
      <c r="BZ37" s="69">
        <f>'НП ДЕННА'!BZ37</f>
        <v>0</v>
      </c>
      <c r="CA37" s="323">
        <f>IF('НП ДЕННА'!CA37&gt;0,IF(ROUND('НП ДЕННА'!CA37*$CF$4,0)&gt;0,ROUND('НП ДЕННА'!CA37*$CF$4,0)*2,2),0)</f>
        <v>0</v>
      </c>
      <c r="CB37" s="323">
        <f>IF('НП ДЕННА'!CB37&gt;0,IF(ROUND('НП ДЕННА'!CB37*$CF$4,0)&gt;0,ROUND('НП ДЕННА'!CB37*$CF$4,0)*2,2),0)</f>
        <v>0</v>
      </c>
      <c r="CC37" s="323">
        <f>IF('НП ДЕННА'!CC37&gt;0,IF(ROUND('НП ДЕННА'!CC37*$CF$4,0)&gt;0,ROUND('НП ДЕННА'!CC37*$CF$4,0)*2,2),0)</f>
        <v>0</v>
      </c>
      <c r="CD37" s="69">
        <f>'НП ДЕННА'!CD37</f>
        <v>0</v>
      </c>
      <c r="CE37" s="62">
        <f t="shared" si="3"/>
        <v>0</v>
      </c>
    </row>
    <row r="38" spans="1:83" s="19" customFormat="1" ht="10.199999999999999" hidden="1" x14ac:dyDescent="0.2">
      <c r="A38" s="22" t="str">
        <f>'НП ДЕННА'!A38</f>
        <v>1.1.12</v>
      </c>
      <c r="B38" s="363">
        <f>'НП ДЕННА'!B38</f>
        <v>0</v>
      </c>
      <c r="C38" s="364">
        <f>'НП ДЕННА'!C38</f>
        <v>0</v>
      </c>
      <c r="D38" s="272">
        <f>'НП ДЕННА'!D38</f>
        <v>0</v>
      </c>
      <c r="E38" s="273">
        <f>'НП ДЕННА'!E38</f>
        <v>0</v>
      </c>
      <c r="F38" s="273">
        <f>'НП ДЕННА'!F38</f>
        <v>0</v>
      </c>
      <c r="G38" s="274">
        <f>'НП ДЕННА'!G38</f>
        <v>0</v>
      </c>
      <c r="H38" s="272">
        <f>'НП ДЕННА'!H38</f>
        <v>0</v>
      </c>
      <c r="I38" s="273">
        <f>'НП ДЕННА'!I38</f>
        <v>0</v>
      </c>
      <c r="J38" s="273">
        <f>'НП ДЕННА'!J38</f>
        <v>0</v>
      </c>
      <c r="K38" s="273">
        <f>'НП ДЕННА'!K38</f>
        <v>0</v>
      </c>
      <c r="L38" s="273">
        <f>'НП ДЕННА'!L38</f>
        <v>0</v>
      </c>
      <c r="M38" s="273">
        <f>'НП ДЕННА'!M38</f>
        <v>0</v>
      </c>
      <c r="N38" s="273">
        <f>'НП ДЕННА'!N38</f>
        <v>0</v>
      </c>
      <c r="O38" s="273">
        <f>'НП ДЕННА'!O38</f>
        <v>0</v>
      </c>
      <c r="P38" s="273">
        <f>'НП ДЕННА'!P38</f>
        <v>0</v>
      </c>
      <c r="Q38" s="273">
        <f>'НП ДЕННА'!Q38</f>
        <v>0</v>
      </c>
      <c r="R38" s="273">
        <f>'НП ДЕННА'!R38</f>
        <v>0</v>
      </c>
      <c r="S38" s="273">
        <f>'НП ДЕННА'!S38</f>
        <v>0</v>
      </c>
      <c r="T38" s="257">
        <f>'НП ДЕННА'!T38</f>
        <v>0</v>
      </c>
      <c r="U38" s="257">
        <f>'НП ДЕННА'!U38</f>
        <v>0</v>
      </c>
      <c r="V38" s="367">
        <f>'НП ДЕННА'!V38</f>
        <v>0</v>
      </c>
      <c r="W38" s="431">
        <f>'НП ДЕННА'!W38</f>
        <v>0</v>
      </c>
      <c r="X38" s="431">
        <f>'НП ДЕННА'!X38</f>
        <v>0</v>
      </c>
      <c r="Y38" s="431">
        <f>'НП ДЕННА'!Y38</f>
        <v>0</v>
      </c>
      <c r="Z38" s="431">
        <f>'НП ДЕННА'!Z38</f>
        <v>0</v>
      </c>
      <c r="AA38" s="431">
        <f>'НП ДЕННА'!AA38</f>
        <v>0</v>
      </c>
      <c r="AB38" s="431">
        <f>'НП ДЕННА'!AB38</f>
        <v>0</v>
      </c>
      <c r="AC38" s="275">
        <f>'НП ДЕННА'!AC38</f>
        <v>0</v>
      </c>
      <c r="AD38" s="134">
        <f>'НП ДЕННА'!AD38</f>
        <v>0</v>
      </c>
      <c r="AE38" s="9">
        <f t="shared" si="0"/>
        <v>0</v>
      </c>
      <c r="AF38" s="9">
        <f t="shared" si="1"/>
        <v>0</v>
      </c>
      <c r="AG38" s="9">
        <f t="shared" si="2"/>
        <v>0</v>
      </c>
      <c r="AH38" s="9">
        <f t="shared" si="4"/>
        <v>0</v>
      </c>
      <c r="AI38" s="323">
        <f>IF('НП ДЕННА'!AI38&gt;0,IF(ROUND('НП ДЕННА'!AI38*$CF$4,0)&gt;0,ROUND('НП ДЕННА'!AI38*$CF$4,0)*2,2),0)</f>
        <v>0</v>
      </c>
      <c r="AJ38" s="323">
        <f>IF('НП ДЕННА'!AJ38&gt;0,IF(ROUND('НП ДЕННА'!AJ38*$CF$4,0)&gt;0,ROUND('НП ДЕННА'!AJ38*$CF$4,0)*2,2),0)</f>
        <v>0</v>
      </c>
      <c r="AK38" s="323">
        <f>IF('НП ДЕННА'!AK38&gt;0,IF(ROUND('НП ДЕННА'!AK38*$CF$4,0)&gt;0,ROUND('НП ДЕННА'!AK38*$CF$4,0)*2,2),0)</f>
        <v>0</v>
      </c>
      <c r="AL38" s="69">
        <f>'НП ДЕННА'!AL38</f>
        <v>0</v>
      </c>
      <c r="AM38" s="323">
        <f>IF('НП ДЕННА'!AM38&gt;0,IF(ROUND('НП ДЕННА'!AM38*$CF$4,0)&gt;0,ROUND('НП ДЕННА'!AM38*$CF$4,0)*2,2),0)</f>
        <v>0</v>
      </c>
      <c r="AN38" s="323">
        <f>IF('НП ДЕННА'!AN38&gt;0,IF(ROUND('НП ДЕННА'!AN38*$CF$4,0)&gt;0,ROUND('НП ДЕННА'!AN38*$CF$4,0)*2,2),0)</f>
        <v>0</v>
      </c>
      <c r="AO38" s="323">
        <f>IF('НП ДЕННА'!AO38&gt;0,IF(ROUND('НП ДЕННА'!AO38*$CF$4,0)&gt;0,ROUND('НП ДЕННА'!AO38*$CF$4,0)*2,2),0)</f>
        <v>0</v>
      </c>
      <c r="AP38" s="69">
        <f>'НП ДЕННА'!AP38</f>
        <v>0</v>
      </c>
      <c r="AQ38" s="323">
        <f>IF('НП ДЕННА'!AQ38&gt;0,IF(ROUND('НП ДЕННА'!AQ38*$CF$4,0)&gt;0,ROUND('НП ДЕННА'!AQ38*$CF$4,0)*2,2),0)</f>
        <v>0</v>
      </c>
      <c r="AR38" s="323">
        <f>IF('НП ДЕННА'!AR38&gt;0,IF(ROUND('НП ДЕННА'!AR38*$CF$4,0)&gt;0,ROUND('НП ДЕННА'!AR38*$CF$4,0)*2,2),0)</f>
        <v>0</v>
      </c>
      <c r="AS38" s="323">
        <f>IF('НП ДЕННА'!AS38&gt;0,IF(ROUND('НП ДЕННА'!AS38*$CF$4,0)&gt;0,ROUND('НП ДЕННА'!AS38*$CF$4,0)*2,2),0)</f>
        <v>0</v>
      </c>
      <c r="AT38" s="69">
        <f>'НП ДЕННА'!AT38</f>
        <v>0</v>
      </c>
      <c r="AU38" s="323">
        <f>IF('НП ДЕННА'!AU38&gt;0,IF(ROUND('НП ДЕННА'!AU38*$CF$4,0)&gt;0,ROUND('НП ДЕННА'!AU38*$CF$4,0)*2,2),0)</f>
        <v>0</v>
      </c>
      <c r="AV38" s="323">
        <f>IF('НП ДЕННА'!AV38&gt;0,IF(ROUND('НП ДЕННА'!AV38*$CF$4,0)&gt;0,ROUND('НП ДЕННА'!AV38*$CF$4,0)*2,2),0)</f>
        <v>0</v>
      </c>
      <c r="AW38" s="323">
        <f>IF('НП ДЕННА'!AW38&gt;0,IF(ROUND('НП ДЕННА'!AW38*$CF$4,0)&gt;0,ROUND('НП ДЕННА'!AW38*$CF$4,0)*2,2),0)</f>
        <v>0</v>
      </c>
      <c r="AX38" s="69">
        <f>'НП ДЕННА'!AX38</f>
        <v>0</v>
      </c>
      <c r="AY38" s="323">
        <f>IF('НП ДЕННА'!AY38&gt;0,IF(ROUND('НП ДЕННА'!AY38*$CF$4,0)&gt;0,ROUND('НП ДЕННА'!AY38*$CF$4,0)*2,2),0)</f>
        <v>0</v>
      </c>
      <c r="AZ38" s="323">
        <f>IF('НП ДЕННА'!AZ38&gt;0,IF(ROUND('НП ДЕННА'!AZ38*$CF$4,0)&gt;0,ROUND('НП ДЕННА'!AZ38*$CF$4,0)*2,2),0)</f>
        <v>0</v>
      </c>
      <c r="BA38" s="323">
        <f>IF('НП ДЕННА'!BA38&gt;0,IF(ROUND('НП ДЕННА'!BA38*$CF$4,0)&gt;0,ROUND('НП ДЕННА'!BA38*$CF$4,0)*2,2),0)</f>
        <v>0</v>
      </c>
      <c r="BB38" s="69">
        <f>'НП ДЕННА'!BB38</f>
        <v>0</v>
      </c>
      <c r="BC38" s="323">
        <f>IF('НП ДЕННА'!BC38&gt;0,IF(ROUND('НП ДЕННА'!BC38*$CF$4,0)&gt;0,ROUND('НП ДЕННА'!BC38*$CF$4,0)*2,2),0)</f>
        <v>0</v>
      </c>
      <c r="BD38" s="323">
        <f>IF('НП ДЕННА'!BD38&gt;0,IF(ROUND('НП ДЕННА'!BD38*$CF$4,0)&gt;0,ROUND('НП ДЕННА'!BD38*$CF$4,0)*2,2),0)</f>
        <v>0</v>
      </c>
      <c r="BE38" s="323">
        <f>IF('НП ДЕННА'!BE38&gt;0,IF(ROUND('НП ДЕННА'!BE38*$CF$4,0)&gt;0,ROUND('НП ДЕННА'!BE38*$CF$4,0)*2,2),0)</f>
        <v>0</v>
      </c>
      <c r="BF38" s="69">
        <f>'НП ДЕННА'!BF38</f>
        <v>0</v>
      </c>
      <c r="BG38" s="323">
        <f>IF('НП ДЕННА'!BG38&gt;0,IF(ROUND('НП ДЕННА'!BG38*$CF$4,0)&gt;0,ROUND('НП ДЕННА'!BG38*$CF$4,0)*2,2),0)</f>
        <v>0</v>
      </c>
      <c r="BH38" s="323">
        <f>IF('НП ДЕННА'!BH38&gt;0,IF(ROUND('НП ДЕННА'!BH38*$CF$4,0)&gt;0,ROUND('НП ДЕННА'!BH38*$CF$4,0)*2,2),0)</f>
        <v>0</v>
      </c>
      <c r="BI38" s="323">
        <f>IF('НП ДЕННА'!BI38&gt;0,IF(ROUND('НП ДЕННА'!BI38*$CF$4,0)&gt;0,ROUND('НП ДЕННА'!BI38*$CF$4,0)*2,2),0)</f>
        <v>0</v>
      </c>
      <c r="BJ38" s="69">
        <f>'НП ДЕННА'!BJ38</f>
        <v>0</v>
      </c>
      <c r="BK38" s="323">
        <f>IF('НП ДЕННА'!BK38&gt;0,IF(ROUND('НП ДЕННА'!BK38*$CF$4,0)&gt;0,ROUND('НП ДЕННА'!BK38*$CF$4,0)*2,2),0)</f>
        <v>0</v>
      </c>
      <c r="BL38" s="323">
        <f>IF('НП ДЕННА'!BL38&gt;0,IF(ROUND('НП ДЕННА'!BL38*$CF$4,0)&gt;0,ROUND('НП ДЕННА'!BL38*$CF$4,0)*2,2),0)</f>
        <v>0</v>
      </c>
      <c r="BM38" s="323">
        <f>IF('НП ДЕННА'!BM38&gt;0,IF(ROUND('НП ДЕННА'!BM38*$CF$4,0)&gt;0,ROUND('НП ДЕННА'!BM38*$CF$4,0)*2,2),0)</f>
        <v>0</v>
      </c>
      <c r="BN38" s="69">
        <f>'НП ДЕННА'!BN38</f>
        <v>0</v>
      </c>
      <c r="BO38" s="323">
        <f>IF('НП ДЕННА'!BO38&gt;0,IF(ROUND('НП ДЕННА'!BO38*$CF$4,0)&gt;0,ROUND('НП ДЕННА'!BO38*$CF$4,0)*2,2),0)</f>
        <v>0</v>
      </c>
      <c r="BP38" s="323">
        <f>IF('НП ДЕННА'!BP38&gt;0,IF(ROUND('НП ДЕННА'!BP38*$CF$4,0)&gt;0,ROUND('НП ДЕННА'!BP38*$CF$4,0)*2,2),0)</f>
        <v>0</v>
      </c>
      <c r="BQ38" s="323">
        <f>IF('НП ДЕННА'!BQ38&gt;0,IF(ROUND('НП ДЕННА'!BQ38*$CF$4,0)&gt;0,ROUND('НП ДЕННА'!BQ38*$CF$4,0)*2,2),0)</f>
        <v>0</v>
      </c>
      <c r="BR38" s="69">
        <f>'НП ДЕННА'!BR38</f>
        <v>0</v>
      </c>
      <c r="BS38" s="323">
        <f>IF('НП ДЕННА'!BS38&gt;0,IF(ROUND('НП ДЕННА'!BS38*$CF$4,0)&gt;0,ROUND('НП ДЕННА'!BS38*$CF$4,0)*2,2),0)</f>
        <v>0</v>
      </c>
      <c r="BT38" s="323">
        <f>IF('НП ДЕННА'!BT38&gt;0,IF(ROUND('НП ДЕННА'!BT38*$CF$4,0)&gt;0,ROUND('НП ДЕННА'!BT38*$CF$4,0)*2,2),0)</f>
        <v>0</v>
      </c>
      <c r="BU38" s="323">
        <f>IF('НП ДЕННА'!BU38&gt;0,IF(ROUND('НП ДЕННА'!BU38*$CF$4,0)&gt;0,ROUND('НП ДЕННА'!BU38*$CF$4,0)*2,2),0)</f>
        <v>0</v>
      </c>
      <c r="BV38" s="69">
        <f>'НП ДЕННА'!BV38</f>
        <v>0</v>
      </c>
      <c r="BW38" s="323">
        <f>IF('НП ДЕННА'!BW38&gt;0,IF(ROUND('НП ДЕННА'!BW38*$CF$4,0)&gt;0,ROUND('НП ДЕННА'!BW38*$CF$4,0)*2,2),0)</f>
        <v>0</v>
      </c>
      <c r="BX38" s="323">
        <f>IF('НП ДЕННА'!BX38&gt;0,IF(ROUND('НП ДЕННА'!BX38*$CF$4,0)&gt;0,ROUND('НП ДЕННА'!BX38*$CF$4,0)*2,2),0)</f>
        <v>0</v>
      </c>
      <c r="BY38" s="323">
        <f>IF('НП ДЕННА'!BY38&gt;0,IF(ROUND('НП ДЕННА'!BY38*$CF$4,0)&gt;0,ROUND('НП ДЕННА'!BY38*$CF$4,0)*2,2),0)</f>
        <v>0</v>
      </c>
      <c r="BZ38" s="69">
        <f>'НП ДЕННА'!BZ38</f>
        <v>0</v>
      </c>
      <c r="CA38" s="323">
        <f>IF('НП ДЕННА'!CA38&gt;0,IF(ROUND('НП ДЕННА'!CA38*$CF$4,0)&gt;0,ROUND('НП ДЕННА'!CA38*$CF$4,0)*2,2),0)</f>
        <v>0</v>
      </c>
      <c r="CB38" s="323">
        <f>IF('НП ДЕННА'!CB38&gt;0,IF(ROUND('НП ДЕННА'!CB38*$CF$4,0)&gt;0,ROUND('НП ДЕННА'!CB38*$CF$4,0)*2,2),0)</f>
        <v>0</v>
      </c>
      <c r="CC38" s="323">
        <f>IF('НП ДЕННА'!CC38&gt;0,IF(ROUND('НП ДЕННА'!CC38*$CF$4,0)&gt;0,ROUND('НП ДЕННА'!CC38*$CF$4,0)*2,2),0)</f>
        <v>0</v>
      </c>
      <c r="CD38" s="69">
        <f>'НП ДЕННА'!CD38</f>
        <v>0</v>
      </c>
      <c r="CE38" s="62">
        <f t="shared" si="3"/>
        <v>0</v>
      </c>
    </row>
    <row r="39" spans="1:83" s="19" customFormat="1" ht="10.199999999999999" hidden="1" x14ac:dyDescent="0.2">
      <c r="A39" s="22" t="str">
        <f>'НП ДЕННА'!A39</f>
        <v>1.1.12</v>
      </c>
      <c r="B39" s="363">
        <f>'НП ДЕННА'!B39</f>
        <v>0</v>
      </c>
      <c r="C39" s="364">
        <f>'НП ДЕННА'!C39</f>
        <v>0</v>
      </c>
      <c r="D39" s="272">
        <f>'НП ДЕННА'!D39</f>
        <v>0</v>
      </c>
      <c r="E39" s="273">
        <f>'НП ДЕННА'!E39</f>
        <v>0</v>
      </c>
      <c r="F39" s="273">
        <f>'НП ДЕННА'!F39</f>
        <v>0</v>
      </c>
      <c r="G39" s="274">
        <f>'НП ДЕННА'!G39</f>
        <v>0</v>
      </c>
      <c r="H39" s="272">
        <f>'НП ДЕННА'!H39</f>
        <v>0</v>
      </c>
      <c r="I39" s="273">
        <f>'НП ДЕННА'!I39</f>
        <v>0</v>
      </c>
      <c r="J39" s="273">
        <f>'НП ДЕННА'!J39</f>
        <v>0</v>
      </c>
      <c r="K39" s="273">
        <f>'НП ДЕННА'!K39</f>
        <v>0</v>
      </c>
      <c r="L39" s="273">
        <f>'НП ДЕННА'!L39</f>
        <v>0</v>
      </c>
      <c r="M39" s="273">
        <f>'НП ДЕННА'!M39</f>
        <v>0</v>
      </c>
      <c r="N39" s="273">
        <f>'НП ДЕННА'!N39</f>
        <v>0</v>
      </c>
      <c r="O39" s="273">
        <f>'НП ДЕННА'!O39</f>
        <v>0</v>
      </c>
      <c r="P39" s="273">
        <f>'НП ДЕННА'!P39</f>
        <v>0</v>
      </c>
      <c r="Q39" s="273">
        <f>'НП ДЕННА'!Q39</f>
        <v>0</v>
      </c>
      <c r="R39" s="273">
        <f>'НП ДЕННА'!R39</f>
        <v>0</v>
      </c>
      <c r="S39" s="273">
        <f>'НП ДЕННА'!S39</f>
        <v>0</v>
      </c>
      <c r="T39" s="257">
        <f>'НП ДЕННА'!T39</f>
        <v>0</v>
      </c>
      <c r="U39" s="257">
        <f>'НП ДЕННА'!U39</f>
        <v>0</v>
      </c>
      <c r="V39" s="367">
        <f>'НП ДЕННА'!V39</f>
        <v>0</v>
      </c>
      <c r="W39" s="431">
        <f>'НП ДЕННА'!W39</f>
        <v>0</v>
      </c>
      <c r="X39" s="431">
        <f>'НП ДЕННА'!X39</f>
        <v>0</v>
      </c>
      <c r="Y39" s="431">
        <f>'НП ДЕННА'!Y39</f>
        <v>0</v>
      </c>
      <c r="Z39" s="431">
        <f>'НП ДЕННА'!Z39</f>
        <v>0</v>
      </c>
      <c r="AA39" s="431">
        <f>'НП ДЕННА'!AA39</f>
        <v>0</v>
      </c>
      <c r="AB39" s="431">
        <f>'НП ДЕННА'!AB39</f>
        <v>0</v>
      </c>
      <c r="AC39" s="275">
        <f>'НП ДЕННА'!AC39</f>
        <v>0</v>
      </c>
      <c r="AD39" s="134">
        <f>'НП ДЕННА'!AD39</f>
        <v>0</v>
      </c>
      <c r="AE39" s="9">
        <f t="shared" si="0"/>
        <v>0</v>
      </c>
      <c r="AF39" s="9">
        <f t="shared" si="1"/>
        <v>0</v>
      </c>
      <c r="AG39" s="9">
        <f t="shared" si="2"/>
        <v>0</v>
      </c>
      <c r="AH39" s="9">
        <f t="shared" si="4"/>
        <v>0</v>
      </c>
      <c r="AI39" s="323">
        <f>IF('НП ДЕННА'!AI39&gt;0,IF(ROUND('НП ДЕННА'!AI39*$CF$4,0)&gt;0,ROUND('НП ДЕННА'!AI39*$CF$4,0)*2,2),0)</f>
        <v>0</v>
      </c>
      <c r="AJ39" s="323">
        <f>IF('НП ДЕННА'!AJ39&gt;0,IF(ROUND('НП ДЕННА'!AJ39*$CF$4,0)&gt;0,ROUND('НП ДЕННА'!AJ39*$CF$4,0)*2,2),0)</f>
        <v>0</v>
      </c>
      <c r="AK39" s="323">
        <f>IF('НП ДЕННА'!AK39&gt;0,IF(ROUND('НП ДЕННА'!AK39*$CF$4,0)&gt;0,ROUND('НП ДЕННА'!AK39*$CF$4,0)*2,2),0)</f>
        <v>0</v>
      </c>
      <c r="AL39" s="69">
        <f>'НП ДЕННА'!AL39</f>
        <v>0</v>
      </c>
      <c r="AM39" s="323">
        <f>IF('НП ДЕННА'!AM39&gt;0,IF(ROUND('НП ДЕННА'!AM39*$CF$4,0)&gt;0,ROUND('НП ДЕННА'!AM39*$CF$4,0)*2,2),0)</f>
        <v>0</v>
      </c>
      <c r="AN39" s="323">
        <f>IF('НП ДЕННА'!AN39&gt;0,IF(ROUND('НП ДЕННА'!AN39*$CF$4,0)&gt;0,ROUND('НП ДЕННА'!AN39*$CF$4,0)*2,2),0)</f>
        <v>0</v>
      </c>
      <c r="AO39" s="323">
        <f>IF('НП ДЕННА'!AO39&gt;0,IF(ROUND('НП ДЕННА'!AO39*$CF$4,0)&gt;0,ROUND('НП ДЕННА'!AO39*$CF$4,0)*2,2),0)</f>
        <v>0</v>
      </c>
      <c r="AP39" s="69">
        <f>'НП ДЕННА'!AP39</f>
        <v>0</v>
      </c>
      <c r="AQ39" s="323">
        <f>IF('НП ДЕННА'!AQ39&gt;0,IF(ROUND('НП ДЕННА'!AQ39*$CF$4,0)&gt;0,ROUND('НП ДЕННА'!AQ39*$CF$4,0)*2,2),0)</f>
        <v>0</v>
      </c>
      <c r="AR39" s="323">
        <f>IF('НП ДЕННА'!AR39&gt;0,IF(ROUND('НП ДЕННА'!AR39*$CF$4,0)&gt;0,ROUND('НП ДЕННА'!AR39*$CF$4,0)*2,2),0)</f>
        <v>0</v>
      </c>
      <c r="AS39" s="323">
        <f>IF('НП ДЕННА'!AS39&gt;0,IF(ROUND('НП ДЕННА'!AS39*$CF$4,0)&gt;0,ROUND('НП ДЕННА'!AS39*$CF$4,0)*2,2),0)</f>
        <v>0</v>
      </c>
      <c r="AT39" s="69">
        <f>'НП ДЕННА'!AT39</f>
        <v>0</v>
      </c>
      <c r="AU39" s="323">
        <f>IF('НП ДЕННА'!AU39&gt;0,IF(ROUND('НП ДЕННА'!AU39*$CF$4,0)&gt;0,ROUND('НП ДЕННА'!AU39*$CF$4,0)*2,2),0)</f>
        <v>0</v>
      </c>
      <c r="AV39" s="323">
        <f>IF('НП ДЕННА'!AV39&gt;0,IF(ROUND('НП ДЕННА'!AV39*$CF$4,0)&gt;0,ROUND('НП ДЕННА'!AV39*$CF$4,0)*2,2),0)</f>
        <v>0</v>
      </c>
      <c r="AW39" s="323">
        <f>IF('НП ДЕННА'!AW39&gt;0,IF(ROUND('НП ДЕННА'!AW39*$CF$4,0)&gt;0,ROUND('НП ДЕННА'!AW39*$CF$4,0)*2,2),0)</f>
        <v>0</v>
      </c>
      <c r="AX39" s="69">
        <f>'НП ДЕННА'!AX39</f>
        <v>0</v>
      </c>
      <c r="AY39" s="323">
        <f>IF('НП ДЕННА'!AY39&gt;0,IF(ROUND('НП ДЕННА'!AY39*$CF$4,0)&gt;0,ROUND('НП ДЕННА'!AY39*$CF$4,0)*2,2),0)</f>
        <v>0</v>
      </c>
      <c r="AZ39" s="323">
        <f>IF('НП ДЕННА'!AZ39&gt;0,IF(ROUND('НП ДЕННА'!AZ39*$CF$4,0)&gt;0,ROUND('НП ДЕННА'!AZ39*$CF$4,0)*2,2),0)</f>
        <v>0</v>
      </c>
      <c r="BA39" s="323">
        <f>IF('НП ДЕННА'!BA39&gt;0,IF(ROUND('НП ДЕННА'!BA39*$CF$4,0)&gt;0,ROUND('НП ДЕННА'!BA39*$CF$4,0)*2,2),0)</f>
        <v>0</v>
      </c>
      <c r="BB39" s="69">
        <f>'НП ДЕННА'!BB39</f>
        <v>0</v>
      </c>
      <c r="BC39" s="323">
        <f>IF('НП ДЕННА'!BC39&gt;0,IF(ROUND('НП ДЕННА'!BC39*$CF$4,0)&gt;0,ROUND('НП ДЕННА'!BC39*$CF$4,0)*2,2),0)</f>
        <v>0</v>
      </c>
      <c r="BD39" s="323">
        <f>IF('НП ДЕННА'!BD39&gt;0,IF(ROUND('НП ДЕННА'!BD39*$CF$4,0)&gt;0,ROUND('НП ДЕННА'!BD39*$CF$4,0)*2,2),0)</f>
        <v>0</v>
      </c>
      <c r="BE39" s="323">
        <f>IF('НП ДЕННА'!BE39&gt;0,IF(ROUND('НП ДЕННА'!BE39*$CF$4,0)&gt;0,ROUND('НП ДЕННА'!BE39*$CF$4,0)*2,2),0)</f>
        <v>0</v>
      </c>
      <c r="BF39" s="69">
        <f>'НП ДЕННА'!BF39</f>
        <v>0</v>
      </c>
      <c r="BG39" s="323">
        <f>IF('НП ДЕННА'!BG39&gt;0,IF(ROUND('НП ДЕННА'!BG39*$CF$4,0)&gt;0,ROUND('НП ДЕННА'!BG39*$CF$4,0)*2,2),0)</f>
        <v>0</v>
      </c>
      <c r="BH39" s="323">
        <f>IF('НП ДЕННА'!BH39&gt;0,IF(ROUND('НП ДЕННА'!BH39*$CF$4,0)&gt;0,ROUND('НП ДЕННА'!BH39*$CF$4,0)*2,2),0)</f>
        <v>0</v>
      </c>
      <c r="BI39" s="323">
        <f>IF('НП ДЕННА'!BI39&gt;0,IF(ROUND('НП ДЕННА'!BI39*$CF$4,0)&gt;0,ROUND('НП ДЕННА'!BI39*$CF$4,0)*2,2),0)</f>
        <v>0</v>
      </c>
      <c r="BJ39" s="69">
        <f>'НП ДЕННА'!BJ39</f>
        <v>0</v>
      </c>
      <c r="BK39" s="323">
        <f>IF('НП ДЕННА'!BK39&gt;0,IF(ROUND('НП ДЕННА'!BK39*$CF$4,0)&gt;0,ROUND('НП ДЕННА'!BK39*$CF$4,0)*2,2),0)</f>
        <v>0</v>
      </c>
      <c r="BL39" s="323">
        <f>IF('НП ДЕННА'!BL39&gt;0,IF(ROUND('НП ДЕННА'!BL39*$CF$4,0)&gt;0,ROUND('НП ДЕННА'!BL39*$CF$4,0)*2,2),0)</f>
        <v>0</v>
      </c>
      <c r="BM39" s="323">
        <f>IF('НП ДЕННА'!BM39&gt;0,IF(ROUND('НП ДЕННА'!BM39*$CF$4,0)&gt;0,ROUND('НП ДЕННА'!BM39*$CF$4,0)*2,2),0)</f>
        <v>0</v>
      </c>
      <c r="BN39" s="69">
        <f>'НП ДЕННА'!BN39</f>
        <v>0</v>
      </c>
      <c r="BO39" s="323">
        <f>IF('НП ДЕННА'!BO39&gt;0,IF(ROUND('НП ДЕННА'!BO39*$CF$4,0)&gt;0,ROUND('НП ДЕННА'!BO39*$CF$4,0)*2,2),0)</f>
        <v>0</v>
      </c>
      <c r="BP39" s="323">
        <f>IF('НП ДЕННА'!BP39&gt;0,IF(ROUND('НП ДЕННА'!BP39*$CF$4,0)&gt;0,ROUND('НП ДЕННА'!BP39*$CF$4,0)*2,2),0)</f>
        <v>0</v>
      </c>
      <c r="BQ39" s="323">
        <f>IF('НП ДЕННА'!BQ39&gt;0,IF(ROUND('НП ДЕННА'!BQ39*$CF$4,0)&gt;0,ROUND('НП ДЕННА'!BQ39*$CF$4,0)*2,2),0)</f>
        <v>0</v>
      </c>
      <c r="BR39" s="69">
        <f>'НП ДЕННА'!BR39</f>
        <v>0</v>
      </c>
      <c r="BS39" s="323">
        <f>IF('НП ДЕННА'!BS39&gt;0,IF(ROUND('НП ДЕННА'!BS39*$CF$4,0)&gt;0,ROUND('НП ДЕННА'!BS39*$CF$4,0)*2,2),0)</f>
        <v>0</v>
      </c>
      <c r="BT39" s="323">
        <f>IF('НП ДЕННА'!BT39&gt;0,IF(ROUND('НП ДЕННА'!BT39*$CF$4,0)&gt;0,ROUND('НП ДЕННА'!BT39*$CF$4,0)*2,2),0)</f>
        <v>0</v>
      </c>
      <c r="BU39" s="323">
        <f>IF('НП ДЕННА'!BU39&gt;0,IF(ROUND('НП ДЕННА'!BU39*$CF$4,0)&gt;0,ROUND('НП ДЕННА'!BU39*$CF$4,0)*2,2),0)</f>
        <v>0</v>
      </c>
      <c r="BV39" s="69">
        <f>'НП ДЕННА'!BV39</f>
        <v>0</v>
      </c>
      <c r="BW39" s="323">
        <f>IF('НП ДЕННА'!BW39&gt;0,IF(ROUND('НП ДЕННА'!BW39*$CF$4,0)&gt;0,ROUND('НП ДЕННА'!BW39*$CF$4,0)*2,2),0)</f>
        <v>0</v>
      </c>
      <c r="BX39" s="323">
        <f>IF('НП ДЕННА'!BX39&gt;0,IF(ROUND('НП ДЕННА'!BX39*$CF$4,0)&gt;0,ROUND('НП ДЕННА'!BX39*$CF$4,0)*2,2),0)</f>
        <v>0</v>
      </c>
      <c r="BY39" s="323">
        <f>IF('НП ДЕННА'!BY39&gt;0,IF(ROUND('НП ДЕННА'!BY39*$CF$4,0)&gt;0,ROUND('НП ДЕННА'!BY39*$CF$4,0)*2,2),0)</f>
        <v>0</v>
      </c>
      <c r="BZ39" s="69">
        <f>'НП ДЕННА'!BZ39</f>
        <v>0</v>
      </c>
      <c r="CA39" s="323">
        <f>IF('НП ДЕННА'!CA39&gt;0,IF(ROUND('НП ДЕННА'!CA39*$CF$4,0)&gt;0,ROUND('НП ДЕННА'!CA39*$CF$4,0)*2,2),0)</f>
        <v>0</v>
      </c>
      <c r="CB39" s="323">
        <f>IF('НП ДЕННА'!CB39&gt;0,IF(ROUND('НП ДЕННА'!CB39*$CF$4,0)&gt;0,ROUND('НП ДЕННА'!CB39*$CF$4,0)*2,2),0)</f>
        <v>0</v>
      </c>
      <c r="CC39" s="323">
        <f>IF('НП ДЕННА'!CC39&gt;0,IF(ROUND('НП ДЕННА'!CC39*$CF$4,0)&gt;0,ROUND('НП ДЕННА'!CC39*$CF$4,0)*2,2),0)</f>
        <v>0</v>
      </c>
      <c r="CD39" s="69">
        <f>'НП ДЕННА'!CD39</f>
        <v>0</v>
      </c>
      <c r="CE39" s="62">
        <f t="shared" si="3"/>
        <v>0</v>
      </c>
    </row>
    <row r="40" spans="1:83" s="19" customFormat="1" ht="10.199999999999999" hidden="1" x14ac:dyDescent="0.2">
      <c r="A40" s="22" t="str">
        <f>'НП ДЕННА'!A40</f>
        <v>1.1.12</v>
      </c>
      <c r="B40" s="363">
        <f>'НП ДЕННА'!B40</f>
        <v>0</v>
      </c>
      <c r="C40" s="364">
        <f>'НП ДЕННА'!C40</f>
        <v>0</v>
      </c>
      <c r="D40" s="272">
        <f>'НП ДЕННА'!D40</f>
        <v>0</v>
      </c>
      <c r="E40" s="273">
        <f>'НП ДЕННА'!E40</f>
        <v>0</v>
      </c>
      <c r="F40" s="273">
        <f>'НП ДЕННА'!F40</f>
        <v>0</v>
      </c>
      <c r="G40" s="274">
        <f>'НП ДЕННА'!G40</f>
        <v>0</v>
      </c>
      <c r="H40" s="272">
        <f>'НП ДЕННА'!H40</f>
        <v>0</v>
      </c>
      <c r="I40" s="273">
        <f>'НП ДЕННА'!I40</f>
        <v>0</v>
      </c>
      <c r="J40" s="273">
        <f>'НП ДЕННА'!J40</f>
        <v>0</v>
      </c>
      <c r="K40" s="273">
        <f>'НП ДЕННА'!K40</f>
        <v>0</v>
      </c>
      <c r="L40" s="273">
        <f>'НП ДЕННА'!L40</f>
        <v>0</v>
      </c>
      <c r="M40" s="273">
        <f>'НП ДЕННА'!M40</f>
        <v>0</v>
      </c>
      <c r="N40" s="273">
        <f>'НП ДЕННА'!N40</f>
        <v>0</v>
      </c>
      <c r="O40" s="273">
        <f>'НП ДЕННА'!O40</f>
        <v>0</v>
      </c>
      <c r="P40" s="273">
        <f>'НП ДЕННА'!P40</f>
        <v>0</v>
      </c>
      <c r="Q40" s="273">
        <f>'НП ДЕННА'!Q40</f>
        <v>0</v>
      </c>
      <c r="R40" s="273">
        <f>'НП ДЕННА'!R40</f>
        <v>0</v>
      </c>
      <c r="S40" s="273">
        <f>'НП ДЕННА'!S40</f>
        <v>0</v>
      </c>
      <c r="T40" s="257">
        <f>'НП ДЕННА'!T40</f>
        <v>0</v>
      </c>
      <c r="U40" s="257">
        <f>'НП ДЕННА'!U40</f>
        <v>0</v>
      </c>
      <c r="V40" s="367">
        <f>'НП ДЕННА'!V40</f>
        <v>0</v>
      </c>
      <c r="W40" s="431">
        <f>'НП ДЕННА'!W40</f>
        <v>0</v>
      </c>
      <c r="X40" s="431">
        <f>'НП ДЕННА'!X40</f>
        <v>0</v>
      </c>
      <c r="Y40" s="431">
        <f>'НП ДЕННА'!Y40</f>
        <v>0</v>
      </c>
      <c r="Z40" s="431">
        <f>'НП ДЕННА'!Z40</f>
        <v>0</v>
      </c>
      <c r="AA40" s="431">
        <f>'НП ДЕННА'!AA40</f>
        <v>0</v>
      </c>
      <c r="AB40" s="431">
        <f>'НП ДЕННА'!AB40</f>
        <v>0</v>
      </c>
      <c r="AC40" s="275">
        <f>'НП ДЕННА'!AC40</f>
        <v>0</v>
      </c>
      <c r="AD40" s="134">
        <f>'НП ДЕННА'!AD40</f>
        <v>0</v>
      </c>
      <c r="AE40" s="9">
        <f t="shared" si="0"/>
        <v>0</v>
      </c>
      <c r="AF40" s="9">
        <f t="shared" si="1"/>
        <v>0</v>
      </c>
      <c r="AG40" s="9">
        <f t="shared" si="2"/>
        <v>0</v>
      </c>
      <c r="AH40" s="9">
        <f t="shared" si="4"/>
        <v>0</v>
      </c>
      <c r="AI40" s="323">
        <f>IF('НП ДЕННА'!AI40&gt;0,IF(ROUND('НП ДЕННА'!AI40*$CF$4,0)&gt;0,ROUND('НП ДЕННА'!AI40*$CF$4,0)*2,2),0)</f>
        <v>0</v>
      </c>
      <c r="AJ40" s="323">
        <f>IF('НП ДЕННА'!AJ40&gt;0,IF(ROUND('НП ДЕННА'!AJ40*$CF$4,0)&gt;0,ROUND('НП ДЕННА'!AJ40*$CF$4,0)*2,2),0)</f>
        <v>0</v>
      </c>
      <c r="AK40" s="323">
        <f>IF('НП ДЕННА'!AK40&gt;0,IF(ROUND('НП ДЕННА'!AK40*$CF$4,0)&gt;0,ROUND('НП ДЕННА'!AK40*$CF$4,0)*2,2),0)</f>
        <v>0</v>
      </c>
      <c r="AL40" s="69">
        <f>'НП ДЕННА'!AL40</f>
        <v>0</v>
      </c>
      <c r="AM40" s="323">
        <f>IF('НП ДЕННА'!AM40&gt;0,IF(ROUND('НП ДЕННА'!AM40*$CF$4,0)&gt;0,ROUND('НП ДЕННА'!AM40*$CF$4,0)*2,2),0)</f>
        <v>0</v>
      </c>
      <c r="AN40" s="323">
        <f>IF('НП ДЕННА'!AN40&gt;0,IF(ROUND('НП ДЕННА'!AN40*$CF$4,0)&gt;0,ROUND('НП ДЕННА'!AN40*$CF$4,0)*2,2),0)</f>
        <v>0</v>
      </c>
      <c r="AO40" s="323">
        <f>IF('НП ДЕННА'!AO40&gt;0,IF(ROUND('НП ДЕННА'!AO40*$CF$4,0)&gt;0,ROUND('НП ДЕННА'!AO40*$CF$4,0)*2,2),0)</f>
        <v>0</v>
      </c>
      <c r="AP40" s="69">
        <f>'НП ДЕННА'!AP40</f>
        <v>0</v>
      </c>
      <c r="AQ40" s="323">
        <f>IF('НП ДЕННА'!AQ40&gt;0,IF(ROUND('НП ДЕННА'!AQ40*$CF$4,0)&gt;0,ROUND('НП ДЕННА'!AQ40*$CF$4,0)*2,2),0)</f>
        <v>0</v>
      </c>
      <c r="AR40" s="323">
        <f>IF('НП ДЕННА'!AR40&gt;0,IF(ROUND('НП ДЕННА'!AR40*$CF$4,0)&gt;0,ROUND('НП ДЕННА'!AR40*$CF$4,0)*2,2),0)</f>
        <v>0</v>
      </c>
      <c r="AS40" s="323">
        <f>IF('НП ДЕННА'!AS40&gt;0,IF(ROUND('НП ДЕННА'!AS40*$CF$4,0)&gt;0,ROUND('НП ДЕННА'!AS40*$CF$4,0)*2,2),0)</f>
        <v>0</v>
      </c>
      <c r="AT40" s="69">
        <f>'НП ДЕННА'!AT40</f>
        <v>0</v>
      </c>
      <c r="AU40" s="323">
        <f>IF('НП ДЕННА'!AU40&gt;0,IF(ROUND('НП ДЕННА'!AU40*$CF$4,0)&gt;0,ROUND('НП ДЕННА'!AU40*$CF$4,0)*2,2),0)</f>
        <v>0</v>
      </c>
      <c r="AV40" s="323">
        <f>IF('НП ДЕННА'!AV40&gt;0,IF(ROUND('НП ДЕННА'!AV40*$CF$4,0)&gt;0,ROUND('НП ДЕННА'!AV40*$CF$4,0)*2,2),0)</f>
        <v>0</v>
      </c>
      <c r="AW40" s="323">
        <f>IF('НП ДЕННА'!AW40&gt;0,IF(ROUND('НП ДЕННА'!AW40*$CF$4,0)&gt;0,ROUND('НП ДЕННА'!AW40*$CF$4,0)*2,2),0)</f>
        <v>0</v>
      </c>
      <c r="AX40" s="69">
        <f>'НП ДЕННА'!AX40</f>
        <v>0</v>
      </c>
      <c r="AY40" s="323">
        <f>IF('НП ДЕННА'!AY40&gt;0,IF(ROUND('НП ДЕННА'!AY40*$CF$4,0)&gt;0,ROUND('НП ДЕННА'!AY40*$CF$4,0)*2,2),0)</f>
        <v>0</v>
      </c>
      <c r="AZ40" s="323">
        <f>IF('НП ДЕННА'!AZ40&gt;0,IF(ROUND('НП ДЕННА'!AZ40*$CF$4,0)&gt;0,ROUND('НП ДЕННА'!AZ40*$CF$4,0)*2,2),0)</f>
        <v>0</v>
      </c>
      <c r="BA40" s="323">
        <f>IF('НП ДЕННА'!BA40&gt;0,IF(ROUND('НП ДЕННА'!BA40*$CF$4,0)&gt;0,ROUND('НП ДЕННА'!BA40*$CF$4,0)*2,2),0)</f>
        <v>0</v>
      </c>
      <c r="BB40" s="69">
        <f>'НП ДЕННА'!BB40</f>
        <v>0</v>
      </c>
      <c r="BC40" s="323">
        <f>IF('НП ДЕННА'!BC40&gt;0,IF(ROUND('НП ДЕННА'!BC40*$CF$4,0)&gt;0,ROUND('НП ДЕННА'!BC40*$CF$4,0)*2,2),0)</f>
        <v>0</v>
      </c>
      <c r="BD40" s="323">
        <f>IF('НП ДЕННА'!BD40&gt;0,IF(ROUND('НП ДЕННА'!BD40*$CF$4,0)&gt;0,ROUND('НП ДЕННА'!BD40*$CF$4,0)*2,2),0)</f>
        <v>0</v>
      </c>
      <c r="BE40" s="323">
        <f>IF('НП ДЕННА'!BE40&gt;0,IF(ROUND('НП ДЕННА'!BE40*$CF$4,0)&gt;0,ROUND('НП ДЕННА'!BE40*$CF$4,0)*2,2),0)</f>
        <v>0</v>
      </c>
      <c r="BF40" s="69">
        <f>'НП ДЕННА'!BF40</f>
        <v>0</v>
      </c>
      <c r="BG40" s="323">
        <f>IF('НП ДЕННА'!BG40&gt;0,IF(ROUND('НП ДЕННА'!BG40*$CF$4,0)&gt;0,ROUND('НП ДЕННА'!BG40*$CF$4,0)*2,2),0)</f>
        <v>0</v>
      </c>
      <c r="BH40" s="323">
        <f>IF('НП ДЕННА'!BH40&gt;0,IF(ROUND('НП ДЕННА'!BH40*$CF$4,0)&gt;0,ROUND('НП ДЕННА'!BH40*$CF$4,0)*2,2),0)</f>
        <v>0</v>
      </c>
      <c r="BI40" s="323">
        <f>IF('НП ДЕННА'!BI40&gt;0,IF(ROUND('НП ДЕННА'!BI40*$CF$4,0)&gt;0,ROUND('НП ДЕННА'!BI40*$CF$4,0)*2,2),0)</f>
        <v>0</v>
      </c>
      <c r="BJ40" s="69">
        <f>'НП ДЕННА'!BJ40</f>
        <v>0</v>
      </c>
      <c r="BK40" s="323">
        <f>IF('НП ДЕННА'!BK40&gt;0,IF(ROUND('НП ДЕННА'!BK40*$CF$4,0)&gt;0,ROUND('НП ДЕННА'!BK40*$CF$4,0)*2,2),0)</f>
        <v>0</v>
      </c>
      <c r="BL40" s="323">
        <f>IF('НП ДЕННА'!BL40&gt;0,IF(ROUND('НП ДЕННА'!BL40*$CF$4,0)&gt;0,ROUND('НП ДЕННА'!BL40*$CF$4,0)*2,2),0)</f>
        <v>0</v>
      </c>
      <c r="BM40" s="323">
        <f>IF('НП ДЕННА'!BM40&gt;0,IF(ROUND('НП ДЕННА'!BM40*$CF$4,0)&gt;0,ROUND('НП ДЕННА'!BM40*$CF$4,0)*2,2),0)</f>
        <v>0</v>
      </c>
      <c r="BN40" s="69">
        <f>'НП ДЕННА'!BN40</f>
        <v>0</v>
      </c>
      <c r="BO40" s="323">
        <f>IF('НП ДЕННА'!BO40&gt;0,IF(ROUND('НП ДЕННА'!BO40*$CF$4,0)&gt;0,ROUND('НП ДЕННА'!BO40*$CF$4,0)*2,2),0)</f>
        <v>0</v>
      </c>
      <c r="BP40" s="323">
        <f>IF('НП ДЕННА'!BP40&gt;0,IF(ROUND('НП ДЕННА'!BP40*$CF$4,0)&gt;0,ROUND('НП ДЕННА'!BP40*$CF$4,0)*2,2),0)</f>
        <v>0</v>
      </c>
      <c r="BQ40" s="323">
        <f>IF('НП ДЕННА'!BQ40&gt;0,IF(ROUND('НП ДЕННА'!BQ40*$CF$4,0)&gt;0,ROUND('НП ДЕННА'!BQ40*$CF$4,0)*2,2),0)</f>
        <v>0</v>
      </c>
      <c r="BR40" s="69">
        <f>'НП ДЕННА'!BR40</f>
        <v>0</v>
      </c>
      <c r="BS40" s="323">
        <f>IF('НП ДЕННА'!BS40&gt;0,IF(ROUND('НП ДЕННА'!BS40*$CF$4,0)&gt;0,ROUND('НП ДЕННА'!BS40*$CF$4,0)*2,2),0)</f>
        <v>0</v>
      </c>
      <c r="BT40" s="323">
        <f>IF('НП ДЕННА'!BT40&gt;0,IF(ROUND('НП ДЕННА'!BT40*$CF$4,0)&gt;0,ROUND('НП ДЕННА'!BT40*$CF$4,0)*2,2),0)</f>
        <v>0</v>
      </c>
      <c r="BU40" s="323">
        <f>IF('НП ДЕННА'!BU40&gt;0,IF(ROUND('НП ДЕННА'!BU40*$CF$4,0)&gt;0,ROUND('НП ДЕННА'!BU40*$CF$4,0)*2,2),0)</f>
        <v>0</v>
      </c>
      <c r="BV40" s="69">
        <f>'НП ДЕННА'!BV40</f>
        <v>0</v>
      </c>
      <c r="BW40" s="323">
        <f>IF('НП ДЕННА'!BW40&gt;0,IF(ROUND('НП ДЕННА'!BW40*$CF$4,0)&gt;0,ROUND('НП ДЕННА'!BW40*$CF$4,0)*2,2),0)</f>
        <v>0</v>
      </c>
      <c r="BX40" s="323">
        <f>IF('НП ДЕННА'!BX40&gt;0,IF(ROUND('НП ДЕННА'!BX40*$CF$4,0)&gt;0,ROUND('НП ДЕННА'!BX40*$CF$4,0)*2,2),0)</f>
        <v>0</v>
      </c>
      <c r="BY40" s="323">
        <f>IF('НП ДЕННА'!BY40&gt;0,IF(ROUND('НП ДЕННА'!BY40*$CF$4,0)&gt;0,ROUND('НП ДЕННА'!BY40*$CF$4,0)*2,2),0)</f>
        <v>0</v>
      </c>
      <c r="BZ40" s="69">
        <f>'НП ДЕННА'!BZ40</f>
        <v>0</v>
      </c>
      <c r="CA40" s="323">
        <f>IF('НП ДЕННА'!CA40&gt;0,IF(ROUND('НП ДЕННА'!CA40*$CF$4,0)&gt;0,ROUND('НП ДЕННА'!CA40*$CF$4,0)*2,2),0)</f>
        <v>0</v>
      </c>
      <c r="CB40" s="323">
        <f>IF('НП ДЕННА'!CB40&gt;0,IF(ROUND('НП ДЕННА'!CB40*$CF$4,0)&gt;0,ROUND('НП ДЕННА'!CB40*$CF$4,0)*2,2),0)</f>
        <v>0</v>
      </c>
      <c r="CC40" s="323">
        <f>IF('НП ДЕННА'!CC40&gt;0,IF(ROUND('НП ДЕННА'!CC40*$CF$4,0)&gt;0,ROUND('НП ДЕННА'!CC40*$CF$4,0)*2,2),0)</f>
        <v>0</v>
      </c>
      <c r="CD40" s="69">
        <f>'НП ДЕННА'!CD40</f>
        <v>0</v>
      </c>
      <c r="CE40" s="62">
        <f t="shared" si="3"/>
        <v>0</v>
      </c>
    </row>
    <row r="41" spans="1:83" s="19" customFormat="1" ht="10.199999999999999" hidden="1" x14ac:dyDescent="0.2">
      <c r="A41" s="22" t="str">
        <f>'НП ДЕННА'!A41</f>
        <v>1.1.12</v>
      </c>
      <c r="B41" s="363">
        <f>'НП ДЕННА'!B41</f>
        <v>0</v>
      </c>
      <c r="C41" s="364">
        <f>'НП ДЕННА'!C41</f>
        <v>0</v>
      </c>
      <c r="D41" s="272">
        <f>'НП ДЕННА'!D41</f>
        <v>0</v>
      </c>
      <c r="E41" s="273">
        <f>'НП ДЕННА'!E41</f>
        <v>0</v>
      </c>
      <c r="F41" s="273">
        <f>'НП ДЕННА'!F41</f>
        <v>0</v>
      </c>
      <c r="G41" s="274">
        <f>'НП ДЕННА'!G41</f>
        <v>0</v>
      </c>
      <c r="H41" s="272">
        <f>'НП ДЕННА'!H41</f>
        <v>0</v>
      </c>
      <c r="I41" s="273">
        <f>'НП ДЕННА'!I41</f>
        <v>0</v>
      </c>
      <c r="J41" s="273">
        <f>'НП ДЕННА'!J41</f>
        <v>0</v>
      </c>
      <c r="K41" s="273">
        <f>'НП ДЕННА'!K41</f>
        <v>0</v>
      </c>
      <c r="L41" s="273">
        <f>'НП ДЕННА'!L41</f>
        <v>0</v>
      </c>
      <c r="M41" s="273">
        <f>'НП ДЕННА'!M41</f>
        <v>0</v>
      </c>
      <c r="N41" s="273">
        <f>'НП ДЕННА'!N41</f>
        <v>0</v>
      </c>
      <c r="O41" s="273">
        <f>'НП ДЕННА'!O41</f>
        <v>0</v>
      </c>
      <c r="P41" s="273">
        <f>'НП ДЕННА'!P41</f>
        <v>0</v>
      </c>
      <c r="Q41" s="273">
        <f>'НП ДЕННА'!Q41</f>
        <v>0</v>
      </c>
      <c r="R41" s="273">
        <f>'НП ДЕННА'!R41</f>
        <v>0</v>
      </c>
      <c r="S41" s="273">
        <f>'НП ДЕННА'!S41</f>
        <v>0</v>
      </c>
      <c r="T41" s="257">
        <f>'НП ДЕННА'!T41</f>
        <v>0</v>
      </c>
      <c r="U41" s="257">
        <f>'НП ДЕННА'!U41</f>
        <v>0</v>
      </c>
      <c r="V41" s="367">
        <f>'НП ДЕННА'!V41</f>
        <v>0</v>
      </c>
      <c r="W41" s="431">
        <f>'НП ДЕННА'!W41</f>
        <v>0</v>
      </c>
      <c r="X41" s="431">
        <f>'НП ДЕННА'!X41</f>
        <v>0</v>
      </c>
      <c r="Y41" s="431">
        <f>'НП ДЕННА'!Y41</f>
        <v>0</v>
      </c>
      <c r="Z41" s="431">
        <f>'НП ДЕННА'!Z41</f>
        <v>0</v>
      </c>
      <c r="AA41" s="431">
        <f>'НП ДЕННА'!AA41</f>
        <v>0</v>
      </c>
      <c r="AB41" s="431">
        <f>'НП ДЕННА'!AB41</f>
        <v>0</v>
      </c>
      <c r="AC41" s="275">
        <f>'НП ДЕННА'!AC41</f>
        <v>0</v>
      </c>
      <c r="AD41" s="134">
        <f>'НП ДЕННА'!AD41</f>
        <v>0</v>
      </c>
      <c r="AE41" s="9">
        <f t="shared" si="0"/>
        <v>0</v>
      </c>
      <c r="AF41" s="9">
        <f t="shared" si="1"/>
        <v>0</v>
      </c>
      <c r="AG41" s="9">
        <f t="shared" si="2"/>
        <v>0</v>
      </c>
      <c r="AH41" s="9">
        <f t="shared" si="4"/>
        <v>0</v>
      </c>
      <c r="AI41" s="323">
        <f>IF('НП ДЕННА'!AI41&gt;0,IF(ROUND('НП ДЕННА'!AI41*$CF$4,0)&gt;0,ROUND('НП ДЕННА'!AI41*$CF$4,0)*2,2),0)</f>
        <v>0</v>
      </c>
      <c r="AJ41" s="323">
        <f>IF('НП ДЕННА'!AJ41&gt;0,IF(ROUND('НП ДЕННА'!AJ41*$CF$4,0)&gt;0,ROUND('НП ДЕННА'!AJ41*$CF$4,0)*2,2),0)</f>
        <v>0</v>
      </c>
      <c r="AK41" s="323">
        <f>IF('НП ДЕННА'!AK41&gt;0,IF(ROUND('НП ДЕННА'!AK41*$CF$4,0)&gt;0,ROUND('НП ДЕННА'!AK41*$CF$4,0)*2,2),0)</f>
        <v>0</v>
      </c>
      <c r="AL41" s="69">
        <f>'НП ДЕННА'!AL41</f>
        <v>0</v>
      </c>
      <c r="AM41" s="323">
        <f>IF('НП ДЕННА'!AM41&gt;0,IF(ROUND('НП ДЕННА'!AM41*$CF$4,0)&gt;0,ROUND('НП ДЕННА'!AM41*$CF$4,0)*2,2),0)</f>
        <v>0</v>
      </c>
      <c r="AN41" s="323">
        <f>IF('НП ДЕННА'!AN41&gt;0,IF(ROUND('НП ДЕННА'!AN41*$CF$4,0)&gt;0,ROUND('НП ДЕННА'!AN41*$CF$4,0)*2,2),0)</f>
        <v>0</v>
      </c>
      <c r="AO41" s="323">
        <f>IF('НП ДЕННА'!AO41&gt;0,IF(ROUND('НП ДЕННА'!AO41*$CF$4,0)&gt;0,ROUND('НП ДЕННА'!AO41*$CF$4,0)*2,2),0)</f>
        <v>0</v>
      </c>
      <c r="AP41" s="69">
        <f>'НП ДЕННА'!AP41</f>
        <v>0</v>
      </c>
      <c r="AQ41" s="323">
        <f>IF('НП ДЕННА'!AQ41&gt;0,IF(ROUND('НП ДЕННА'!AQ41*$CF$4,0)&gt;0,ROUND('НП ДЕННА'!AQ41*$CF$4,0)*2,2),0)</f>
        <v>0</v>
      </c>
      <c r="AR41" s="323">
        <f>IF('НП ДЕННА'!AR41&gt;0,IF(ROUND('НП ДЕННА'!AR41*$CF$4,0)&gt;0,ROUND('НП ДЕННА'!AR41*$CF$4,0)*2,2),0)</f>
        <v>0</v>
      </c>
      <c r="AS41" s="323">
        <f>IF('НП ДЕННА'!AS41&gt;0,IF(ROUND('НП ДЕННА'!AS41*$CF$4,0)&gt;0,ROUND('НП ДЕННА'!AS41*$CF$4,0)*2,2),0)</f>
        <v>0</v>
      </c>
      <c r="AT41" s="69">
        <f>'НП ДЕННА'!AT41</f>
        <v>0</v>
      </c>
      <c r="AU41" s="323">
        <f>IF('НП ДЕННА'!AU41&gt;0,IF(ROUND('НП ДЕННА'!AU41*$CF$4,0)&gt;0,ROUND('НП ДЕННА'!AU41*$CF$4,0)*2,2),0)</f>
        <v>0</v>
      </c>
      <c r="AV41" s="323">
        <f>IF('НП ДЕННА'!AV41&gt;0,IF(ROUND('НП ДЕННА'!AV41*$CF$4,0)&gt;0,ROUND('НП ДЕННА'!AV41*$CF$4,0)*2,2),0)</f>
        <v>0</v>
      </c>
      <c r="AW41" s="323">
        <f>IF('НП ДЕННА'!AW41&gt;0,IF(ROUND('НП ДЕННА'!AW41*$CF$4,0)&gt;0,ROUND('НП ДЕННА'!AW41*$CF$4,0)*2,2),0)</f>
        <v>0</v>
      </c>
      <c r="AX41" s="69">
        <f>'НП ДЕННА'!AX41</f>
        <v>0</v>
      </c>
      <c r="AY41" s="323">
        <f>IF('НП ДЕННА'!AY41&gt;0,IF(ROUND('НП ДЕННА'!AY41*$CF$4,0)&gt;0,ROUND('НП ДЕННА'!AY41*$CF$4,0)*2,2),0)</f>
        <v>0</v>
      </c>
      <c r="AZ41" s="323">
        <f>IF('НП ДЕННА'!AZ41&gt;0,IF(ROUND('НП ДЕННА'!AZ41*$CF$4,0)&gt;0,ROUND('НП ДЕННА'!AZ41*$CF$4,0)*2,2),0)</f>
        <v>0</v>
      </c>
      <c r="BA41" s="323">
        <f>IF('НП ДЕННА'!BA41&gt;0,IF(ROUND('НП ДЕННА'!BA41*$CF$4,0)&gt;0,ROUND('НП ДЕННА'!BA41*$CF$4,0)*2,2),0)</f>
        <v>0</v>
      </c>
      <c r="BB41" s="69">
        <f>'НП ДЕННА'!BB41</f>
        <v>0</v>
      </c>
      <c r="BC41" s="323">
        <f>IF('НП ДЕННА'!BC41&gt;0,IF(ROUND('НП ДЕННА'!BC41*$CF$4,0)&gt;0,ROUND('НП ДЕННА'!BC41*$CF$4,0)*2,2),0)</f>
        <v>0</v>
      </c>
      <c r="BD41" s="323">
        <f>IF('НП ДЕННА'!BD41&gt;0,IF(ROUND('НП ДЕННА'!BD41*$CF$4,0)&gt;0,ROUND('НП ДЕННА'!BD41*$CF$4,0)*2,2),0)</f>
        <v>0</v>
      </c>
      <c r="BE41" s="323">
        <f>IF('НП ДЕННА'!BE41&gt;0,IF(ROUND('НП ДЕННА'!BE41*$CF$4,0)&gt;0,ROUND('НП ДЕННА'!BE41*$CF$4,0)*2,2),0)</f>
        <v>0</v>
      </c>
      <c r="BF41" s="69">
        <f>'НП ДЕННА'!BF41</f>
        <v>0</v>
      </c>
      <c r="BG41" s="323">
        <f>IF('НП ДЕННА'!BG41&gt;0,IF(ROUND('НП ДЕННА'!BG41*$CF$4,0)&gt;0,ROUND('НП ДЕННА'!BG41*$CF$4,0)*2,2),0)</f>
        <v>0</v>
      </c>
      <c r="BH41" s="323">
        <f>IF('НП ДЕННА'!BH41&gt;0,IF(ROUND('НП ДЕННА'!BH41*$CF$4,0)&gt;0,ROUND('НП ДЕННА'!BH41*$CF$4,0)*2,2),0)</f>
        <v>0</v>
      </c>
      <c r="BI41" s="323">
        <f>IF('НП ДЕННА'!BI41&gt;0,IF(ROUND('НП ДЕННА'!BI41*$CF$4,0)&gt;0,ROUND('НП ДЕННА'!BI41*$CF$4,0)*2,2),0)</f>
        <v>0</v>
      </c>
      <c r="BJ41" s="69">
        <f>'НП ДЕННА'!BJ41</f>
        <v>0</v>
      </c>
      <c r="BK41" s="323">
        <f>IF('НП ДЕННА'!BK41&gt;0,IF(ROUND('НП ДЕННА'!BK41*$CF$4,0)&gt;0,ROUND('НП ДЕННА'!BK41*$CF$4,0)*2,2),0)</f>
        <v>0</v>
      </c>
      <c r="BL41" s="323">
        <f>IF('НП ДЕННА'!BL41&gt;0,IF(ROUND('НП ДЕННА'!BL41*$CF$4,0)&gt;0,ROUND('НП ДЕННА'!BL41*$CF$4,0)*2,2),0)</f>
        <v>0</v>
      </c>
      <c r="BM41" s="323">
        <f>IF('НП ДЕННА'!BM41&gt;0,IF(ROUND('НП ДЕННА'!BM41*$CF$4,0)&gt;0,ROUND('НП ДЕННА'!BM41*$CF$4,0)*2,2),0)</f>
        <v>0</v>
      </c>
      <c r="BN41" s="69">
        <f>'НП ДЕННА'!BN41</f>
        <v>0</v>
      </c>
      <c r="BO41" s="323">
        <f>IF('НП ДЕННА'!BO41&gt;0,IF(ROUND('НП ДЕННА'!BO41*$CF$4,0)&gt;0,ROUND('НП ДЕННА'!BO41*$CF$4,0)*2,2),0)</f>
        <v>0</v>
      </c>
      <c r="BP41" s="323">
        <f>IF('НП ДЕННА'!BP41&gt;0,IF(ROUND('НП ДЕННА'!BP41*$CF$4,0)&gt;0,ROUND('НП ДЕННА'!BP41*$CF$4,0)*2,2),0)</f>
        <v>0</v>
      </c>
      <c r="BQ41" s="323">
        <f>IF('НП ДЕННА'!BQ41&gt;0,IF(ROUND('НП ДЕННА'!BQ41*$CF$4,0)&gt;0,ROUND('НП ДЕННА'!BQ41*$CF$4,0)*2,2),0)</f>
        <v>0</v>
      </c>
      <c r="BR41" s="69">
        <f>'НП ДЕННА'!BR41</f>
        <v>0</v>
      </c>
      <c r="BS41" s="323">
        <f>IF('НП ДЕННА'!BS41&gt;0,IF(ROUND('НП ДЕННА'!BS41*$CF$4,0)&gt;0,ROUND('НП ДЕННА'!BS41*$CF$4,0)*2,2),0)</f>
        <v>0</v>
      </c>
      <c r="BT41" s="323">
        <f>IF('НП ДЕННА'!BT41&gt;0,IF(ROUND('НП ДЕННА'!BT41*$CF$4,0)&gt;0,ROUND('НП ДЕННА'!BT41*$CF$4,0)*2,2),0)</f>
        <v>0</v>
      </c>
      <c r="BU41" s="323">
        <f>IF('НП ДЕННА'!BU41&gt;0,IF(ROUND('НП ДЕННА'!BU41*$CF$4,0)&gt;0,ROUND('НП ДЕННА'!BU41*$CF$4,0)*2,2),0)</f>
        <v>0</v>
      </c>
      <c r="BV41" s="69">
        <f>'НП ДЕННА'!BV41</f>
        <v>0</v>
      </c>
      <c r="BW41" s="323">
        <f>IF('НП ДЕННА'!BW41&gt;0,IF(ROUND('НП ДЕННА'!BW41*$CF$4,0)&gt;0,ROUND('НП ДЕННА'!BW41*$CF$4,0)*2,2),0)</f>
        <v>0</v>
      </c>
      <c r="BX41" s="323">
        <f>IF('НП ДЕННА'!BX41&gt;0,IF(ROUND('НП ДЕННА'!BX41*$CF$4,0)&gt;0,ROUND('НП ДЕННА'!BX41*$CF$4,0)*2,2),0)</f>
        <v>0</v>
      </c>
      <c r="BY41" s="323">
        <f>IF('НП ДЕННА'!BY41&gt;0,IF(ROUND('НП ДЕННА'!BY41*$CF$4,0)&gt;0,ROUND('НП ДЕННА'!BY41*$CF$4,0)*2,2),0)</f>
        <v>0</v>
      </c>
      <c r="BZ41" s="69">
        <f>'НП ДЕННА'!BZ41</f>
        <v>0</v>
      </c>
      <c r="CA41" s="323">
        <f>IF('НП ДЕННА'!CA41&gt;0,IF(ROUND('НП ДЕННА'!CA41*$CF$4,0)&gt;0,ROUND('НП ДЕННА'!CA41*$CF$4,0)*2,2),0)</f>
        <v>0</v>
      </c>
      <c r="CB41" s="323">
        <f>IF('НП ДЕННА'!CB41&gt;0,IF(ROUND('НП ДЕННА'!CB41*$CF$4,0)&gt;0,ROUND('НП ДЕННА'!CB41*$CF$4,0)*2,2),0)</f>
        <v>0</v>
      </c>
      <c r="CC41" s="323">
        <f>IF('НП ДЕННА'!CC41&gt;0,IF(ROUND('НП ДЕННА'!CC41*$CF$4,0)&gt;0,ROUND('НП ДЕННА'!CC41*$CF$4,0)*2,2),0)</f>
        <v>0</v>
      </c>
      <c r="CD41" s="69">
        <f>'НП ДЕННА'!CD41</f>
        <v>0</v>
      </c>
      <c r="CE41" s="62">
        <f t="shared" si="3"/>
        <v>0</v>
      </c>
    </row>
    <row r="42" spans="1:83" s="19" customFormat="1" ht="10.199999999999999" hidden="1" x14ac:dyDescent="0.2">
      <c r="A42" s="22" t="str">
        <f>'НП ДЕННА'!A42</f>
        <v>1.1.12</v>
      </c>
      <c r="B42" s="363">
        <f>'НП ДЕННА'!B42</f>
        <v>0</v>
      </c>
      <c r="C42" s="364">
        <f>'НП ДЕННА'!C42</f>
        <v>0</v>
      </c>
      <c r="D42" s="272">
        <f>'НП ДЕННА'!D42</f>
        <v>0</v>
      </c>
      <c r="E42" s="273">
        <f>'НП ДЕННА'!E42</f>
        <v>0</v>
      </c>
      <c r="F42" s="273">
        <f>'НП ДЕННА'!F42</f>
        <v>0</v>
      </c>
      <c r="G42" s="274">
        <f>'НП ДЕННА'!G42</f>
        <v>0</v>
      </c>
      <c r="H42" s="272">
        <f>'НП ДЕННА'!H42</f>
        <v>0</v>
      </c>
      <c r="I42" s="273">
        <f>'НП ДЕННА'!I42</f>
        <v>0</v>
      </c>
      <c r="J42" s="273">
        <f>'НП ДЕННА'!J42</f>
        <v>0</v>
      </c>
      <c r="K42" s="273">
        <f>'НП ДЕННА'!K42</f>
        <v>0</v>
      </c>
      <c r="L42" s="273">
        <f>'НП ДЕННА'!L42</f>
        <v>0</v>
      </c>
      <c r="M42" s="273">
        <f>'НП ДЕННА'!M42</f>
        <v>0</v>
      </c>
      <c r="N42" s="273">
        <f>'НП ДЕННА'!N42</f>
        <v>0</v>
      </c>
      <c r="O42" s="273">
        <f>'НП ДЕННА'!O42</f>
        <v>0</v>
      </c>
      <c r="P42" s="273">
        <f>'НП ДЕННА'!P42</f>
        <v>0</v>
      </c>
      <c r="Q42" s="273">
        <f>'НП ДЕННА'!Q42</f>
        <v>0</v>
      </c>
      <c r="R42" s="273">
        <f>'НП ДЕННА'!R42</f>
        <v>0</v>
      </c>
      <c r="S42" s="273">
        <f>'НП ДЕННА'!S42</f>
        <v>0</v>
      </c>
      <c r="T42" s="257">
        <f>'НП ДЕННА'!T42</f>
        <v>0</v>
      </c>
      <c r="U42" s="257">
        <f>'НП ДЕННА'!U42</f>
        <v>0</v>
      </c>
      <c r="V42" s="367">
        <f>'НП ДЕННА'!V42</f>
        <v>0</v>
      </c>
      <c r="W42" s="431">
        <f>'НП ДЕННА'!W42</f>
        <v>0</v>
      </c>
      <c r="X42" s="431">
        <f>'НП ДЕННА'!X42</f>
        <v>0</v>
      </c>
      <c r="Y42" s="431">
        <f>'НП ДЕННА'!Y42</f>
        <v>0</v>
      </c>
      <c r="Z42" s="431">
        <f>'НП ДЕННА'!Z42</f>
        <v>0</v>
      </c>
      <c r="AA42" s="431">
        <f>'НП ДЕННА'!AA42</f>
        <v>0</v>
      </c>
      <c r="AB42" s="431">
        <f>'НП ДЕННА'!AB42</f>
        <v>0</v>
      </c>
      <c r="AC42" s="275">
        <f>'НП ДЕННА'!AC42</f>
        <v>0</v>
      </c>
      <c r="AD42" s="134">
        <f>'НП ДЕННА'!AD42</f>
        <v>0</v>
      </c>
      <c r="AE42" s="9">
        <f t="shared" si="0"/>
        <v>0</v>
      </c>
      <c r="AF42" s="9">
        <f t="shared" si="1"/>
        <v>0</v>
      </c>
      <c r="AG42" s="9">
        <f t="shared" si="2"/>
        <v>0</v>
      </c>
      <c r="AH42" s="9">
        <f t="shared" si="4"/>
        <v>0</v>
      </c>
      <c r="AI42" s="323">
        <f>IF('НП ДЕННА'!AI42&gt;0,IF(ROUND('НП ДЕННА'!AI42*$CF$4,0)&gt;0,ROUND('НП ДЕННА'!AI42*$CF$4,0)*2,2),0)</f>
        <v>0</v>
      </c>
      <c r="AJ42" s="323">
        <f>IF('НП ДЕННА'!AJ42&gt;0,IF(ROUND('НП ДЕННА'!AJ42*$CF$4,0)&gt;0,ROUND('НП ДЕННА'!AJ42*$CF$4,0)*2,2),0)</f>
        <v>0</v>
      </c>
      <c r="AK42" s="323">
        <f>IF('НП ДЕННА'!AK42&gt;0,IF(ROUND('НП ДЕННА'!AK42*$CF$4,0)&gt;0,ROUND('НП ДЕННА'!AK42*$CF$4,0)*2,2),0)</f>
        <v>0</v>
      </c>
      <c r="AL42" s="69">
        <f>'НП ДЕННА'!AL42</f>
        <v>0</v>
      </c>
      <c r="AM42" s="323">
        <f>IF('НП ДЕННА'!AM42&gt;0,IF(ROUND('НП ДЕННА'!AM42*$CF$4,0)&gt;0,ROUND('НП ДЕННА'!AM42*$CF$4,0)*2,2),0)</f>
        <v>0</v>
      </c>
      <c r="AN42" s="323">
        <f>IF('НП ДЕННА'!AN42&gt;0,IF(ROUND('НП ДЕННА'!AN42*$CF$4,0)&gt;0,ROUND('НП ДЕННА'!AN42*$CF$4,0)*2,2),0)</f>
        <v>0</v>
      </c>
      <c r="AO42" s="323">
        <f>IF('НП ДЕННА'!AO42&gt;0,IF(ROUND('НП ДЕННА'!AO42*$CF$4,0)&gt;0,ROUND('НП ДЕННА'!AO42*$CF$4,0)*2,2),0)</f>
        <v>0</v>
      </c>
      <c r="AP42" s="69">
        <f>'НП ДЕННА'!AP42</f>
        <v>0</v>
      </c>
      <c r="AQ42" s="323">
        <f>IF('НП ДЕННА'!AQ42&gt;0,IF(ROUND('НП ДЕННА'!AQ42*$CF$4,0)&gt;0,ROUND('НП ДЕННА'!AQ42*$CF$4,0)*2,2),0)</f>
        <v>0</v>
      </c>
      <c r="AR42" s="323">
        <f>IF('НП ДЕННА'!AR42&gt;0,IF(ROUND('НП ДЕННА'!AR42*$CF$4,0)&gt;0,ROUND('НП ДЕННА'!AR42*$CF$4,0)*2,2),0)</f>
        <v>0</v>
      </c>
      <c r="AS42" s="323">
        <f>IF('НП ДЕННА'!AS42&gt;0,IF(ROUND('НП ДЕННА'!AS42*$CF$4,0)&gt;0,ROUND('НП ДЕННА'!AS42*$CF$4,0)*2,2),0)</f>
        <v>0</v>
      </c>
      <c r="AT42" s="69">
        <f>'НП ДЕННА'!AT42</f>
        <v>0</v>
      </c>
      <c r="AU42" s="323">
        <f>IF('НП ДЕННА'!AU42&gt;0,IF(ROUND('НП ДЕННА'!AU42*$CF$4,0)&gt;0,ROUND('НП ДЕННА'!AU42*$CF$4,0)*2,2),0)</f>
        <v>0</v>
      </c>
      <c r="AV42" s="323">
        <f>IF('НП ДЕННА'!AV42&gt;0,IF(ROUND('НП ДЕННА'!AV42*$CF$4,0)&gt;0,ROUND('НП ДЕННА'!AV42*$CF$4,0)*2,2),0)</f>
        <v>0</v>
      </c>
      <c r="AW42" s="323">
        <f>IF('НП ДЕННА'!AW42&gt;0,IF(ROUND('НП ДЕННА'!AW42*$CF$4,0)&gt;0,ROUND('НП ДЕННА'!AW42*$CF$4,0)*2,2),0)</f>
        <v>0</v>
      </c>
      <c r="AX42" s="69">
        <f>'НП ДЕННА'!AX42</f>
        <v>0</v>
      </c>
      <c r="AY42" s="323">
        <f>IF('НП ДЕННА'!AY42&gt;0,IF(ROUND('НП ДЕННА'!AY42*$CF$4,0)&gt;0,ROUND('НП ДЕННА'!AY42*$CF$4,0)*2,2),0)</f>
        <v>0</v>
      </c>
      <c r="AZ42" s="323">
        <f>IF('НП ДЕННА'!AZ42&gt;0,IF(ROUND('НП ДЕННА'!AZ42*$CF$4,0)&gt;0,ROUND('НП ДЕННА'!AZ42*$CF$4,0)*2,2),0)</f>
        <v>0</v>
      </c>
      <c r="BA42" s="323">
        <f>IF('НП ДЕННА'!BA42&gt;0,IF(ROUND('НП ДЕННА'!BA42*$CF$4,0)&gt;0,ROUND('НП ДЕННА'!BA42*$CF$4,0)*2,2),0)</f>
        <v>0</v>
      </c>
      <c r="BB42" s="69">
        <f>'НП ДЕННА'!BB42</f>
        <v>0</v>
      </c>
      <c r="BC42" s="323">
        <f>IF('НП ДЕННА'!BC42&gt;0,IF(ROUND('НП ДЕННА'!BC42*$CF$4,0)&gt;0,ROUND('НП ДЕННА'!BC42*$CF$4,0)*2,2),0)</f>
        <v>0</v>
      </c>
      <c r="BD42" s="323">
        <f>IF('НП ДЕННА'!BD42&gt;0,IF(ROUND('НП ДЕННА'!BD42*$CF$4,0)&gt;0,ROUND('НП ДЕННА'!BD42*$CF$4,0)*2,2),0)</f>
        <v>0</v>
      </c>
      <c r="BE42" s="323">
        <f>IF('НП ДЕННА'!BE42&gt;0,IF(ROUND('НП ДЕННА'!BE42*$CF$4,0)&gt;0,ROUND('НП ДЕННА'!BE42*$CF$4,0)*2,2),0)</f>
        <v>0</v>
      </c>
      <c r="BF42" s="69">
        <f>'НП ДЕННА'!BF42</f>
        <v>0</v>
      </c>
      <c r="BG42" s="323">
        <f>IF('НП ДЕННА'!BG42&gt;0,IF(ROUND('НП ДЕННА'!BG42*$CF$4,0)&gt;0,ROUND('НП ДЕННА'!BG42*$CF$4,0)*2,2),0)</f>
        <v>0</v>
      </c>
      <c r="BH42" s="323">
        <f>IF('НП ДЕННА'!BH42&gt;0,IF(ROUND('НП ДЕННА'!BH42*$CF$4,0)&gt;0,ROUND('НП ДЕННА'!BH42*$CF$4,0)*2,2),0)</f>
        <v>0</v>
      </c>
      <c r="BI42" s="323">
        <f>IF('НП ДЕННА'!BI42&gt;0,IF(ROUND('НП ДЕННА'!BI42*$CF$4,0)&gt;0,ROUND('НП ДЕННА'!BI42*$CF$4,0)*2,2),0)</f>
        <v>0</v>
      </c>
      <c r="BJ42" s="69">
        <f>'НП ДЕННА'!BJ42</f>
        <v>0</v>
      </c>
      <c r="BK42" s="323">
        <f>IF('НП ДЕННА'!BK42&gt;0,IF(ROUND('НП ДЕННА'!BK42*$CF$4,0)&gt;0,ROUND('НП ДЕННА'!BK42*$CF$4,0)*2,2),0)</f>
        <v>0</v>
      </c>
      <c r="BL42" s="323">
        <f>IF('НП ДЕННА'!BL42&gt;0,IF(ROUND('НП ДЕННА'!BL42*$CF$4,0)&gt;0,ROUND('НП ДЕННА'!BL42*$CF$4,0)*2,2),0)</f>
        <v>0</v>
      </c>
      <c r="BM42" s="323">
        <f>IF('НП ДЕННА'!BM42&gt;0,IF(ROUND('НП ДЕННА'!BM42*$CF$4,0)&gt;0,ROUND('НП ДЕННА'!BM42*$CF$4,0)*2,2),0)</f>
        <v>0</v>
      </c>
      <c r="BN42" s="69">
        <f>'НП ДЕННА'!BN42</f>
        <v>0</v>
      </c>
      <c r="BO42" s="323">
        <f>IF('НП ДЕННА'!BO42&gt;0,IF(ROUND('НП ДЕННА'!BO42*$CF$4,0)&gt;0,ROUND('НП ДЕННА'!BO42*$CF$4,0)*2,2),0)</f>
        <v>0</v>
      </c>
      <c r="BP42" s="323">
        <f>IF('НП ДЕННА'!BP42&gt;0,IF(ROUND('НП ДЕННА'!BP42*$CF$4,0)&gt;0,ROUND('НП ДЕННА'!BP42*$CF$4,0)*2,2),0)</f>
        <v>0</v>
      </c>
      <c r="BQ42" s="323">
        <f>IF('НП ДЕННА'!BQ42&gt;0,IF(ROUND('НП ДЕННА'!BQ42*$CF$4,0)&gt;0,ROUND('НП ДЕННА'!BQ42*$CF$4,0)*2,2),0)</f>
        <v>0</v>
      </c>
      <c r="BR42" s="69">
        <f>'НП ДЕННА'!BR42</f>
        <v>0</v>
      </c>
      <c r="BS42" s="323">
        <f>IF('НП ДЕННА'!BS42&gt;0,IF(ROUND('НП ДЕННА'!BS42*$CF$4,0)&gt;0,ROUND('НП ДЕННА'!BS42*$CF$4,0)*2,2),0)</f>
        <v>0</v>
      </c>
      <c r="BT42" s="323">
        <f>IF('НП ДЕННА'!BT42&gt;0,IF(ROUND('НП ДЕННА'!BT42*$CF$4,0)&gt;0,ROUND('НП ДЕННА'!BT42*$CF$4,0)*2,2),0)</f>
        <v>0</v>
      </c>
      <c r="BU42" s="323">
        <f>IF('НП ДЕННА'!BU42&gt;0,IF(ROUND('НП ДЕННА'!BU42*$CF$4,0)&gt;0,ROUND('НП ДЕННА'!BU42*$CF$4,0)*2,2),0)</f>
        <v>0</v>
      </c>
      <c r="BV42" s="69">
        <f>'НП ДЕННА'!BV42</f>
        <v>0</v>
      </c>
      <c r="BW42" s="323">
        <f>IF('НП ДЕННА'!BW42&gt;0,IF(ROUND('НП ДЕННА'!BW42*$CF$4,0)&gt;0,ROUND('НП ДЕННА'!BW42*$CF$4,0)*2,2),0)</f>
        <v>0</v>
      </c>
      <c r="BX42" s="323">
        <f>IF('НП ДЕННА'!BX42&gt;0,IF(ROUND('НП ДЕННА'!BX42*$CF$4,0)&gt;0,ROUND('НП ДЕННА'!BX42*$CF$4,0)*2,2),0)</f>
        <v>0</v>
      </c>
      <c r="BY42" s="323">
        <f>IF('НП ДЕННА'!BY42&gt;0,IF(ROUND('НП ДЕННА'!BY42*$CF$4,0)&gt;0,ROUND('НП ДЕННА'!BY42*$CF$4,0)*2,2),0)</f>
        <v>0</v>
      </c>
      <c r="BZ42" s="69">
        <f>'НП ДЕННА'!BZ42</f>
        <v>0</v>
      </c>
      <c r="CA42" s="323">
        <f>IF('НП ДЕННА'!CA42&gt;0,IF(ROUND('НП ДЕННА'!CA42*$CF$4,0)&gt;0,ROUND('НП ДЕННА'!CA42*$CF$4,0)*2,2),0)</f>
        <v>0</v>
      </c>
      <c r="CB42" s="323">
        <f>IF('НП ДЕННА'!CB42&gt;0,IF(ROUND('НП ДЕННА'!CB42*$CF$4,0)&gt;0,ROUND('НП ДЕННА'!CB42*$CF$4,0)*2,2),0)</f>
        <v>0</v>
      </c>
      <c r="CC42" s="323">
        <f>IF('НП ДЕННА'!CC42&gt;0,IF(ROUND('НП ДЕННА'!CC42*$CF$4,0)&gt;0,ROUND('НП ДЕННА'!CC42*$CF$4,0)*2,2),0)</f>
        <v>0</v>
      </c>
      <c r="CD42" s="69">
        <f>'НП ДЕННА'!CD42</f>
        <v>0</v>
      </c>
      <c r="CE42" s="62">
        <f t="shared" si="3"/>
        <v>0</v>
      </c>
    </row>
    <row r="43" spans="1:83" s="19" customFormat="1" ht="10.199999999999999" hidden="1" x14ac:dyDescent="0.2">
      <c r="A43" s="22" t="str">
        <f>'НП ДЕННА'!A43</f>
        <v>1.1.12</v>
      </c>
      <c r="B43" s="363">
        <f>'НП ДЕННА'!B43</f>
        <v>0</v>
      </c>
      <c r="C43" s="364">
        <f>'НП ДЕННА'!C43</f>
        <v>0</v>
      </c>
      <c r="D43" s="272">
        <f>'НП ДЕННА'!D43</f>
        <v>0</v>
      </c>
      <c r="E43" s="273">
        <f>'НП ДЕННА'!E43</f>
        <v>0</v>
      </c>
      <c r="F43" s="273">
        <f>'НП ДЕННА'!F43</f>
        <v>0</v>
      </c>
      <c r="G43" s="274">
        <f>'НП ДЕННА'!G43</f>
        <v>0</v>
      </c>
      <c r="H43" s="272">
        <f>'НП ДЕННА'!H43</f>
        <v>0</v>
      </c>
      <c r="I43" s="273">
        <f>'НП ДЕННА'!I43</f>
        <v>0</v>
      </c>
      <c r="J43" s="273">
        <f>'НП ДЕННА'!J43</f>
        <v>0</v>
      </c>
      <c r="K43" s="273">
        <f>'НП ДЕННА'!K43</f>
        <v>0</v>
      </c>
      <c r="L43" s="273">
        <f>'НП ДЕННА'!L43</f>
        <v>0</v>
      </c>
      <c r="M43" s="273">
        <f>'НП ДЕННА'!M43</f>
        <v>0</v>
      </c>
      <c r="N43" s="273">
        <f>'НП ДЕННА'!N43</f>
        <v>0</v>
      </c>
      <c r="O43" s="273">
        <f>'НП ДЕННА'!O43</f>
        <v>0</v>
      </c>
      <c r="P43" s="273">
        <f>'НП ДЕННА'!P43</f>
        <v>0</v>
      </c>
      <c r="Q43" s="273">
        <f>'НП ДЕННА'!Q43</f>
        <v>0</v>
      </c>
      <c r="R43" s="273">
        <f>'НП ДЕННА'!R43</f>
        <v>0</v>
      </c>
      <c r="S43" s="273">
        <f>'НП ДЕННА'!S43</f>
        <v>0</v>
      </c>
      <c r="T43" s="257">
        <f>'НП ДЕННА'!T43</f>
        <v>0</v>
      </c>
      <c r="U43" s="257">
        <f>'НП ДЕННА'!U43</f>
        <v>0</v>
      </c>
      <c r="V43" s="367">
        <f>'НП ДЕННА'!V43</f>
        <v>0</v>
      </c>
      <c r="W43" s="431">
        <f>'НП ДЕННА'!W43</f>
        <v>0</v>
      </c>
      <c r="X43" s="431">
        <f>'НП ДЕННА'!X43</f>
        <v>0</v>
      </c>
      <c r="Y43" s="431">
        <f>'НП ДЕННА'!Y43</f>
        <v>0</v>
      </c>
      <c r="Z43" s="431">
        <f>'НП ДЕННА'!Z43</f>
        <v>0</v>
      </c>
      <c r="AA43" s="431">
        <f>'НП ДЕННА'!AA43</f>
        <v>0</v>
      </c>
      <c r="AB43" s="431">
        <f>'НП ДЕННА'!AB43</f>
        <v>0</v>
      </c>
      <c r="AC43" s="275">
        <f>'НП ДЕННА'!AC43</f>
        <v>0</v>
      </c>
      <c r="AD43" s="134">
        <f>'НП ДЕННА'!AD43</f>
        <v>0</v>
      </c>
      <c r="AE43" s="9">
        <f t="shared" si="0"/>
        <v>0</v>
      </c>
      <c r="AF43" s="9">
        <f t="shared" si="1"/>
        <v>0</v>
      </c>
      <c r="AG43" s="9">
        <f t="shared" si="2"/>
        <v>0</v>
      </c>
      <c r="AH43" s="9">
        <f t="shared" si="4"/>
        <v>0</v>
      </c>
      <c r="AI43" s="323">
        <f>IF('НП ДЕННА'!AI43&gt;0,IF(ROUND('НП ДЕННА'!AI43*$CF$4,0)&gt;0,ROUND('НП ДЕННА'!AI43*$CF$4,0)*2,2),0)</f>
        <v>0</v>
      </c>
      <c r="AJ43" s="323">
        <f>IF('НП ДЕННА'!AJ43&gt;0,IF(ROUND('НП ДЕННА'!AJ43*$CF$4,0)&gt;0,ROUND('НП ДЕННА'!AJ43*$CF$4,0)*2,2),0)</f>
        <v>0</v>
      </c>
      <c r="AK43" s="323">
        <f>IF('НП ДЕННА'!AK43&gt;0,IF(ROUND('НП ДЕННА'!AK43*$CF$4,0)&gt;0,ROUND('НП ДЕННА'!AK43*$CF$4,0)*2,2),0)</f>
        <v>0</v>
      </c>
      <c r="AL43" s="69">
        <f>'НП ДЕННА'!AL43</f>
        <v>0</v>
      </c>
      <c r="AM43" s="323">
        <f>IF('НП ДЕННА'!AM43&gt;0,IF(ROUND('НП ДЕННА'!AM43*$CF$4,0)&gt;0,ROUND('НП ДЕННА'!AM43*$CF$4,0)*2,2),0)</f>
        <v>0</v>
      </c>
      <c r="AN43" s="323">
        <f>IF('НП ДЕННА'!AN43&gt;0,IF(ROUND('НП ДЕННА'!AN43*$CF$4,0)&gt;0,ROUND('НП ДЕННА'!AN43*$CF$4,0)*2,2),0)</f>
        <v>0</v>
      </c>
      <c r="AO43" s="323">
        <f>IF('НП ДЕННА'!AO43&gt;0,IF(ROUND('НП ДЕННА'!AO43*$CF$4,0)&gt;0,ROUND('НП ДЕННА'!AO43*$CF$4,0)*2,2),0)</f>
        <v>0</v>
      </c>
      <c r="AP43" s="69">
        <f>'НП ДЕННА'!AP43</f>
        <v>0</v>
      </c>
      <c r="AQ43" s="323">
        <f>IF('НП ДЕННА'!AQ43&gt;0,IF(ROUND('НП ДЕННА'!AQ43*$CF$4,0)&gt;0,ROUND('НП ДЕННА'!AQ43*$CF$4,0)*2,2),0)</f>
        <v>0</v>
      </c>
      <c r="AR43" s="323">
        <f>IF('НП ДЕННА'!AR43&gt;0,IF(ROUND('НП ДЕННА'!AR43*$CF$4,0)&gt;0,ROUND('НП ДЕННА'!AR43*$CF$4,0)*2,2),0)</f>
        <v>0</v>
      </c>
      <c r="AS43" s="323">
        <f>IF('НП ДЕННА'!AS43&gt;0,IF(ROUND('НП ДЕННА'!AS43*$CF$4,0)&gt;0,ROUND('НП ДЕННА'!AS43*$CF$4,0)*2,2),0)</f>
        <v>0</v>
      </c>
      <c r="AT43" s="69">
        <f>'НП ДЕННА'!AT43</f>
        <v>0</v>
      </c>
      <c r="AU43" s="323">
        <f>IF('НП ДЕННА'!AU43&gt;0,IF(ROUND('НП ДЕННА'!AU43*$CF$4,0)&gt;0,ROUND('НП ДЕННА'!AU43*$CF$4,0)*2,2),0)</f>
        <v>0</v>
      </c>
      <c r="AV43" s="323">
        <f>IF('НП ДЕННА'!AV43&gt;0,IF(ROUND('НП ДЕННА'!AV43*$CF$4,0)&gt;0,ROUND('НП ДЕННА'!AV43*$CF$4,0)*2,2),0)</f>
        <v>0</v>
      </c>
      <c r="AW43" s="323">
        <f>IF('НП ДЕННА'!AW43&gt;0,IF(ROUND('НП ДЕННА'!AW43*$CF$4,0)&gt;0,ROUND('НП ДЕННА'!AW43*$CF$4,0)*2,2),0)</f>
        <v>0</v>
      </c>
      <c r="AX43" s="69">
        <f>'НП ДЕННА'!AX43</f>
        <v>0</v>
      </c>
      <c r="AY43" s="323">
        <f>IF('НП ДЕННА'!AY43&gt;0,IF(ROUND('НП ДЕННА'!AY43*$CF$4,0)&gt;0,ROUND('НП ДЕННА'!AY43*$CF$4,0)*2,2),0)</f>
        <v>0</v>
      </c>
      <c r="AZ43" s="323">
        <f>IF('НП ДЕННА'!AZ43&gt;0,IF(ROUND('НП ДЕННА'!AZ43*$CF$4,0)&gt;0,ROUND('НП ДЕННА'!AZ43*$CF$4,0)*2,2),0)</f>
        <v>0</v>
      </c>
      <c r="BA43" s="323">
        <f>IF('НП ДЕННА'!BA43&gt;0,IF(ROUND('НП ДЕННА'!BA43*$CF$4,0)&gt;0,ROUND('НП ДЕННА'!BA43*$CF$4,0)*2,2),0)</f>
        <v>0</v>
      </c>
      <c r="BB43" s="69">
        <f>'НП ДЕННА'!BB43</f>
        <v>0</v>
      </c>
      <c r="BC43" s="323">
        <f>IF('НП ДЕННА'!BC43&gt;0,IF(ROUND('НП ДЕННА'!BC43*$CF$4,0)&gt;0,ROUND('НП ДЕННА'!BC43*$CF$4,0)*2,2),0)</f>
        <v>0</v>
      </c>
      <c r="BD43" s="323">
        <f>IF('НП ДЕННА'!BD43&gt;0,IF(ROUND('НП ДЕННА'!BD43*$CF$4,0)&gt;0,ROUND('НП ДЕННА'!BD43*$CF$4,0)*2,2),0)</f>
        <v>0</v>
      </c>
      <c r="BE43" s="323">
        <f>IF('НП ДЕННА'!BE43&gt;0,IF(ROUND('НП ДЕННА'!BE43*$CF$4,0)&gt;0,ROUND('НП ДЕННА'!BE43*$CF$4,0)*2,2),0)</f>
        <v>0</v>
      </c>
      <c r="BF43" s="69">
        <f>'НП ДЕННА'!BF43</f>
        <v>0</v>
      </c>
      <c r="BG43" s="323">
        <f>IF('НП ДЕННА'!BG43&gt;0,IF(ROUND('НП ДЕННА'!BG43*$CF$4,0)&gt;0,ROUND('НП ДЕННА'!BG43*$CF$4,0)*2,2),0)</f>
        <v>0</v>
      </c>
      <c r="BH43" s="323">
        <f>IF('НП ДЕННА'!BH43&gt;0,IF(ROUND('НП ДЕННА'!BH43*$CF$4,0)&gt;0,ROUND('НП ДЕННА'!BH43*$CF$4,0)*2,2),0)</f>
        <v>0</v>
      </c>
      <c r="BI43" s="323">
        <f>IF('НП ДЕННА'!BI43&gt;0,IF(ROUND('НП ДЕННА'!BI43*$CF$4,0)&gt;0,ROUND('НП ДЕННА'!BI43*$CF$4,0)*2,2),0)</f>
        <v>0</v>
      </c>
      <c r="BJ43" s="69">
        <f>'НП ДЕННА'!BJ43</f>
        <v>0</v>
      </c>
      <c r="BK43" s="323">
        <f>IF('НП ДЕННА'!BK43&gt;0,IF(ROUND('НП ДЕННА'!BK43*$CF$4,0)&gt;0,ROUND('НП ДЕННА'!BK43*$CF$4,0)*2,2),0)</f>
        <v>0</v>
      </c>
      <c r="BL43" s="323">
        <f>IF('НП ДЕННА'!BL43&gt;0,IF(ROUND('НП ДЕННА'!BL43*$CF$4,0)&gt;0,ROUND('НП ДЕННА'!BL43*$CF$4,0)*2,2),0)</f>
        <v>0</v>
      </c>
      <c r="BM43" s="323">
        <f>IF('НП ДЕННА'!BM43&gt;0,IF(ROUND('НП ДЕННА'!BM43*$CF$4,0)&gt;0,ROUND('НП ДЕННА'!BM43*$CF$4,0)*2,2),0)</f>
        <v>0</v>
      </c>
      <c r="BN43" s="69">
        <f>'НП ДЕННА'!BN43</f>
        <v>0</v>
      </c>
      <c r="BO43" s="323">
        <f>IF('НП ДЕННА'!BO43&gt;0,IF(ROUND('НП ДЕННА'!BO43*$CF$4,0)&gt;0,ROUND('НП ДЕННА'!BO43*$CF$4,0)*2,2),0)</f>
        <v>0</v>
      </c>
      <c r="BP43" s="323">
        <f>IF('НП ДЕННА'!BP43&gt;0,IF(ROUND('НП ДЕННА'!BP43*$CF$4,0)&gt;0,ROUND('НП ДЕННА'!BP43*$CF$4,0)*2,2),0)</f>
        <v>0</v>
      </c>
      <c r="BQ43" s="323">
        <f>IF('НП ДЕННА'!BQ43&gt;0,IF(ROUND('НП ДЕННА'!BQ43*$CF$4,0)&gt;0,ROUND('НП ДЕННА'!BQ43*$CF$4,0)*2,2),0)</f>
        <v>0</v>
      </c>
      <c r="BR43" s="69">
        <f>'НП ДЕННА'!BR43</f>
        <v>0</v>
      </c>
      <c r="BS43" s="323">
        <f>IF('НП ДЕННА'!BS43&gt;0,IF(ROUND('НП ДЕННА'!BS43*$CF$4,0)&gt;0,ROUND('НП ДЕННА'!BS43*$CF$4,0)*2,2),0)</f>
        <v>0</v>
      </c>
      <c r="BT43" s="323">
        <f>IF('НП ДЕННА'!BT43&gt;0,IF(ROUND('НП ДЕННА'!BT43*$CF$4,0)&gt;0,ROUND('НП ДЕННА'!BT43*$CF$4,0)*2,2),0)</f>
        <v>0</v>
      </c>
      <c r="BU43" s="323">
        <f>IF('НП ДЕННА'!BU43&gt;0,IF(ROUND('НП ДЕННА'!BU43*$CF$4,0)&gt;0,ROUND('НП ДЕННА'!BU43*$CF$4,0)*2,2),0)</f>
        <v>0</v>
      </c>
      <c r="BV43" s="69">
        <f>'НП ДЕННА'!BV43</f>
        <v>0</v>
      </c>
      <c r="BW43" s="323">
        <f>IF('НП ДЕННА'!BW43&gt;0,IF(ROUND('НП ДЕННА'!BW43*$CF$4,0)&gt;0,ROUND('НП ДЕННА'!BW43*$CF$4,0)*2,2),0)</f>
        <v>0</v>
      </c>
      <c r="BX43" s="323">
        <f>IF('НП ДЕННА'!BX43&gt;0,IF(ROUND('НП ДЕННА'!BX43*$CF$4,0)&gt;0,ROUND('НП ДЕННА'!BX43*$CF$4,0)*2,2),0)</f>
        <v>0</v>
      </c>
      <c r="BY43" s="323">
        <f>IF('НП ДЕННА'!BY43&gt;0,IF(ROUND('НП ДЕННА'!BY43*$CF$4,0)&gt;0,ROUND('НП ДЕННА'!BY43*$CF$4,0)*2,2),0)</f>
        <v>0</v>
      </c>
      <c r="BZ43" s="69">
        <f>'НП ДЕННА'!BZ43</f>
        <v>0</v>
      </c>
      <c r="CA43" s="323">
        <f>IF('НП ДЕННА'!CA43&gt;0,IF(ROUND('НП ДЕННА'!CA43*$CF$4,0)&gt;0,ROUND('НП ДЕННА'!CA43*$CF$4,0)*2,2),0)</f>
        <v>0</v>
      </c>
      <c r="CB43" s="323">
        <f>IF('НП ДЕННА'!CB43&gt;0,IF(ROUND('НП ДЕННА'!CB43*$CF$4,0)&gt;0,ROUND('НП ДЕННА'!CB43*$CF$4,0)*2,2),0)</f>
        <v>0</v>
      </c>
      <c r="CC43" s="323">
        <f>IF('НП ДЕННА'!CC43&gt;0,IF(ROUND('НП ДЕННА'!CC43*$CF$4,0)&gt;0,ROUND('НП ДЕННА'!CC43*$CF$4,0)*2,2),0)</f>
        <v>0</v>
      </c>
      <c r="CD43" s="69">
        <f>'НП ДЕННА'!CD43</f>
        <v>0</v>
      </c>
      <c r="CE43" s="62">
        <f t="shared" si="3"/>
        <v>0</v>
      </c>
    </row>
    <row r="44" spans="1:83" s="19" customFormat="1" ht="10.199999999999999" hidden="1" x14ac:dyDescent="0.2">
      <c r="A44" s="22" t="str">
        <f>'НП ДЕННА'!A44</f>
        <v>1.1.12</v>
      </c>
      <c r="B44" s="363">
        <f>'НП ДЕННА'!B44</f>
        <v>0</v>
      </c>
      <c r="C44" s="364">
        <f>'НП ДЕННА'!C44</f>
        <v>0</v>
      </c>
      <c r="D44" s="272">
        <f>'НП ДЕННА'!D44</f>
        <v>0</v>
      </c>
      <c r="E44" s="273">
        <f>'НП ДЕННА'!E44</f>
        <v>0</v>
      </c>
      <c r="F44" s="273">
        <f>'НП ДЕННА'!F44</f>
        <v>0</v>
      </c>
      <c r="G44" s="274">
        <f>'НП ДЕННА'!G44</f>
        <v>0</v>
      </c>
      <c r="H44" s="272">
        <f>'НП ДЕННА'!H44</f>
        <v>0</v>
      </c>
      <c r="I44" s="273">
        <f>'НП ДЕННА'!I44</f>
        <v>0</v>
      </c>
      <c r="J44" s="273">
        <f>'НП ДЕННА'!J44</f>
        <v>0</v>
      </c>
      <c r="K44" s="273">
        <f>'НП ДЕННА'!K44</f>
        <v>0</v>
      </c>
      <c r="L44" s="273">
        <f>'НП ДЕННА'!L44</f>
        <v>0</v>
      </c>
      <c r="M44" s="273">
        <f>'НП ДЕННА'!M44</f>
        <v>0</v>
      </c>
      <c r="N44" s="273">
        <f>'НП ДЕННА'!N44</f>
        <v>0</v>
      </c>
      <c r="O44" s="273">
        <f>'НП ДЕННА'!O44</f>
        <v>0</v>
      </c>
      <c r="P44" s="273">
        <f>'НП ДЕННА'!P44</f>
        <v>0</v>
      </c>
      <c r="Q44" s="273">
        <f>'НП ДЕННА'!Q44</f>
        <v>0</v>
      </c>
      <c r="R44" s="273">
        <f>'НП ДЕННА'!R44</f>
        <v>0</v>
      </c>
      <c r="S44" s="273">
        <f>'НП ДЕННА'!S44</f>
        <v>0</v>
      </c>
      <c r="T44" s="257">
        <f>'НП ДЕННА'!T44</f>
        <v>0</v>
      </c>
      <c r="U44" s="257">
        <f>'НП ДЕННА'!U44</f>
        <v>0</v>
      </c>
      <c r="V44" s="367">
        <f>'НП ДЕННА'!V44</f>
        <v>0</v>
      </c>
      <c r="W44" s="431">
        <f>'НП ДЕННА'!W44</f>
        <v>0</v>
      </c>
      <c r="X44" s="431">
        <f>'НП ДЕННА'!X44</f>
        <v>0</v>
      </c>
      <c r="Y44" s="431">
        <f>'НП ДЕННА'!Y44</f>
        <v>0</v>
      </c>
      <c r="Z44" s="431">
        <f>'НП ДЕННА'!Z44</f>
        <v>0</v>
      </c>
      <c r="AA44" s="431">
        <f>'НП ДЕННА'!AA44</f>
        <v>0</v>
      </c>
      <c r="AB44" s="431">
        <f>'НП ДЕННА'!AB44</f>
        <v>0</v>
      </c>
      <c r="AC44" s="275">
        <f>'НП ДЕННА'!AC44</f>
        <v>0</v>
      </c>
      <c r="AD44" s="134">
        <f>'НП ДЕННА'!AD44</f>
        <v>0</v>
      </c>
      <c r="AE44" s="9">
        <f t="shared" si="0"/>
        <v>0</v>
      </c>
      <c r="AF44" s="9">
        <f t="shared" si="1"/>
        <v>0</v>
      </c>
      <c r="AG44" s="9">
        <f t="shared" si="2"/>
        <v>0</v>
      </c>
      <c r="AH44" s="9">
        <f t="shared" si="4"/>
        <v>0</v>
      </c>
      <c r="AI44" s="323">
        <f>IF('НП ДЕННА'!AI44&gt;0,IF(ROUND('НП ДЕННА'!AI44*$CF$4,0)&gt;0,ROUND('НП ДЕННА'!AI44*$CF$4,0)*2,2),0)</f>
        <v>0</v>
      </c>
      <c r="AJ44" s="323">
        <f>IF('НП ДЕННА'!AJ44&gt;0,IF(ROUND('НП ДЕННА'!AJ44*$CF$4,0)&gt;0,ROUND('НП ДЕННА'!AJ44*$CF$4,0)*2,2),0)</f>
        <v>0</v>
      </c>
      <c r="AK44" s="323">
        <f>IF('НП ДЕННА'!AK44&gt;0,IF(ROUND('НП ДЕННА'!AK44*$CF$4,0)&gt;0,ROUND('НП ДЕННА'!AK44*$CF$4,0)*2,2),0)</f>
        <v>0</v>
      </c>
      <c r="AL44" s="69">
        <f>'НП ДЕННА'!AL44</f>
        <v>0</v>
      </c>
      <c r="AM44" s="323">
        <f>IF('НП ДЕННА'!AM44&gt;0,IF(ROUND('НП ДЕННА'!AM44*$CF$4,0)&gt;0,ROUND('НП ДЕННА'!AM44*$CF$4,0)*2,2),0)</f>
        <v>0</v>
      </c>
      <c r="AN44" s="323">
        <f>IF('НП ДЕННА'!AN44&gt;0,IF(ROUND('НП ДЕННА'!AN44*$CF$4,0)&gt;0,ROUND('НП ДЕННА'!AN44*$CF$4,0)*2,2),0)</f>
        <v>0</v>
      </c>
      <c r="AO44" s="323">
        <f>IF('НП ДЕННА'!AO44&gt;0,IF(ROUND('НП ДЕННА'!AO44*$CF$4,0)&gt;0,ROUND('НП ДЕННА'!AO44*$CF$4,0)*2,2),0)</f>
        <v>0</v>
      </c>
      <c r="AP44" s="69">
        <f>'НП ДЕННА'!AP44</f>
        <v>0</v>
      </c>
      <c r="AQ44" s="323">
        <f>IF('НП ДЕННА'!AQ44&gt;0,IF(ROUND('НП ДЕННА'!AQ44*$CF$4,0)&gt;0,ROUND('НП ДЕННА'!AQ44*$CF$4,0)*2,2),0)</f>
        <v>0</v>
      </c>
      <c r="AR44" s="323">
        <f>IF('НП ДЕННА'!AR44&gt;0,IF(ROUND('НП ДЕННА'!AR44*$CF$4,0)&gt;0,ROUND('НП ДЕННА'!AR44*$CF$4,0)*2,2),0)</f>
        <v>0</v>
      </c>
      <c r="AS44" s="323">
        <f>IF('НП ДЕННА'!AS44&gt;0,IF(ROUND('НП ДЕННА'!AS44*$CF$4,0)&gt;0,ROUND('НП ДЕННА'!AS44*$CF$4,0)*2,2),0)</f>
        <v>0</v>
      </c>
      <c r="AT44" s="69">
        <f>'НП ДЕННА'!AT44</f>
        <v>0</v>
      </c>
      <c r="AU44" s="323">
        <f>IF('НП ДЕННА'!AU44&gt;0,IF(ROUND('НП ДЕННА'!AU44*$CF$4,0)&gt;0,ROUND('НП ДЕННА'!AU44*$CF$4,0)*2,2),0)</f>
        <v>0</v>
      </c>
      <c r="AV44" s="323">
        <f>IF('НП ДЕННА'!AV44&gt;0,IF(ROUND('НП ДЕННА'!AV44*$CF$4,0)&gt;0,ROUND('НП ДЕННА'!AV44*$CF$4,0)*2,2),0)</f>
        <v>0</v>
      </c>
      <c r="AW44" s="323">
        <f>IF('НП ДЕННА'!AW44&gt;0,IF(ROUND('НП ДЕННА'!AW44*$CF$4,0)&gt;0,ROUND('НП ДЕННА'!AW44*$CF$4,0)*2,2),0)</f>
        <v>0</v>
      </c>
      <c r="AX44" s="69">
        <f>'НП ДЕННА'!AX44</f>
        <v>0</v>
      </c>
      <c r="AY44" s="323">
        <f>IF('НП ДЕННА'!AY44&gt;0,IF(ROUND('НП ДЕННА'!AY44*$CF$4,0)&gt;0,ROUND('НП ДЕННА'!AY44*$CF$4,0)*2,2),0)</f>
        <v>0</v>
      </c>
      <c r="AZ44" s="323">
        <f>IF('НП ДЕННА'!AZ44&gt;0,IF(ROUND('НП ДЕННА'!AZ44*$CF$4,0)&gt;0,ROUND('НП ДЕННА'!AZ44*$CF$4,0)*2,2),0)</f>
        <v>0</v>
      </c>
      <c r="BA44" s="323">
        <f>IF('НП ДЕННА'!BA44&gt;0,IF(ROUND('НП ДЕННА'!BA44*$CF$4,0)&gt;0,ROUND('НП ДЕННА'!BA44*$CF$4,0)*2,2),0)</f>
        <v>0</v>
      </c>
      <c r="BB44" s="69">
        <f>'НП ДЕННА'!BB44</f>
        <v>0</v>
      </c>
      <c r="BC44" s="323">
        <f>IF('НП ДЕННА'!BC44&gt;0,IF(ROUND('НП ДЕННА'!BC44*$CF$4,0)&gt;0,ROUND('НП ДЕННА'!BC44*$CF$4,0)*2,2),0)</f>
        <v>0</v>
      </c>
      <c r="BD44" s="323">
        <f>IF('НП ДЕННА'!BD44&gt;0,IF(ROUND('НП ДЕННА'!BD44*$CF$4,0)&gt;0,ROUND('НП ДЕННА'!BD44*$CF$4,0)*2,2),0)</f>
        <v>0</v>
      </c>
      <c r="BE44" s="323">
        <f>IF('НП ДЕННА'!BE44&gt;0,IF(ROUND('НП ДЕННА'!BE44*$CF$4,0)&gt;0,ROUND('НП ДЕННА'!BE44*$CF$4,0)*2,2),0)</f>
        <v>0</v>
      </c>
      <c r="BF44" s="69">
        <f>'НП ДЕННА'!BF44</f>
        <v>0</v>
      </c>
      <c r="BG44" s="323">
        <f>IF('НП ДЕННА'!BG44&gt;0,IF(ROUND('НП ДЕННА'!BG44*$CF$4,0)&gt;0,ROUND('НП ДЕННА'!BG44*$CF$4,0)*2,2),0)</f>
        <v>0</v>
      </c>
      <c r="BH44" s="323">
        <f>IF('НП ДЕННА'!BH44&gt;0,IF(ROUND('НП ДЕННА'!BH44*$CF$4,0)&gt;0,ROUND('НП ДЕННА'!BH44*$CF$4,0)*2,2),0)</f>
        <v>0</v>
      </c>
      <c r="BI44" s="323">
        <f>IF('НП ДЕННА'!BI44&gt;0,IF(ROUND('НП ДЕННА'!BI44*$CF$4,0)&gt;0,ROUND('НП ДЕННА'!BI44*$CF$4,0)*2,2),0)</f>
        <v>0</v>
      </c>
      <c r="BJ44" s="69">
        <f>'НП ДЕННА'!BJ44</f>
        <v>0</v>
      </c>
      <c r="BK44" s="323">
        <f>IF('НП ДЕННА'!BK44&gt;0,IF(ROUND('НП ДЕННА'!BK44*$CF$4,0)&gt;0,ROUND('НП ДЕННА'!BK44*$CF$4,0)*2,2),0)</f>
        <v>0</v>
      </c>
      <c r="BL44" s="323">
        <f>IF('НП ДЕННА'!BL44&gt;0,IF(ROUND('НП ДЕННА'!BL44*$CF$4,0)&gt;0,ROUND('НП ДЕННА'!BL44*$CF$4,0)*2,2),0)</f>
        <v>0</v>
      </c>
      <c r="BM44" s="323">
        <f>IF('НП ДЕННА'!BM44&gt;0,IF(ROUND('НП ДЕННА'!BM44*$CF$4,0)&gt;0,ROUND('НП ДЕННА'!BM44*$CF$4,0)*2,2),0)</f>
        <v>0</v>
      </c>
      <c r="BN44" s="69">
        <f>'НП ДЕННА'!BN44</f>
        <v>0</v>
      </c>
      <c r="BO44" s="323">
        <f>IF('НП ДЕННА'!BO44&gt;0,IF(ROUND('НП ДЕННА'!BO44*$CF$4,0)&gt;0,ROUND('НП ДЕННА'!BO44*$CF$4,0)*2,2),0)</f>
        <v>0</v>
      </c>
      <c r="BP44" s="323">
        <f>IF('НП ДЕННА'!BP44&gt;0,IF(ROUND('НП ДЕННА'!BP44*$CF$4,0)&gt;0,ROUND('НП ДЕННА'!BP44*$CF$4,0)*2,2),0)</f>
        <v>0</v>
      </c>
      <c r="BQ44" s="323">
        <f>IF('НП ДЕННА'!BQ44&gt;0,IF(ROUND('НП ДЕННА'!BQ44*$CF$4,0)&gt;0,ROUND('НП ДЕННА'!BQ44*$CF$4,0)*2,2),0)</f>
        <v>0</v>
      </c>
      <c r="BR44" s="69">
        <f>'НП ДЕННА'!BR44</f>
        <v>0</v>
      </c>
      <c r="BS44" s="323">
        <f>IF('НП ДЕННА'!BS44&gt;0,IF(ROUND('НП ДЕННА'!BS44*$CF$4,0)&gt;0,ROUND('НП ДЕННА'!BS44*$CF$4,0)*2,2),0)</f>
        <v>0</v>
      </c>
      <c r="BT44" s="323">
        <f>IF('НП ДЕННА'!BT44&gt;0,IF(ROUND('НП ДЕННА'!BT44*$CF$4,0)&gt;0,ROUND('НП ДЕННА'!BT44*$CF$4,0)*2,2),0)</f>
        <v>0</v>
      </c>
      <c r="BU44" s="323">
        <f>IF('НП ДЕННА'!BU44&gt;0,IF(ROUND('НП ДЕННА'!BU44*$CF$4,0)&gt;0,ROUND('НП ДЕННА'!BU44*$CF$4,0)*2,2),0)</f>
        <v>0</v>
      </c>
      <c r="BV44" s="69">
        <f>'НП ДЕННА'!BV44</f>
        <v>0</v>
      </c>
      <c r="BW44" s="323">
        <f>IF('НП ДЕННА'!BW44&gt;0,IF(ROUND('НП ДЕННА'!BW44*$CF$4,0)&gt;0,ROUND('НП ДЕННА'!BW44*$CF$4,0)*2,2),0)</f>
        <v>0</v>
      </c>
      <c r="BX44" s="323">
        <f>IF('НП ДЕННА'!BX44&gt;0,IF(ROUND('НП ДЕННА'!BX44*$CF$4,0)&gt;0,ROUND('НП ДЕННА'!BX44*$CF$4,0)*2,2),0)</f>
        <v>0</v>
      </c>
      <c r="BY44" s="323">
        <f>IF('НП ДЕННА'!BY44&gt;0,IF(ROUND('НП ДЕННА'!BY44*$CF$4,0)&gt;0,ROUND('НП ДЕННА'!BY44*$CF$4,0)*2,2),0)</f>
        <v>0</v>
      </c>
      <c r="BZ44" s="69">
        <f>'НП ДЕННА'!BZ44</f>
        <v>0</v>
      </c>
      <c r="CA44" s="323">
        <f>IF('НП ДЕННА'!CA44&gt;0,IF(ROUND('НП ДЕННА'!CA44*$CF$4,0)&gt;0,ROUND('НП ДЕННА'!CA44*$CF$4,0)*2,2),0)</f>
        <v>0</v>
      </c>
      <c r="CB44" s="323">
        <f>IF('НП ДЕННА'!CB44&gt;0,IF(ROUND('НП ДЕННА'!CB44*$CF$4,0)&gt;0,ROUND('НП ДЕННА'!CB44*$CF$4,0)*2,2),0)</f>
        <v>0</v>
      </c>
      <c r="CC44" s="323">
        <f>IF('НП ДЕННА'!CC44&gt;0,IF(ROUND('НП ДЕННА'!CC44*$CF$4,0)&gt;0,ROUND('НП ДЕННА'!CC44*$CF$4,0)*2,2),0)</f>
        <v>0</v>
      </c>
      <c r="CD44" s="69">
        <f>'НП ДЕННА'!CD44</f>
        <v>0</v>
      </c>
      <c r="CE44" s="62">
        <f t="shared" si="3"/>
        <v>0</v>
      </c>
    </row>
    <row r="45" spans="1:83" s="19" customFormat="1" ht="10.199999999999999" hidden="1" x14ac:dyDescent="0.2">
      <c r="A45" s="22" t="str">
        <f>'НП ДЕННА'!A45</f>
        <v>1.1.12</v>
      </c>
      <c r="B45" s="363">
        <f>'НП ДЕННА'!B45</f>
        <v>0</v>
      </c>
      <c r="C45" s="364">
        <f>'НП ДЕННА'!C45</f>
        <v>0</v>
      </c>
      <c r="D45" s="272">
        <f>'НП ДЕННА'!D45</f>
        <v>0</v>
      </c>
      <c r="E45" s="273">
        <f>'НП ДЕННА'!E45</f>
        <v>0</v>
      </c>
      <c r="F45" s="273">
        <f>'НП ДЕННА'!F45</f>
        <v>0</v>
      </c>
      <c r="G45" s="274">
        <f>'НП ДЕННА'!G45</f>
        <v>0</v>
      </c>
      <c r="H45" s="272">
        <f>'НП ДЕННА'!H45</f>
        <v>0</v>
      </c>
      <c r="I45" s="273">
        <f>'НП ДЕННА'!I45</f>
        <v>0</v>
      </c>
      <c r="J45" s="273">
        <f>'НП ДЕННА'!J45</f>
        <v>0</v>
      </c>
      <c r="K45" s="273">
        <f>'НП ДЕННА'!K45</f>
        <v>0</v>
      </c>
      <c r="L45" s="273">
        <f>'НП ДЕННА'!L45</f>
        <v>0</v>
      </c>
      <c r="M45" s="273">
        <f>'НП ДЕННА'!M45</f>
        <v>0</v>
      </c>
      <c r="N45" s="273">
        <f>'НП ДЕННА'!N45</f>
        <v>0</v>
      </c>
      <c r="O45" s="273">
        <f>'НП ДЕННА'!O45</f>
        <v>0</v>
      </c>
      <c r="P45" s="273">
        <f>'НП ДЕННА'!P45</f>
        <v>0</v>
      </c>
      <c r="Q45" s="273">
        <f>'НП ДЕННА'!Q45</f>
        <v>0</v>
      </c>
      <c r="R45" s="273">
        <f>'НП ДЕННА'!R45</f>
        <v>0</v>
      </c>
      <c r="S45" s="273">
        <f>'НП ДЕННА'!S45</f>
        <v>0</v>
      </c>
      <c r="T45" s="257">
        <f>'НП ДЕННА'!T45</f>
        <v>0</v>
      </c>
      <c r="U45" s="257">
        <f>'НП ДЕННА'!U45</f>
        <v>0</v>
      </c>
      <c r="V45" s="367">
        <f>'НП ДЕННА'!V45</f>
        <v>0</v>
      </c>
      <c r="W45" s="431">
        <f>'НП ДЕННА'!W45</f>
        <v>0</v>
      </c>
      <c r="X45" s="431">
        <f>'НП ДЕННА'!X45</f>
        <v>0</v>
      </c>
      <c r="Y45" s="431">
        <f>'НП ДЕННА'!Y45</f>
        <v>0</v>
      </c>
      <c r="Z45" s="431">
        <f>'НП ДЕННА'!Z45</f>
        <v>0</v>
      </c>
      <c r="AA45" s="431">
        <f>'НП ДЕННА'!AA45</f>
        <v>0</v>
      </c>
      <c r="AB45" s="431">
        <f>'НП ДЕННА'!AB45</f>
        <v>0</v>
      </c>
      <c r="AC45" s="275">
        <f>'НП ДЕННА'!AC45</f>
        <v>0</v>
      </c>
      <c r="AD45" s="134">
        <f>'НП ДЕННА'!AD45</f>
        <v>0</v>
      </c>
      <c r="AE45" s="9">
        <f t="shared" si="0"/>
        <v>0</v>
      </c>
      <c r="AF45" s="9">
        <f t="shared" si="1"/>
        <v>0</v>
      </c>
      <c r="AG45" s="9">
        <f t="shared" si="2"/>
        <v>0</v>
      </c>
      <c r="AH45" s="9">
        <f t="shared" si="4"/>
        <v>0</v>
      </c>
      <c r="AI45" s="323">
        <f>IF('НП ДЕННА'!AI45&gt;0,IF(ROUND('НП ДЕННА'!AI45*$CF$4,0)&gt;0,ROUND('НП ДЕННА'!AI45*$CF$4,0)*2,2),0)</f>
        <v>0</v>
      </c>
      <c r="AJ45" s="323">
        <f>IF('НП ДЕННА'!AJ45&gt;0,IF(ROUND('НП ДЕННА'!AJ45*$CF$4,0)&gt;0,ROUND('НП ДЕННА'!AJ45*$CF$4,0)*2,2),0)</f>
        <v>0</v>
      </c>
      <c r="AK45" s="323">
        <f>IF('НП ДЕННА'!AK45&gt;0,IF(ROUND('НП ДЕННА'!AK45*$CF$4,0)&gt;0,ROUND('НП ДЕННА'!AK45*$CF$4,0)*2,2),0)</f>
        <v>0</v>
      </c>
      <c r="AL45" s="69">
        <f>'НП ДЕННА'!AL45</f>
        <v>0</v>
      </c>
      <c r="AM45" s="323">
        <f>IF('НП ДЕННА'!AM45&gt;0,IF(ROUND('НП ДЕННА'!AM45*$CF$4,0)&gt;0,ROUND('НП ДЕННА'!AM45*$CF$4,0)*2,2),0)</f>
        <v>0</v>
      </c>
      <c r="AN45" s="323">
        <f>IF('НП ДЕННА'!AN45&gt;0,IF(ROUND('НП ДЕННА'!AN45*$CF$4,0)&gt;0,ROUND('НП ДЕННА'!AN45*$CF$4,0)*2,2),0)</f>
        <v>0</v>
      </c>
      <c r="AO45" s="323">
        <f>IF('НП ДЕННА'!AO45&gt;0,IF(ROUND('НП ДЕННА'!AO45*$CF$4,0)&gt;0,ROUND('НП ДЕННА'!AO45*$CF$4,0)*2,2),0)</f>
        <v>0</v>
      </c>
      <c r="AP45" s="69">
        <f>'НП ДЕННА'!AP45</f>
        <v>0</v>
      </c>
      <c r="AQ45" s="323">
        <f>IF('НП ДЕННА'!AQ45&gt;0,IF(ROUND('НП ДЕННА'!AQ45*$CF$4,0)&gt;0,ROUND('НП ДЕННА'!AQ45*$CF$4,0)*2,2),0)</f>
        <v>0</v>
      </c>
      <c r="AR45" s="323">
        <f>IF('НП ДЕННА'!AR45&gt;0,IF(ROUND('НП ДЕННА'!AR45*$CF$4,0)&gt;0,ROUND('НП ДЕННА'!AR45*$CF$4,0)*2,2),0)</f>
        <v>0</v>
      </c>
      <c r="AS45" s="323">
        <f>IF('НП ДЕННА'!AS45&gt;0,IF(ROUND('НП ДЕННА'!AS45*$CF$4,0)&gt;0,ROUND('НП ДЕННА'!AS45*$CF$4,0)*2,2),0)</f>
        <v>0</v>
      </c>
      <c r="AT45" s="69">
        <f>'НП ДЕННА'!AT45</f>
        <v>0</v>
      </c>
      <c r="AU45" s="323">
        <f>IF('НП ДЕННА'!AU45&gt;0,IF(ROUND('НП ДЕННА'!AU45*$CF$4,0)&gt;0,ROUND('НП ДЕННА'!AU45*$CF$4,0)*2,2),0)</f>
        <v>0</v>
      </c>
      <c r="AV45" s="323">
        <f>IF('НП ДЕННА'!AV45&gt;0,IF(ROUND('НП ДЕННА'!AV45*$CF$4,0)&gt;0,ROUND('НП ДЕННА'!AV45*$CF$4,0)*2,2),0)</f>
        <v>0</v>
      </c>
      <c r="AW45" s="323">
        <f>IF('НП ДЕННА'!AW45&gt;0,IF(ROUND('НП ДЕННА'!AW45*$CF$4,0)&gt;0,ROUND('НП ДЕННА'!AW45*$CF$4,0)*2,2),0)</f>
        <v>0</v>
      </c>
      <c r="AX45" s="69">
        <f>'НП ДЕННА'!AX45</f>
        <v>0</v>
      </c>
      <c r="AY45" s="323">
        <f>IF('НП ДЕННА'!AY45&gt;0,IF(ROUND('НП ДЕННА'!AY45*$CF$4,0)&gt;0,ROUND('НП ДЕННА'!AY45*$CF$4,0)*2,2),0)</f>
        <v>0</v>
      </c>
      <c r="AZ45" s="323">
        <f>IF('НП ДЕННА'!AZ45&gt;0,IF(ROUND('НП ДЕННА'!AZ45*$CF$4,0)&gt;0,ROUND('НП ДЕННА'!AZ45*$CF$4,0)*2,2),0)</f>
        <v>0</v>
      </c>
      <c r="BA45" s="323">
        <f>IF('НП ДЕННА'!BA45&gt;0,IF(ROUND('НП ДЕННА'!BA45*$CF$4,0)&gt;0,ROUND('НП ДЕННА'!BA45*$CF$4,0)*2,2),0)</f>
        <v>0</v>
      </c>
      <c r="BB45" s="69">
        <f>'НП ДЕННА'!BB45</f>
        <v>0</v>
      </c>
      <c r="BC45" s="323">
        <f>IF('НП ДЕННА'!BC45&gt;0,IF(ROUND('НП ДЕННА'!BC45*$CF$4,0)&gt;0,ROUND('НП ДЕННА'!BC45*$CF$4,0)*2,2),0)</f>
        <v>0</v>
      </c>
      <c r="BD45" s="323">
        <f>IF('НП ДЕННА'!BD45&gt;0,IF(ROUND('НП ДЕННА'!BD45*$CF$4,0)&gt;0,ROUND('НП ДЕННА'!BD45*$CF$4,0)*2,2),0)</f>
        <v>0</v>
      </c>
      <c r="BE45" s="323">
        <f>IF('НП ДЕННА'!BE45&gt;0,IF(ROUND('НП ДЕННА'!BE45*$CF$4,0)&gt;0,ROUND('НП ДЕННА'!BE45*$CF$4,0)*2,2),0)</f>
        <v>0</v>
      </c>
      <c r="BF45" s="69">
        <f>'НП ДЕННА'!BF45</f>
        <v>0</v>
      </c>
      <c r="BG45" s="323">
        <f>IF('НП ДЕННА'!BG45&gt;0,IF(ROUND('НП ДЕННА'!BG45*$CF$4,0)&gt;0,ROUND('НП ДЕННА'!BG45*$CF$4,0)*2,2),0)</f>
        <v>0</v>
      </c>
      <c r="BH45" s="323">
        <f>IF('НП ДЕННА'!BH45&gt;0,IF(ROUND('НП ДЕННА'!BH45*$CF$4,0)&gt;0,ROUND('НП ДЕННА'!BH45*$CF$4,0)*2,2),0)</f>
        <v>0</v>
      </c>
      <c r="BI45" s="323">
        <f>IF('НП ДЕННА'!BI45&gt;0,IF(ROUND('НП ДЕННА'!BI45*$CF$4,0)&gt;0,ROUND('НП ДЕННА'!BI45*$CF$4,0)*2,2),0)</f>
        <v>0</v>
      </c>
      <c r="BJ45" s="69">
        <f>'НП ДЕННА'!BJ45</f>
        <v>0</v>
      </c>
      <c r="BK45" s="323">
        <f>IF('НП ДЕННА'!BK45&gt;0,IF(ROUND('НП ДЕННА'!BK45*$CF$4,0)&gt;0,ROUND('НП ДЕННА'!BK45*$CF$4,0)*2,2),0)</f>
        <v>0</v>
      </c>
      <c r="BL45" s="323">
        <f>IF('НП ДЕННА'!BL45&gt;0,IF(ROUND('НП ДЕННА'!BL45*$CF$4,0)&gt;0,ROUND('НП ДЕННА'!BL45*$CF$4,0)*2,2),0)</f>
        <v>0</v>
      </c>
      <c r="BM45" s="323">
        <f>IF('НП ДЕННА'!BM45&gt;0,IF(ROUND('НП ДЕННА'!BM45*$CF$4,0)&gt;0,ROUND('НП ДЕННА'!BM45*$CF$4,0)*2,2),0)</f>
        <v>0</v>
      </c>
      <c r="BN45" s="69">
        <f>'НП ДЕННА'!BN45</f>
        <v>0</v>
      </c>
      <c r="BO45" s="323">
        <f>IF('НП ДЕННА'!BO45&gt;0,IF(ROUND('НП ДЕННА'!BO45*$CF$4,0)&gt;0,ROUND('НП ДЕННА'!BO45*$CF$4,0)*2,2),0)</f>
        <v>0</v>
      </c>
      <c r="BP45" s="323">
        <f>IF('НП ДЕННА'!BP45&gt;0,IF(ROUND('НП ДЕННА'!BP45*$CF$4,0)&gt;0,ROUND('НП ДЕННА'!BP45*$CF$4,0)*2,2),0)</f>
        <v>0</v>
      </c>
      <c r="BQ45" s="323">
        <f>IF('НП ДЕННА'!BQ45&gt;0,IF(ROUND('НП ДЕННА'!BQ45*$CF$4,0)&gt;0,ROUND('НП ДЕННА'!BQ45*$CF$4,0)*2,2),0)</f>
        <v>0</v>
      </c>
      <c r="BR45" s="69">
        <f>'НП ДЕННА'!BR45</f>
        <v>0</v>
      </c>
      <c r="BS45" s="323">
        <f>IF('НП ДЕННА'!BS45&gt;0,IF(ROUND('НП ДЕННА'!BS45*$CF$4,0)&gt;0,ROUND('НП ДЕННА'!BS45*$CF$4,0)*2,2),0)</f>
        <v>0</v>
      </c>
      <c r="BT45" s="323">
        <f>IF('НП ДЕННА'!BT45&gt;0,IF(ROUND('НП ДЕННА'!BT45*$CF$4,0)&gt;0,ROUND('НП ДЕННА'!BT45*$CF$4,0)*2,2),0)</f>
        <v>0</v>
      </c>
      <c r="BU45" s="323">
        <f>IF('НП ДЕННА'!BU45&gt;0,IF(ROUND('НП ДЕННА'!BU45*$CF$4,0)&gt;0,ROUND('НП ДЕННА'!BU45*$CF$4,0)*2,2),0)</f>
        <v>0</v>
      </c>
      <c r="BV45" s="69">
        <f>'НП ДЕННА'!BV45</f>
        <v>0</v>
      </c>
      <c r="BW45" s="323">
        <f>IF('НП ДЕННА'!BW45&gt;0,IF(ROUND('НП ДЕННА'!BW45*$CF$4,0)&gt;0,ROUND('НП ДЕННА'!BW45*$CF$4,0)*2,2),0)</f>
        <v>0</v>
      </c>
      <c r="BX45" s="323">
        <f>IF('НП ДЕННА'!BX45&gt;0,IF(ROUND('НП ДЕННА'!BX45*$CF$4,0)&gt;0,ROUND('НП ДЕННА'!BX45*$CF$4,0)*2,2),0)</f>
        <v>0</v>
      </c>
      <c r="BY45" s="323">
        <f>IF('НП ДЕННА'!BY45&gt;0,IF(ROUND('НП ДЕННА'!BY45*$CF$4,0)&gt;0,ROUND('НП ДЕННА'!BY45*$CF$4,0)*2,2),0)</f>
        <v>0</v>
      </c>
      <c r="BZ45" s="69">
        <f>'НП ДЕННА'!BZ45</f>
        <v>0</v>
      </c>
      <c r="CA45" s="323">
        <f>IF('НП ДЕННА'!CA45&gt;0,IF(ROUND('НП ДЕННА'!CA45*$CF$4,0)&gt;0,ROUND('НП ДЕННА'!CA45*$CF$4,0)*2,2),0)</f>
        <v>0</v>
      </c>
      <c r="CB45" s="323">
        <f>IF('НП ДЕННА'!CB45&gt;0,IF(ROUND('НП ДЕННА'!CB45*$CF$4,0)&gt;0,ROUND('НП ДЕННА'!CB45*$CF$4,0)*2,2),0)</f>
        <v>0</v>
      </c>
      <c r="CC45" s="323">
        <f>IF('НП ДЕННА'!CC45&gt;0,IF(ROUND('НП ДЕННА'!CC45*$CF$4,0)&gt;0,ROUND('НП ДЕННА'!CC45*$CF$4,0)*2,2),0)</f>
        <v>0</v>
      </c>
      <c r="CD45" s="69">
        <f>'НП ДЕННА'!CD45</f>
        <v>0</v>
      </c>
      <c r="CE45" s="62">
        <f t="shared" si="3"/>
        <v>0</v>
      </c>
    </row>
    <row r="46" spans="1:83" s="19" customFormat="1" ht="10.199999999999999" hidden="1" x14ac:dyDescent="0.2">
      <c r="A46" s="22" t="str">
        <f>'НП ДЕННА'!A46</f>
        <v>1.1.12</v>
      </c>
      <c r="B46" s="363">
        <f>'НП ДЕННА'!B46</f>
        <v>0</v>
      </c>
      <c r="C46" s="364">
        <f>'НП ДЕННА'!C46</f>
        <v>0</v>
      </c>
      <c r="D46" s="272">
        <f>'НП ДЕННА'!D46</f>
        <v>0</v>
      </c>
      <c r="E46" s="273">
        <f>'НП ДЕННА'!E46</f>
        <v>0</v>
      </c>
      <c r="F46" s="273">
        <f>'НП ДЕННА'!F46</f>
        <v>0</v>
      </c>
      <c r="G46" s="274">
        <f>'НП ДЕННА'!G46</f>
        <v>0</v>
      </c>
      <c r="H46" s="272">
        <f>'НП ДЕННА'!H46</f>
        <v>0</v>
      </c>
      <c r="I46" s="273">
        <f>'НП ДЕННА'!I46</f>
        <v>0</v>
      </c>
      <c r="J46" s="273">
        <f>'НП ДЕННА'!J46</f>
        <v>0</v>
      </c>
      <c r="K46" s="273">
        <f>'НП ДЕННА'!K46</f>
        <v>0</v>
      </c>
      <c r="L46" s="273">
        <f>'НП ДЕННА'!L46</f>
        <v>0</v>
      </c>
      <c r="M46" s="273">
        <f>'НП ДЕННА'!M46</f>
        <v>0</v>
      </c>
      <c r="N46" s="273">
        <f>'НП ДЕННА'!N46</f>
        <v>0</v>
      </c>
      <c r="O46" s="273">
        <f>'НП ДЕННА'!O46</f>
        <v>0</v>
      </c>
      <c r="P46" s="273">
        <f>'НП ДЕННА'!P46</f>
        <v>0</v>
      </c>
      <c r="Q46" s="273">
        <f>'НП ДЕННА'!Q46</f>
        <v>0</v>
      </c>
      <c r="R46" s="273">
        <f>'НП ДЕННА'!R46</f>
        <v>0</v>
      </c>
      <c r="S46" s="273">
        <f>'НП ДЕННА'!S46</f>
        <v>0</v>
      </c>
      <c r="T46" s="257">
        <f>'НП ДЕННА'!T46</f>
        <v>0</v>
      </c>
      <c r="U46" s="257">
        <f>'НП ДЕННА'!U46</f>
        <v>0</v>
      </c>
      <c r="V46" s="367">
        <f>'НП ДЕННА'!V46</f>
        <v>0</v>
      </c>
      <c r="W46" s="431">
        <f>'НП ДЕННА'!W46</f>
        <v>0</v>
      </c>
      <c r="X46" s="431">
        <f>'НП ДЕННА'!X46</f>
        <v>0</v>
      </c>
      <c r="Y46" s="431">
        <f>'НП ДЕННА'!Y46</f>
        <v>0</v>
      </c>
      <c r="Z46" s="431">
        <f>'НП ДЕННА'!Z46</f>
        <v>0</v>
      </c>
      <c r="AA46" s="431">
        <f>'НП ДЕННА'!AA46</f>
        <v>0</v>
      </c>
      <c r="AB46" s="431">
        <f>'НП ДЕННА'!AB46</f>
        <v>0</v>
      </c>
      <c r="AC46" s="275">
        <f>'НП ДЕННА'!AC46</f>
        <v>0</v>
      </c>
      <c r="AD46" s="134">
        <f>'НП ДЕННА'!AD46</f>
        <v>0</v>
      </c>
      <c r="AE46" s="9">
        <f t="shared" si="0"/>
        <v>0</v>
      </c>
      <c r="AF46" s="9">
        <f t="shared" si="1"/>
        <v>0</v>
      </c>
      <c r="AG46" s="9">
        <f t="shared" si="2"/>
        <v>0</v>
      </c>
      <c r="AH46" s="9">
        <f t="shared" si="4"/>
        <v>0</v>
      </c>
      <c r="AI46" s="323">
        <f>IF('НП ДЕННА'!AI46&gt;0,IF(ROUND('НП ДЕННА'!AI46*$CF$4,0)&gt;0,ROUND('НП ДЕННА'!AI46*$CF$4,0)*2,2),0)</f>
        <v>0</v>
      </c>
      <c r="AJ46" s="323">
        <f>IF('НП ДЕННА'!AJ46&gt;0,IF(ROUND('НП ДЕННА'!AJ46*$CF$4,0)&gt;0,ROUND('НП ДЕННА'!AJ46*$CF$4,0)*2,2),0)</f>
        <v>0</v>
      </c>
      <c r="AK46" s="323">
        <f>IF('НП ДЕННА'!AK46&gt;0,IF(ROUND('НП ДЕННА'!AK46*$CF$4,0)&gt;0,ROUND('НП ДЕННА'!AK46*$CF$4,0)*2,2),0)</f>
        <v>0</v>
      </c>
      <c r="AL46" s="69">
        <f>'НП ДЕННА'!AL46</f>
        <v>0</v>
      </c>
      <c r="AM46" s="323">
        <f>IF('НП ДЕННА'!AM46&gt;0,IF(ROUND('НП ДЕННА'!AM46*$CF$4,0)&gt;0,ROUND('НП ДЕННА'!AM46*$CF$4,0)*2,2),0)</f>
        <v>0</v>
      </c>
      <c r="AN46" s="323">
        <f>IF('НП ДЕННА'!AN46&gt;0,IF(ROUND('НП ДЕННА'!AN46*$CF$4,0)&gt;0,ROUND('НП ДЕННА'!AN46*$CF$4,0)*2,2),0)</f>
        <v>0</v>
      </c>
      <c r="AO46" s="323">
        <f>IF('НП ДЕННА'!AO46&gt;0,IF(ROUND('НП ДЕННА'!AO46*$CF$4,0)&gt;0,ROUND('НП ДЕННА'!AO46*$CF$4,0)*2,2),0)</f>
        <v>0</v>
      </c>
      <c r="AP46" s="69">
        <f>'НП ДЕННА'!AP46</f>
        <v>0</v>
      </c>
      <c r="AQ46" s="323">
        <f>IF('НП ДЕННА'!AQ46&gt;0,IF(ROUND('НП ДЕННА'!AQ46*$CF$4,0)&gt;0,ROUND('НП ДЕННА'!AQ46*$CF$4,0)*2,2),0)</f>
        <v>0</v>
      </c>
      <c r="AR46" s="323">
        <f>IF('НП ДЕННА'!AR46&gt;0,IF(ROUND('НП ДЕННА'!AR46*$CF$4,0)&gt;0,ROUND('НП ДЕННА'!AR46*$CF$4,0)*2,2),0)</f>
        <v>0</v>
      </c>
      <c r="AS46" s="323">
        <f>IF('НП ДЕННА'!AS46&gt;0,IF(ROUND('НП ДЕННА'!AS46*$CF$4,0)&gt;0,ROUND('НП ДЕННА'!AS46*$CF$4,0)*2,2),0)</f>
        <v>0</v>
      </c>
      <c r="AT46" s="69">
        <f>'НП ДЕННА'!AT46</f>
        <v>0</v>
      </c>
      <c r="AU46" s="323">
        <f>IF('НП ДЕННА'!AU46&gt;0,IF(ROUND('НП ДЕННА'!AU46*$CF$4,0)&gt;0,ROUND('НП ДЕННА'!AU46*$CF$4,0)*2,2),0)</f>
        <v>0</v>
      </c>
      <c r="AV46" s="323">
        <f>IF('НП ДЕННА'!AV46&gt;0,IF(ROUND('НП ДЕННА'!AV46*$CF$4,0)&gt;0,ROUND('НП ДЕННА'!AV46*$CF$4,0)*2,2),0)</f>
        <v>0</v>
      </c>
      <c r="AW46" s="323">
        <f>IF('НП ДЕННА'!AW46&gt;0,IF(ROUND('НП ДЕННА'!AW46*$CF$4,0)&gt;0,ROUND('НП ДЕННА'!AW46*$CF$4,0)*2,2),0)</f>
        <v>0</v>
      </c>
      <c r="AX46" s="69">
        <f>'НП ДЕННА'!AX46</f>
        <v>0</v>
      </c>
      <c r="AY46" s="323">
        <f>IF('НП ДЕННА'!AY46&gt;0,IF(ROUND('НП ДЕННА'!AY46*$CF$4,0)&gt;0,ROUND('НП ДЕННА'!AY46*$CF$4,0)*2,2),0)</f>
        <v>0</v>
      </c>
      <c r="AZ46" s="323">
        <f>IF('НП ДЕННА'!AZ46&gt;0,IF(ROUND('НП ДЕННА'!AZ46*$CF$4,0)&gt;0,ROUND('НП ДЕННА'!AZ46*$CF$4,0)*2,2),0)</f>
        <v>0</v>
      </c>
      <c r="BA46" s="323">
        <f>IF('НП ДЕННА'!BA46&gt;0,IF(ROUND('НП ДЕННА'!BA46*$CF$4,0)&gt;0,ROUND('НП ДЕННА'!BA46*$CF$4,0)*2,2),0)</f>
        <v>0</v>
      </c>
      <c r="BB46" s="69">
        <f>'НП ДЕННА'!BB46</f>
        <v>0</v>
      </c>
      <c r="BC46" s="323">
        <f>IF('НП ДЕННА'!BC46&gt;0,IF(ROUND('НП ДЕННА'!BC46*$CF$4,0)&gt;0,ROUND('НП ДЕННА'!BC46*$CF$4,0)*2,2),0)</f>
        <v>0</v>
      </c>
      <c r="BD46" s="323">
        <f>IF('НП ДЕННА'!BD46&gt;0,IF(ROUND('НП ДЕННА'!BD46*$CF$4,0)&gt;0,ROUND('НП ДЕННА'!BD46*$CF$4,0)*2,2),0)</f>
        <v>0</v>
      </c>
      <c r="BE46" s="323">
        <f>IF('НП ДЕННА'!BE46&gt;0,IF(ROUND('НП ДЕННА'!BE46*$CF$4,0)&gt;0,ROUND('НП ДЕННА'!BE46*$CF$4,0)*2,2),0)</f>
        <v>0</v>
      </c>
      <c r="BF46" s="69">
        <f>'НП ДЕННА'!BF46</f>
        <v>0</v>
      </c>
      <c r="BG46" s="323">
        <f>IF('НП ДЕННА'!BG46&gt;0,IF(ROUND('НП ДЕННА'!BG46*$CF$4,0)&gt;0,ROUND('НП ДЕННА'!BG46*$CF$4,0)*2,2),0)</f>
        <v>0</v>
      </c>
      <c r="BH46" s="323">
        <f>IF('НП ДЕННА'!BH46&gt;0,IF(ROUND('НП ДЕННА'!BH46*$CF$4,0)&gt;0,ROUND('НП ДЕННА'!BH46*$CF$4,0)*2,2),0)</f>
        <v>0</v>
      </c>
      <c r="BI46" s="323">
        <f>IF('НП ДЕННА'!BI46&gt;0,IF(ROUND('НП ДЕННА'!BI46*$CF$4,0)&gt;0,ROUND('НП ДЕННА'!BI46*$CF$4,0)*2,2),0)</f>
        <v>0</v>
      </c>
      <c r="BJ46" s="69">
        <f>'НП ДЕННА'!BJ46</f>
        <v>0</v>
      </c>
      <c r="BK46" s="323">
        <f>IF('НП ДЕННА'!BK46&gt;0,IF(ROUND('НП ДЕННА'!BK46*$CF$4,0)&gt;0,ROUND('НП ДЕННА'!BK46*$CF$4,0)*2,2),0)</f>
        <v>0</v>
      </c>
      <c r="BL46" s="323">
        <f>IF('НП ДЕННА'!BL46&gt;0,IF(ROUND('НП ДЕННА'!BL46*$CF$4,0)&gt;0,ROUND('НП ДЕННА'!BL46*$CF$4,0)*2,2),0)</f>
        <v>0</v>
      </c>
      <c r="BM46" s="323">
        <f>IF('НП ДЕННА'!BM46&gt;0,IF(ROUND('НП ДЕННА'!BM46*$CF$4,0)&gt;0,ROUND('НП ДЕННА'!BM46*$CF$4,0)*2,2),0)</f>
        <v>0</v>
      </c>
      <c r="BN46" s="69">
        <f>'НП ДЕННА'!BN46</f>
        <v>0</v>
      </c>
      <c r="BO46" s="323">
        <f>IF('НП ДЕННА'!BO46&gt;0,IF(ROUND('НП ДЕННА'!BO46*$CF$4,0)&gt;0,ROUND('НП ДЕННА'!BO46*$CF$4,0)*2,2),0)</f>
        <v>0</v>
      </c>
      <c r="BP46" s="323">
        <f>IF('НП ДЕННА'!BP46&gt;0,IF(ROUND('НП ДЕННА'!BP46*$CF$4,0)&gt;0,ROUND('НП ДЕННА'!BP46*$CF$4,0)*2,2),0)</f>
        <v>0</v>
      </c>
      <c r="BQ46" s="323">
        <f>IF('НП ДЕННА'!BQ46&gt;0,IF(ROUND('НП ДЕННА'!BQ46*$CF$4,0)&gt;0,ROUND('НП ДЕННА'!BQ46*$CF$4,0)*2,2),0)</f>
        <v>0</v>
      </c>
      <c r="BR46" s="69">
        <f>'НП ДЕННА'!BR46</f>
        <v>0</v>
      </c>
      <c r="BS46" s="323">
        <f>IF('НП ДЕННА'!BS46&gt;0,IF(ROUND('НП ДЕННА'!BS46*$CF$4,0)&gt;0,ROUND('НП ДЕННА'!BS46*$CF$4,0)*2,2),0)</f>
        <v>0</v>
      </c>
      <c r="BT46" s="323">
        <f>IF('НП ДЕННА'!BT46&gt;0,IF(ROUND('НП ДЕННА'!BT46*$CF$4,0)&gt;0,ROUND('НП ДЕННА'!BT46*$CF$4,0)*2,2),0)</f>
        <v>0</v>
      </c>
      <c r="BU46" s="323">
        <f>IF('НП ДЕННА'!BU46&gt;0,IF(ROUND('НП ДЕННА'!BU46*$CF$4,0)&gt;0,ROUND('НП ДЕННА'!BU46*$CF$4,0)*2,2),0)</f>
        <v>0</v>
      </c>
      <c r="BV46" s="69">
        <f>'НП ДЕННА'!BV46</f>
        <v>0</v>
      </c>
      <c r="BW46" s="323">
        <f>IF('НП ДЕННА'!BW46&gt;0,IF(ROUND('НП ДЕННА'!BW46*$CF$4,0)&gt;0,ROUND('НП ДЕННА'!BW46*$CF$4,0)*2,2),0)</f>
        <v>0</v>
      </c>
      <c r="BX46" s="323">
        <f>IF('НП ДЕННА'!BX46&gt;0,IF(ROUND('НП ДЕННА'!BX46*$CF$4,0)&gt;0,ROUND('НП ДЕННА'!BX46*$CF$4,0)*2,2),0)</f>
        <v>0</v>
      </c>
      <c r="BY46" s="323">
        <f>IF('НП ДЕННА'!BY46&gt;0,IF(ROUND('НП ДЕННА'!BY46*$CF$4,0)&gt;0,ROUND('НП ДЕННА'!BY46*$CF$4,0)*2,2),0)</f>
        <v>0</v>
      </c>
      <c r="BZ46" s="69">
        <f>'НП ДЕННА'!BZ46</f>
        <v>0</v>
      </c>
      <c r="CA46" s="323">
        <f>IF('НП ДЕННА'!CA46&gt;0,IF(ROUND('НП ДЕННА'!CA46*$CF$4,0)&gt;0,ROUND('НП ДЕННА'!CA46*$CF$4,0)*2,2),0)</f>
        <v>0</v>
      </c>
      <c r="CB46" s="323">
        <f>IF('НП ДЕННА'!CB46&gt;0,IF(ROUND('НП ДЕННА'!CB46*$CF$4,0)&gt;0,ROUND('НП ДЕННА'!CB46*$CF$4,0)*2,2),0)</f>
        <v>0</v>
      </c>
      <c r="CC46" s="323">
        <f>IF('НП ДЕННА'!CC46&gt;0,IF(ROUND('НП ДЕННА'!CC46*$CF$4,0)&gt;0,ROUND('НП ДЕННА'!CC46*$CF$4,0)*2,2),0)</f>
        <v>0</v>
      </c>
      <c r="CD46" s="69">
        <f>'НП ДЕННА'!CD46</f>
        <v>0</v>
      </c>
      <c r="CE46" s="62">
        <f t="shared" si="3"/>
        <v>0</v>
      </c>
    </row>
    <row r="47" spans="1:83" s="19" customFormat="1" ht="10.199999999999999" hidden="1" x14ac:dyDescent="0.2">
      <c r="A47" s="22" t="str">
        <f>'НП ДЕННА'!A47</f>
        <v>1.1.12</v>
      </c>
      <c r="B47" s="363">
        <f>'НП ДЕННА'!B47</f>
        <v>0</v>
      </c>
      <c r="C47" s="364">
        <f>'НП ДЕННА'!C47</f>
        <v>0</v>
      </c>
      <c r="D47" s="272">
        <f>'НП ДЕННА'!D47</f>
        <v>0</v>
      </c>
      <c r="E47" s="273">
        <f>'НП ДЕННА'!E47</f>
        <v>0</v>
      </c>
      <c r="F47" s="273">
        <f>'НП ДЕННА'!F47</f>
        <v>0</v>
      </c>
      <c r="G47" s="274">
        <f>'НП ДЕННА'!G47</f>
        <v>0</v>
      </c>
      <c r="H47" s="272">
        <f>'НП ДЕННА'!H47</f>
        <v>0</v>
      </c>
      <c r="I47" s="273">
        <f>'НП ДЕННА'!I47</f>
        <v>0</v>
      </c>
      <c r="J47" s="273">
        <f>'НП ДЕННА'!J47</f>
        <v>0</v>
      </c>
      <c r="K47" s="273">
        <f>'НП ДЕННА'!K47</f>
        <v>0</v>
      </c>
      <c r="L47" s="273">
        <f>'НП ДЕННА'!L47</f>
        <v>0</v>
      </c>
      <c r="M47" s="273">
        <f>'НП ДЕННА'!M47</f>
        <v>0</v>
      </c>
      <c r="N47" s="273">
        <f>'НП ДЕННА'!N47</f>
        <v>0</v>
      </c>
      <c r="O47" s="273">
        <f>'НП ДЕННА'!O47</f>
        <v>0</v>
      </c>
      <c r="P47" s="273">
        <f>'НП ДЕННА'!P47</f>
        <v>0</v>
      </c>
      <c r="Q47" s="273">
        <f>'НП ДЕННА'!Q47</f>
        <v>0</v>
      </c>
      <c r="R47" s="273">
        <f>'НП ДЕННА'!R47</f>
        <v>0</v>
      </c>
      <c r="S47" s="273">
        <f>'НП ДЕННА'!S47</f>
        <v>0</v>
      </c>
      <c r="T47" s="257">
        <f>'НП ДЕННА'!T47</f>
        <v>0</v>
      </c>
      <c r="U47" s="257">
        <f>'НП ДЕННА'!U47</f>
        <v>0</v>
      </c>
      <c r="V47" s="367">
        <f>'НП ДЕННА'!V47</f>
        <v>0</v>
      </c>
      <c r="W47" s="431">
        <f>'НП ДЕННА'!W47</f>
        <v>0</v>
      </c>
      <c r="X47" s="431">
        <f>'НП ДЕННА'!X47</f>
        <v>0</v>
      </c>
      <c r="Y47" s="431">
        <f>'НП ДЕННА'!Y47</f>
        <v>0</v>
      </c>
      <c r="Z47" s="431">
        <f>'НП ДЕННА'!Z47</f>
        <v>0</v>
      </c>
      <c r="AA47" s="431">
        <f>'НП ДЕННА'!AA47</f>
        <v>0</v>
      </c>
      <c r="AB47" s="431">
        <f>'НП ДЕННА'!AB47</f>
        <v>0</v>
      </c>
      <c r="AC47" s="275">
        <f>'НП ДЕННА'!AC47</f>
        <v>0</v>
      </c>
      <c r="AD47" s="134">
        <f>'НП ДЕННА'!AD47</f>
        <v>0</v>
      </c>
      <c r="AE47" s="9">
        <f t="shared" ref="AE47:AE68" si="5">AI47+AM47+AQ47+AU47+AY47+BC47+BG47+BK47+BO47+BS47+BW47+CA47</f>
        <v>0</v>
      </c>
      <c r="AF47" s="9">
        <f t="shared" ref="AF47:AF68" si="6">AJ47+AN47+AR47+AV47+AZ47+BD47+BH47+BL47+BP47+BT47+BX47+CB47</f>
        <v>0</v>
      </c>
      <c r="AG47" s="9">
        <f t="shared" ref="AG47:AG68" si="7">AK47+AO47+AS47+AW47+BA47+BE47+BI47+BM47+BQ47+BU47+BY47+CC47</f>
        <v>0</v>
      </c>
      <c r="AH47" s="9">
        <f t="shared" si="4"/>
        <v>0</v>
      </c>
      <c r="AI47" s="323">
        <f>IF('НП ДЕННА'!AI47&gt;0,IF(ROUND('НП ДЕННА'!AI47*$CF$4,0)&gt;0,ROUND('НП ДЕННА'!AI47*$CF$4,0)*2,2),0)</f>
        <v>0</v>
      </c>
      <c r="AJ47" s="323">
        <f>IF('НП ДЕННА'!AJ47&gt;0,IF(ROUND('НП ДЕННА'!AJ47*$CF$4,0)&gt;0,ROUND('НП ДЕННА'!AJ47*$CF$4,0)*2,2),0)</f>
        <v>0</v>
      </c>
      <c r="AK47" s="323">
        <f>IF('НП ДЕННА'!AK47&gt;0,IF(ROUND('НП ДЕННА'!AK47*$CF$4,0)&gt;0,ROUND('НП ДЕННА'!AK47*$CF$4,0)*2,2),0)</f>
        <v>0</v>
      </c>
      <c r="AL47" s="69">
        <f>'НП ДЕННА'!AL47</f>
        <v>0</v>
      </c>
      <c r="AM47" s="323">
        <f>IF('НП ДЕННА'!AM47&gt;0,IF(ROUND('НП ДЕННА'!AM47*$CF$4,0)&gt;0,ROUND('НП ДЕННА'!AM47*$CF$4,0)*2,2),0)</f>
        <v>0</v>
      </c>
      <c r="AN47" s="323">
        <f>IF('НП ДЕННА'!AN47&gt;0,IF(ROUND('НП ДЕННА'!AN47*$CF$4,0)&gt;0,ROUND('НП ДЕННА'!AN47*$CF$4,0)*2,2),0)</f>
        <v>0</v>
      </c>
      <c r="AO47" s="323">
        <f>IF('НП ДЕННА'!AO47&gt;0,IF(ROUND('НП ДЕННА'!AO47*$CF$4,0)&gt;0,ROUND('НП ДЕННА'!AO47*$CF$4,0)*2,2),0)</f>
        <v>0</v>
      </c>
      <c r="AP47" s="69">
        <f>'НП ДЕННА'!AP47</f>
        <v>0</v>
      </c>
      <c r="AQ47" s="323">
        <f>IF('НП ДЕННА'!AQ47&gt;0,IF(ROUND('НП ДЕННА'!AQ47*$CF$4,0)&gt;0,ROUND('НП ДЕННА'!AQ47*$CF$4,0)*2,2),0)</f>
        <v>0</v>
      </c>
      <c r="AR47" s="323">
        <f>IF('НП ДЕННА'!AR47&gt;0,IF(ROUND('НП ДЕННА'!AR47*$CF$4,0)&gt;0,ROUND('НП ДЕННА'!AR47*$CF$4,0)*2,2),0)</f>
        <v>0</v>
      </c>
      <c r="AS47" s="323">
        <f>IF('НП ДЕННА'!AS47&gt;0,IF(ROUND('НП ДЕННА'!AS47*$CF$4,0)&gt;0,ROUND('НП ДЕННА'!AS47*$CF$4,0)*2,2),0)</f>
        <v>0</v>
      </c>
      <c r="AT47" s="69">
        <f>'НП ДЕННА'!AT47</f>
        <v>0</v>
      </c>
      <c r="AU47" s="323">
        <f>IF('НП ДЕННА'!AU47&gt;0,IF(ROUND('НП ДЕННА'!AU47*$CF$4,0)&gt;0,ROUND('НП ДЕННА'!AU47*$CF$4,0)*2,2),0)</f>
        <v>0</v>
      </c>
      <c r="AV47" s="323">
        <f>IF('НП ДЕННА'!AV47&gt;0,IF(ROUND('НП ДЕННА'!AV47*$CF$4,0)&gt;0,ROUND('НП ДЕННА'!AV47*$CF$4,0)*2,2),0)</f>
        <v>0</v>
      </c>
      <c r="AW47" s="323">
        <f>IF('НП ДЕННА'!AW47&gt;0,IF(ROUND('НП ДЕННА'!AW47*$CF$4,0)&gt;0,ROUND('НП ДЕННА'!AW47*$CF$4,0)*2,2),0)</f>
        <v>0</v>
      </c>
      <c r="AX47" s="69">
        <f>'НП ДЕННА'!AX47</f>
        <v>0</v>
      </c>
      <c r="AY47" s="323">
        <f>IF('НП ДЕННА'!AY47&gt;0,IF(ROUND('НП ДЕННА'!AY47*$CF$4,0)&gt;0,ROUND('НП ДЕННА'!AY47*$CF$4,0)*2,2),0)</f>
        <v>0</v>
      </c>
      <c r="AZ47" s="323">
        <f>IF('НП ДЕННА'!AZ47&gt;0,IF(ROUND('НП ДЕННА'!AZ47*$CF$4,0)&gt;0,ROUND('НП ДЕННА'!AZ47*$CF$4,0)*2,2),0)</f>
        <v>0</v>
      </c>
      <c r="BA47" s="323">
        <f>IF('НП ДЕННА'!BA47&gt;0,IF(ROUND('НП ДЕННА'!BA47*$CF$4,0)&gt;0,ROUND('НП ДЕННА'!BA47*$CF$4,0)*2,2),0)</f>
        <v>0</v>
      </c>
      <c r="BB47" s="69">
        <f>'НП ДЕННА'!BB47</f>
        <v>0</v>
      </c>
      <c r="BC47" s="323">
        <f>IF('НП ДЕННА'!BC47&gt;0,IF(ROUND('НП ДЕННА'!BC47*$CF$4,0)&gt;0,ROUND('НП ДЕННА'!BC47*$CF$4,0)*2,2),0)</f>
        <v>0</v>
      </c>
      <c r="BD47" s="323">
        <f>IF('НП ДЕННА'!BD47&gt;0,IF(ROUND('НП ДЕННА'!BD47*$CF$4,0)&gt;0,ROUND('НП ДЕННА'!BD47*$CF$4,0)*2,2),0)</f>
        <v>0</v>
      </c>
      <c r="BE47" s="323">
        <f>IF('НП ДЕННА'!BE47&gt;0,IF(ROUND('НП ДЕННА'!BE47*$CF$4,0)&gt;0,ROUND('НП ДЕННА'!BE47*$CF$4,0)*2,2),0)</f>
        <v>0</v>
      </c>
      <c r="BF47" s="69">
        <f>'НП ДЕННА'!BF47</f>
        <v>0</v>
      </c>
      <c r="BG47" s="323">
        <f>IF('НП ДЕННА'!BG47&gt;0,IF(ROUND('НП ДЕННА'!BG47*$CF$4,0)&gt;0,ROUND('НП ДЕННА'!BG47*$CF$4,0)*2,2),0)</f>
        <v>0</v>
      </c>
      <c r="BH47" s="323">
        <f>IF('НП ДЕННА'!BH47&gt;0,IF(ROUND('НП ДЕННА'!BH47*$CF$4,0)&gt;0,ROUND('НП ДЕННА'!BH47*$CF$4,0)*2,2),0)</f>
        <v>0</v>
      </c>
      <c r="BI47" s="323">
        <f>IF('НП ДЕННА'!BI47&gt;0,IF(ROUND('НП ДЕННА'!BI47*$CF$4,0)&gt;0,ROUND('НП ДЕННА'!BI47*$CF$4,0)*2,2),0)</f>
        <v>0</v>
      </c>
      <c r="BJ47" s="69">
        <f>'НП ДЕННА'!BJ47</f>
        <v>0</v>
      </c>
      <c r="BK47" s="323">
        <f>IF('НП ДЕННА'!BK47&gt;0,IF(ROUND('НП ДЕННА'!BK47*$CF$4,0)&gt;0,ROUND('НП ДЕННА'!BK47*$CF$4,0)*2,2),0)</f>
        <v>0</v>
      </c>
      <c r="BL47" s="323">
        <f>IF('НП ДЕННА'!BL47&gt;0,IF(ROUND('НП ДЕННА'!BL47*$CF$4,0)&gt;0,ROUND('НП ДЕННА'!BL47*$CF$4,0)*2,2),0)</f>
        <v>0</v>
      </c>
      <c r="BM47" s="323">
        <f>IF('НП ДЕННА'!BM47&gt;0,IF(ROUND('НП ДЕННА'!BM47*$CF$4,0)&gt;0,ROUND('НП ДЕННА'!BM47*$CF$4,0)*2,2),0)</f>
        <v>0</v>
      </c>
      <c r="BN47" s="69">
        <f>'НП ДЕННА'!BN47</f>
        <v>0</v>
      </c>
      <c r="BO47" s="323">
        <f>IF('НП ДЕННА'!BO47&gt;0,IF(ROUND('НП ДЕННА'!BO47*$CF$4,0)&gt;0,ROUND('НП ДЕННА'!BO47*$CF$4,0)*2,2),0)</f>
        <v>0</v>
      </c>
      <c r="BP47" s="323">
        <f>IF('НП ДЕННА'!BP47&gt;0,IF(ROUND('НП ДЕННА'!BP47*$CF$4,0)&gt;0,ROUND('НП ДЕННА'!BP47*$CF$4,0)*2,2),0)</f>
        <v>0</v>
      </c>
      <c r="BQ47" s="323">
        <f>IF('НП ДЕННА'!BQ47&gt;0,IF(ROUND('НП ДЕННА'!BQ47*$CF$4,0)&gt;0,ROUND('НП ДЕННА'!BQ47*$CF$4,0)*2,2),0)</f>
        <v>0</v>
      </c>
      <c r="BR47" s="69">
        <f>'НП ДЕННА'!BR47</f>
        <v>0</v>
      </c>
      <c r="BS47" s="323">
        <f>IF('НП ДЕННА'!BS47&gt;0,IF(ROUND('НП ДЕННА'!BS47*$CF$4,0)&gt;0,ROUND('НП ДЕННА'!BS47*$CF$4,0)*2,2),0)</f>
        <v>0</v>
      </c>
      <c r="BT47" s="323">
        <f>IF('НП ДЕННА'!BT47&gt;0,IF(ROUND('НП ДЕННА'!BT47*$CF$4,0)&gt;0,ROUND('НП ДЕННА'!BT47*$CF$4,0)*2,2),0)</f>
        <v>0</v>
      </c>
      <c r="BU47" s="323">
        <f>IF('НП ДЕННА'!BU47&gt;0,IF(ROUND('НП ДЕННА'!BU47*$CF$4,0)&gt;0,ROUND('НП ДЕННА'!BU47*$CF$4,0)*2,2),0)</f>
        <v>0</v>
      </c>
      <c r="BV47" s="69">
        <f>'НП ДЕННА'!BV47</f>
        <v>0</v>
      </c>
      <c r="BW47" s="323">
        <f>IF('НП ДЕННА'!BW47&gt;0,IF(ROUND('НП ДЕННА'!BW47*$CF$4,0)&gt;0,ROUND('НП ДЕННА'!BW47*$CF$4,0)*2,2),0)</f>
        <v>0</v>
      </c>
      <c r="BX47" s="323">
        <f>IF('НП ДЕННА'!BX47&gt;0,IF(ROUND('НП ДЕННА'!BX47*$CF$4,0)&gt;0,ROUND('НП ДЕННА'!BX47*$CF$4,0)*2,2),0)</f>
        <v>0</v>
      </c>
      <c r="BY47" s="323">
        <f>IF('НП ДЕННА'!BY47&gt;0,IF(ROUND('НП ДЕННА'!BY47*$CF$4,0)&gt;0,ROUND('НП ДЕННА'!BY47*$CF$4,0)*2,2),0)</f>
        <v>0</v>
      </c>
      <c r="BZ47" s="69">
        <f>'НП ДЕННА'!BZ47</f>
        <v>0</v>
      </c>
      <c r="CA47" s="323">
        <f>IF('НП ДЕННА'!CA47&gt;0,IF(ROUND('НП ДЕННА'!CA47*$CF$4,0)&gt;0,ROUND('НП ДЕННА'!CA47*$CF$4,0)*2,2),0)</f>
        <v>0</v>
      </c>
      <c r="CB47" s="323">
        <f>IF('НП ДЕННА'!CB47&gt;0,IF(ROUND('НП ДЕННА'!CB47*$CF$4,0)&gt;0,ROUND('НП ДЕННА'!CB47*$CF$4,0)*2,2),0)</f>
        <v>0</v>
      </c>
      <c r="CC47" s="323">
        <f>IF('НП ДЕННА'!CC47&gt;0,IF(ROUND('НП ДЕННА'!CC47*$CF$4,0)&gt;0,ROUND('НП ДЕННА'!CC47*$CF$4,0)*2,2),0)</f>
        <v>0</v>
      </c>
      <c r="CD47" s="69">
        <f>'НП ДЕННА'!CD47</f>
        <v>0</v>
      </c>
      <c r="CE47" s="62">
        <f t="shared" ref="CE47:CE69" si="8">IF(ISERROR(AH47/AC47),0,AH47/AC47)</f>
        <v>0</v>
      </c>
    </row>
    <row r="48" spans="1:83" s="19" customFormat="1" ht="10.199999999999999" hidden="1" x14ac:dyDescent="0.2">
      <c r="A48" s="22" t="str">
        <f>'НП ДЕННА'!A48</f>
        <v>1.1.12</v>
      </c>
      <c r="B48" s="363">
        <f>'НП ДЕННА'!B48</f>
        <v>0</v>
      </c>
      <c r="C48" s="364">
        <f>'НП ДЕННА'!C48</f>
        <v>0</v>
      </c>
      <c r="D48" s="272">
        <f>'НП ДЕННА'!D48</f>
        <v>0</v>
      </c>
      <c r="E48" s="273">
        <f>'НП ДЕННА'!E48</f>
        <v>0</v>
      </c>
      <c r="F48" s="273">
        <f>'НП ДЕННА'!F48</f>
        <v>0</v>
      </c>
      <c r="G48" s="274">
        <f>'НП ДЕННА'!G48</f>
        <v>0</v>
      </c>
      <c r="H48" s="272">
        <f>'НП ДЕННА'!H48</f>
        <v>0</v>
      </c>
      <c r="I48" s="273">
        <f>'НП ДЕННА'!I48</f>
        <v>0</v>
      </c>
      <c r="J48" s="273">
        <f>'НП ДЕННА'!J48</f>
        <v>0</v>
      </c>
      <c r="K48" s="273">
        <f>'НП ДЕННА'!K48</f>
        <v>0</v>
      </c>
      <c r="L48" s="273">
        <f>'НП ДЕННА'!L48</f>
        <v>0</v>
      </c>
      <c r="M48" s="273">
        <f>'НП ДЕННА'!M48</f>
        <v>0</v>
      </c>
      <c r="N48" s="273">
        <f>'НП ДЕННА'!N48</f>
        <v>0</v>
      </c>
      <c r="O48" s="273">
        <f>'НП ДЕННА'!O48</f>
        <v>0</v>
      </c>
      <c r="P48" s="273">
        <f>'НП ДЕННА'!P48</f>
        <v>0</v>
      </c>
      <c r="Q48" s="273">
        <f>'НП ДЕННА'!Q48</f>
        <v>0</v>
      </c>
      <c r="R48" s="273">
        <f>'НП ДЕННА'!R48</f>
        <v>0</v>
      </c>
      <c r="S48" s="273">
        <f>'НП ДЕННА'!S48</f>
        <v>0</v>
      </c>
      <c r="T48" s="257">
        <f>'НП ДЕННА'!T48</f>
        <v>0</v>
      </c>
      <c r="U48" s="257">
        <f>'НП ДЕННА'!U48</f>
        <v>0</v>
      </c>
      <c r="V48" s="367">
        <f>'НП ДЕННА'!V48</f>
        <v>0</v>
      </c>
      <c r="W48" s="431">
        <f>'НП ДЕННА'!W48</f>
        <v>0</v>
      </c>
      <c r="X48" s="431">
        <f>'НП ДЕННА'!X48</f>
        <v>0</v>
      </c>
      <c r="Y48" s="431">
        <f>'НП ДЕННА'!Y48</f>
        <v>0</v>
      </c>
      <c r="Z48" s="431">
        <f>'НП ДЕННА'!Z48</f>
        <v>0</v>
      </c>
      <c r="AA48" s="431">
        <f>'НП ДЕННА'!AA48</f>
        <v>0</v>
      </c>
      <c r="AB48" s="431">
        <f>'НП ДЕННА'!AB48</f>
        <v>0</v>
      </c>
      <c r="AC48" s="275">
        <f>'НП ДЕННА'!AC48</f>
        <v>0</v>
      </c>
      <c r="AD48" s="134">
        <f>'НП ДЕННА'!AD48</f>
        <v>0</v>
      </c>
      <c r="AE48" s="9">
        <f t="shared" si="5"/>
        <v>0</v>
      </c>
      <c r="AF48" s="9">
        <f t="shared" si="6"/>
        <v>0</v>
      </c>
      <c r="AG48" s="9">
        <f t="shared" si="7"/>
        <v>0</v>
      </c>
      <c r="AH48" s="9">
        <f t="shared" si="4"/>
        <v>0</v>
      </c>
      <c r="AI48" s="323">
        <f>IF('НП ДЕННА'!AI48&gt;0,IF(ROUND('НП ДЕННА'!AI48*$CF$4,0)&gt;0,ROUND('НП ДЕННА'!AI48*$CF$4,0)*2,2),0)</f>
        <v>0</v>
      </c>
      <c r="AJ48" s="323">
        <f>IF('НП ДЕННА'!AJ48&gt;0,IF(ROUND('НП ДЕННА'!AJ48*$CF$4,0)&gt;0,ROUND('НП ДЕННА'!AJ48*$CF$4,0)*2,2),0)</f>
        <v>0</v>
      </c>
      <c r="AK48" s="323">
        <f>IF('НП ДЕННА'!AK48&gt;0,IF(ROUND('НП ДЕННА'!AK48*$CF$4,0)&gt;0,ROUND('НП ДЕННА'!AK48*$CF$4,0)*2,2),0)</f>
        <v>0</v>
      </c>
      <c r="AL48" s="69">
        <f>'НП ДЕННА'!AL48</f>
        <v>0</v>
      </c>
      <c r="AM48" s="323">
        <f>IF('НП ДЕННА'!AM48&gt;0,IF(ROUND('НП ДЕННА'!AM48*$CF$4,0)&gt;0,ROUND('НП ДЕННА'!AM48*$CF$4,0)*2,2),0)</f>
        <v>0</v>
      </c>
      <c r="AN48" s="323">
        <f>IF('НП ДЕННА'!AN48&gt;0,IF(ROUND('НП ДЕННА'!AN48*$CF$4,0)&gt;0,ROUND('НП ДЕННА'!AN48*$CF$4,0)*2,2),0)</f>
        <v>0</v>
      </c>
      <c r="AO48" s="323">
        <f>IF('НП ДЕННА'!AO48&gt;0,IF(ROUND('НП ДЕННА'!AO48*$CF$4,0)&gt;0,ROUND('НП ДЕННА'!AO48*$CF$4,0)*2,2),0)</f>
        <v>0</v>
      </c>
      <c r="AP48" s="69">
        <f>'НП ДЕННА'!AP48</f>
        <v>0</v>
      </c>
      <c r="AQ48" s="323">
        <f>IF('НП ДЕННА'!AQ48&gt;0,IF(ROUND('НП ДЕННА'!AQ48*$CF$4,0)&gt;0,ROUND('НП ДЕННА'!AQ48*$CF$4,0)*2,2),0)</f>
        <v>0</v>
      </c>
      <c r="AR48" s="323">
        <f>IF('НП ДЕННА'!AR48&gt;0,IF(ROUND('НП ДЕННА'!AR48*$CF$4,0)&gt;0,ROUND('НП ДЕННА'!AR48*$CF$4,0)*2,2),0)</f>
        <v>0</v>
      </c>
      <c r="AS48" s="323">
        <f>IF('НП ДЕННА'!AS48&gt;0,IF(ROUND('НП ДЕННА'!AS48*$CF$4,0)&gt;0,ROUND('НП ДЕННА'!AS48*$CF$4,0)*2,2),0)</f>
        <v>0</v>
      </c>
      <c r="AT48" s="69">
        <f>'НП ДЕННА'!AT48</f>
        <v>0</v>
      </c>
      <c r="AU48" s="323">
        <f>IF('НП ДЕННА'!AU48&gt;0,IF(ROUND('НП ДЕННА'!AU48*$CF$4,0)&gt;0,ROUND('НП ДЕННА'!AU48*$CF$4,0)*2,2),0)</f>
        <v>0</v>
      </c>
      <c r="AV48" s="323">
        <f>IF('НП ДЕННА'!AV48&gt;0,IF(ROUND('НП ДЕННА'!AV48*$CF$4,0)&gt;0,ROUND('НП ДЕННА'!AV48*$CF$4,0)*2,2),0)</f>
        <v>0</v>
      </c>
      <c r="AW48" s="323">
        <f>IF('НП ДЕННА'!AW48&gt;0,IF(ROUND('НП ДЕННА'!AW48*$CF$4,0)&gt;0,ROUND('НП ДЕННА'!AW48*$CF$4,0)*2,2),0)</f>
        <v>0</v>
      </c>
      <c r="AX48" s="69">
        <f>'НП ДЕННА'!AX48</f>
        <v>0</v>
      </c>
      <c r="AY48" s="323">
        <f>IF('НП ДЕННА'!AY48&gt;0,IF(ROUND('НП ДЕННА'!AY48*$CF$4,0)&gt;0,ROUND('НП ДЕННА'!AY48*$CF$4,0)*2,2),0)</f>
        <v>0</v>
      </c>
      <c r="AZ48" s="323">
        <f>IF('НП ДЕННА'!AZ48&gt;0,IF(ROUND('НП ДЕННА'!AZ48*$CF$4,0)&gt;0,ROUND('НП ДЕННА'!AZ48*$CF$4,0)*2,2),0)</f>
        <v>0</v>
      </c>
      <c r="BA48" s="323">
        <f>IF('НП ДЕННА'!BA48&gt;0,IF(ROUND('НП ДЕННА'!BA48*$CF$4,0)&gt;0,ROUND('НП ДЕННА'!BA48*$CF$4,0)*2,2),0)</f>
        <v>0</v>
      </c>
      <c r="BB48" s="69">
        <f>'НП ДЕННА'!BB48</f>
        <v>0</v>
      </c>
      <c r="BC48" s="323">
        <f>IF('НП ДЕННА'!BC48&gt;0,IF(ROUND('НП ДЕННА'!BC48*$CF$4,0)&gt;0,ROUND('НП ДЕННА'!BC48*$CF$4,0)*2,2),0)</f>
        <v>0</v>
      </c>
      <c r="BD48" s="323">
        <f>IF('НП ДЕННА'!BD48&gt;0,IF(ROUND('НП ДЕННА'!BD48*$CF$4,0)&gt;0,ROUND('НП ДЕННА'!BD48*$CF$4,0)*2,2),0)</f>
        <v>0</v>
      </c>
      <c r="BE48" s="323">
        <f>IF('НП ДЕННА'!BE48&gt;0,IF(ROUND('НП ДЕННА'!BE48*$CF$4,0)&gt;0,ROUND('НП ДЕННА'!BE48*$CF$4,0)*2,2),0)</f>
        <v>0</v>
      </c>
      <c r="BF48" s="69">
        <f>'НП ДЕННА'!BF48</f>
        <v>0</v>
      </c>
      <c r="BG48" s="323">
        <f>IF('НП ДЕННА'!BG48&gt;0,IF(ROUND('НП ДЕННА'!BG48*$CF$4,0)&gt;0,ROUND('НП ДЕННА'!BG48*$CF$4,0)*2,2),0)</f>
        <v>0</v>
      </c>
      <c r="BH48" s="323">
        <f>IF('НП ДЕННА'!BH48&gt;0,IF(ROUND('НП ДЕННА'!BH48*$CF$4,0)&gt;0,ROUND('НП ДЕННА'!BH48*$CF$4,0)*2,2),0)</f>
        <v>0</v>
      </c>
      <c r="BI48" s="323">
        <f>IF('НП ДЕННА'!BI48&gt;0,IF(ROUND('НП ДЕННА'!BI48*$CF$4,0)&gt;0,ROUND('НП ДЕННА'!BI48*$CF$4,0)*2,2),0)</f>
        <v>0</v>
      </c>
      <c r="BJ48" s="69">
        <f>'НП ДЕННА'!BJ48</f>
        <v>0</v>
      </c>
      <c r="BK48" s="323">
        <f>IF('НП ДЕННА'!BK48&gt;0,IF(ROUND('НП ДЕННА'!BK48*$CF$4,0)&gt;0,ROUND('НП ДЕННА'!BK48*$CF$4,0)*2,2),0)</f>
        <v>0</v>
      </c>
      <c r="BL48" s="323">
        <f>IF('НП ДЕННА'!BL48&gt;0,IF(ROUND('НП ДЕННА'!BL48*$CF$4,0)&gt;0,ROUND('НП ДЕННА'!BL48*$CF$4,0)*2,2),0)</f>
        <v>0</v>
      </c>
      <c r="BM48" s="323">
        <f>IF('НП ДЕННА'!BM48&gt;0,IF(ROUND('НП ДЕННА'!BM48*$CF$4,0)&gt;0,ROUND('НП ДЕННА'!BM48*$CF$4,0)*2,2),0)</f>
        <v>0</v>
      </c>
      <c r="BN48" s="69">
        <f>'НП ДЕННА'!BN48</f>
        <v>0</v>
      </c>
      <c r="BO48" s="323">
        <f>IF('НП ДЕННА'!BO48&gt;0,IF(ROUND('НП ДЕННА'!BO48*$CF$4,0)&gt;0,ROUND('НП ДЕННА'!BO48*$CF$4,0)*2,2),0)</f>
        <v>0</v>
      </c>
      <c r="BP48" s="323">
        <f>IF('НП ДЕННА'!BP48&gt;0,IF(ROUND('НП ДЕННА'!BP48*$CF$4,0)&gt;0,ROUND('НП ДЕННА'!BP48*$CF$4,0)*2,2),0)</f>
        <v>0</v>
      </c>
      <c r="BQ48" s="323">
        <f>IF('НП ДЕННА'!BQ48&gt;0,IF(ROUND('НП ДЕННА'!BQ48*$CF$4,0)&gt;0,ROUND('НП ДЕННА'!BQ48*$CF$4,0)*2,2),0)</f>
        <v>0</v>
      </c>
      <c r="BR48" s="69">
        <f>'НП ДЕННА'!BR48</f>
        <v>0</v>
      </c>
      <c r="BS48" s="323">
        <f>IF('НП ДЕННА'!BS48&gt;0,IF(ROUND('НП ДЕННА'!BS48*$CF$4,0)&gt;0,ROUND('НП ДЕННА'!BS48*$CF$4,0)*2,2),0)</f>
        <v>0</v>
      </c>
      <c r="BT48" s="323">
        <f>IF('НП ДЕННА'!BT48&gt;0,IF(ROUND('НП ДЕННА'!BT48*$CF$4,0)&gt;0,ROUND('НП ДЕННА'!BT48*$CF$4,0)*2,2),0)</f>
        <v>0</v>
      </c>
      <c r="BU48" s="323">
        <f>IF('НП ДЕННА'!BU48&gt;0,IF(ROUND('НП ДЕННА'!BU48*$CF$4,0)&gt;0,ROUND('НП ДЕННА'!BU48*$CF$4,0)*2,2),0)</f>
        <v>0</v>
      </c>
      <c r="BV48" s="69">
        <f>'НП ДЕННА'!BV48</f>
        <v>0</v>
      </c>
      <c r="BW48" s="323">
        <f>IF('НП ДЕННА'!BW48&gt;0,IF(ROUND('НП ДЕННА'!BW48*$CF$4,0)&gt;0,ROUND('НП ДЕННА'!BW48*$CF$4,0)*2,2),0)</f>
        <v>0</v>
      </c>
      <c r="BX48" s="323">
        <f>IF('НП ДЕННА'!BX48&gt;0,IF(ROUND('НП ДЕННА'!BX48*$CF$4,0)&gt;0,ROUND('НП ДЕННА'!BX48*$CF$4,0)*2,2),0)</f>
        <v>0</v>
      </c>
      <c r="BY48" s="323">
        <f>IF('НП ДЕННА'!BY48&gt;0,IF(ROUND('НП ДЕННА'!BY48*$CF$4,0)&gt;0,ROUND('НП ДЕННА'!BY48*$CF$4,0)*2,2),0)</f>
        <v>0</v>
      </c>
      <c r="BZ48" s="69">
        <f>'НП ДЕННА'!BZ48</f>
        <v>0</v>
      </c>
      <c r="CA48" s="323">
        <f>IF('НП ДЕННА'!CA48&gt;0,IF(ROUND('НП ДЕННА'!CA48*$CF$4,0)&gt;0,ROUND('НП ДЕННА'!CA48*$CF$4,0)*2,2),0)</f>
        <v>0</v>
      </c>
      <c r="CB48" s="323">
        <f>IF('НП ДЕННА'!CB48&gt;0,IF(ROUND('НП ДЕННА'!CB48*$CF$4,0)&gt;0,ROUND('НП ДЕННА'!CB48*$CF$4,0)*2,2),0)</f>
        <v>0</v>
      </c>
      <c r="CC48" s="323">
        <f>IF('НП ДЕННА'!CC48&gt;0,IF(ROUND('НП ДЕННА'!CC48*$CF$4,0)&gt;0,ROUND('НП ДЕННА'!CC48*$CF$4,0)*2,2),0)</f>
        <v>0</v>
      </c>
      <c r="CD48" s="69">
        <f>'НП ДЕННА'!CD48</f>
        <v>0</v>
      </c>
      <c r="CE48" s="62">
        <f t="shared" si="8"/>
        <v>0</v>
      </c>
    </row>
    <row r="49" spans="1:83" s="19" customFormat="1" ht="10.199999999999999" hidden="1" x14ac:dyDescent="0.2">
      <c r="A49" s="22" t="str">
        <f>'НП ДЕННА'!A49</f>
        <v>1.1.12</v>
      </c>
      <c r="B49" s="363">
        <f>'НП ДЕННА'!B49</f>
        <v>0</v>
      </c>
      <c r="C49" s="364">
        <f>'НП ДЕННА'!C49</f>
        <v>0</v>
      </c>
      <c r="D49" s="272">
        <f>'НП ДЕННА'!D49</f>
        <v>0</v>
      </c>
      <c r="E49" s="273">
        <f>'НП ДЕННА'!E49</f>
        <v>0</v>
      </c>
      <c r="F49" s="273">
        <f>'НП ДЕННА'!F49</f>
        <v>0</v>
      </c>
      <c r="G49" s="274">
        <f>'НП ДЕННА'!G49</f>
        <v>0</v>
      </c>
      <c r="H49" s="272">
        <f>'НП ДЕННА'!H49</f>
        <v>0</v>
      </c>
      <c r="I49" s="273">
        <f>'НП ДЕННА'!I49</f>
        <v>0</v>
      </c>
      <c r="J49" s="273">
        <f>'НП ДЕННА'!J49</f>
        <v>0</v>
      </c>
      <c r="K49" s="273">
        <f>'НП ДЕННА'!K49</f>
        <v>0</v>
      </c>
      <c r="L49" s="273">
        <f>'НП ДЕННА'!L49</f>
        <v>0</v>
      </c>
      <c r="M49" s="273">
        <f>'НП ДЕННА'!M49</f>
        <v>0</v>
      </c>
      <c r="N49" s="273">
        <f>'НП ДЕННА'!N49</f>
        <v>0</v>
      </c>
      <c r="O49" s="273">
        <f>'НП ДЕННА'!O49</f>
        <v>0</v>
      </c>
      <c r="P49" s="273">
        <f>'НП ДЕННА'!P49</f>
        <v>0</v>
      </c>
      <c r="Q49" s="273">
        <f>'НП ДЕННА'!Q49</f>
        <v>0</v>
      </c>
      <c r="R49" s="273">
        <f>'НП ДЕННА'!R49</f>
        <v>0</v>
      </c>
      <c r="S49" s="273">
        <f>'НП ДЕННА'!S49</f>
        <v>0</v>
      </c>
      <c r="T49" s="257">
        <f>'НП ДЕННА'!T49</f>
        <v>0</v>
      </c>
      <c r="U49" s="257">
        <f>'НП ДЕННА'!U49</f>
        <v>0</v>
      </c>
      <c r="V49" s="367">
        <f>'НП ДЕННА'!V49</f>
        <v>0</v>
      </c>
      <c r="W49" s="431">
        <f>'НП ДЕННА'!W49</f>
        <v>0</v>
      </c>
      <c r="X49" s="431">
        <f>'НП ДЕННА'!X49</f>
        <v>0</v>
      </c>
      <c r="Y49" s="431">
        <f>'НП ДЕННА'!Y49</f>
        <v>0</v>
      </c>
      <c r="Z49" s="431">
        <f>'НП ДЕННА'!Z49</f>
        <v>0</v>
      </c>
      <c r="AA49" s="431">
        <f>'НП ДЕННА'!AA49</f>
        <v>0</v>
      </c>
      <c r="AB49" s="431">
        <f>'НП ДЕННА'!AB49</f>
        <v>0</v>
      </c>
      <c r="AC49" s="275">
        <f>'НП ДЕННА'!AC49</f>
        <v>0</v>
      </c>
      <c r="AD49" s="134">
        <f>'НП ДЕННА'!AD49</f>
        <v>0</v>
      </c>
      <c r="AE49" s="9">
        <f t="shared" si="5"/>
        <v>0</v>
      </c>
      <c r="AF49" s="9">
        <f t="shared" si="6"/>
        <v>0</v>
      </c>
      <c r="AG49" s="9">
        <f t="shared" si="7"/>
        <v>0</v>
      </c>
      <c r="AH49" s="9">
        <f t="shared" si="4"/>
        <v>0</v>
      </c>
      <c r="AI49" s="323">
        <f>IF('НП ДЕННА'!AI49&gt;0,IF(ROUND('НП ДЕННА'!AI49*$CF$4,0)&gt;0,ROUND('НП ДЕННА'!AI49*$CF$4,0)*2,2),0)</f>
        <v>0</v>
      </c>
      <c r="AJ49" s="323">
        <f>IF('НП ДЕННА'!AJ49&gt;0,IF(ROUND('НП ДЕННА'!AJ49*$CF$4,0)&gt;0,ROUND('НП ДЕННА'!AJ49*$CF$4,0)*2,2),0)</f>
        <v>0</v>
      </c>
      <c r="AK49" s="323">
        <f>IF('НП ДЕННА'!AK49&gt;0,IF(ROUND('НП ДЕННА'!AK49*$CF$4,0)&gt;0,ROUND('НП ДЕННА'!AK49*$CF$4,0)*2,2),0)</f>
        <v>0</v>
      </c>
      <c r="AL49" s="69">
        <f>'НП ДЕННА'!AL49</f>
        <v>0</v>
      </c>
      <c r="AM49" s="323">
        <f>IF('НП ДЕННА'!AM49&gt;0,IF(ROUND('НП ДЕННА'!AM49*$CF$4,0)&gt;0,ROUND('НП ДЕННА'!AM49*$CF$4,0)*2,2),0)</f>
        <v>0</v>
      </c>
      <c r="AN49" s="323">
        <f>IF('НП ДЕННА'!AN49&gt;0,IF(ROUND('НП ДЕННА'!AN49*$CF$4,0)&gt;0,ROUND('НП ДЕННА'!AN49*$CF$4,0)*2,2),0)</f>
        <v>0</v>
      </c>
      <c r="AO49" s="323">
        <f>IF('НП ДЕННА'!AO49&gt;0,IF(ROUND('НП ДЕННА'!AO49*$CF$4,0)&gt;0,ROUND('НП ДЕННА'!AO49*$CF$4,0)*2,2),0)</f>
        <v>0</v>
      </c>
      <c r="AP49" s="69">
        <f>'НП ДЕННА'!AP49</f>
        <v>0</v>
      </c>
      <c r="AQ49" s="323">
        <f>IF('НП ДЕННА'!AQ49&gt;0,IF(ROUND('НП ДЕННА'!AQ49*$CF$4,0)&gt;0,ROUND('НП ДЕННА'!AQ49*$CF$4,0)*2,2),0)</f>
        <v>0</v>
      </c>
      <c r="AR49" s="323">
        <f>IF('НП ДЕННА'!AR49&gt;0,IF(ROUND('НП ДЕННА'!AR49*$CF$4,0)&gt;0,ROUND('НП ДЕННА'!AR49*$CF$4,0)*2,2),0)</f>
        <v>0</v>
      </c>
      <c r="AS49" s="323">
        <f>IF('НП ДЕННА'!AS49&gt;0,IF(ROUND('НП ДЕННА'!AS49*$CF$4,0)&gt;0,ROUND('НП ДЕННА'!AS49*$CF$4,0)*2,2),0)</f>
        <v>0</v>
      </c>
      <c r="AT49" s="69">
        <f>'НП ДЕННА'!AT49</f>
        <v>0</v>
      </c>
      <c r="AU49" s="323">
        <f>IF('НП ДЕННА'!AU49&gt;0,IF(ROUND('НП ДЕННА'!AU49*$CF$4,0)&gt;0,ROUND('НП ДЕННА'!AU49*$CF$4,0)*2,2),0)</f>
        <v>0</v>
      </c>
      <c r="AV49" s="323">
        <f>IF('НП ДЕННА'!AV49&gt;0,IF(ROUND('НП ДЕННА'!AV49*$CF$4,0)&gt;0,ROUND('НП ДЕННА'!AV49*$CF$4,0)*2,2),0)</f>
        <v>0</v>
      </c>
      <c r="AW49" s="323">
        <f>IF('НП ДЕННА'!AW49&gt;0,IF(ROUND('НП ДЕННА'!AW49*$CF$4,0)&gt;0,ROUND('НП ДЕННА'!AW49*$CF$4,0)*2,2),0)</f>
        <v>0</v>
      </c>
      <c r="AX49" s="69">
        <f>'НП ДЕННА'!AX49</f>
        <v>0</v>
      </c>
      <c r="AY49" s="323">
        <f>IF('НП ДЕННА'!AY49&gt;0,IF(ROUND('НП ДЕННА'!AY49*$CF$4,0)&gt;0,ROUND('НП ДЕННА'!AY49*$CF$4,0)*2,2),0)</f>
        <v>0</v>
      </c>
      <c r="AZ49" s="323">
        <f>IF('НП ДЕННА'!AZ49&gt;0,IF(ROUND('НП ДЕННА'!AZ49*$CF$4,0)&gt;0,ROUND('НП ДЕННА'!AZ49*$CF$4,0)*2,2),0)</f>
        <v>0</v>
      </c>
      <c r="BA49" s="323">
        <f>IF('НП ДЕННА'!BA49&gt;0,IF(ROUND('НП ДЕННА'!BA49*$CF$4,0)&gt;0,ROUND('НП ДЕННА'!BA49*$CF$4,0)*2,2),0)</f>
        <v>0</v>
      </c>
      <c r="BB49" s="69">
        <f>'НП ДЕННА'!BB49</f>
        <v>0</v>
      </c>
      <c r="BC49" s="323">
        <f>IF('НП ДЕННА'!BC49&gt;0,IF(ROUND('НП ДЕННА'!BC49*$CF$4,0)&gt;0,ROUND('НП ДЕННА'!BC49*$CF$4,0)*2,2),0)</f>
        <v>0</v>
      </c>
      <c r="BD49" s="323">
        <f>IF('НП ДЕННА'!BD49&gt;0,IF(ROUND('НП ДЕННА'!BD49*$CF$4,0)&gt;0,ROUND('НП ДЕННА'!BD49*$CF$4,0)*2,2),0)</f>
        <v>0</v>
      </c>
      <c r="BE49" s="323">
        <f>IF('НП ДЕННА'!BE49&gt;0,IF(ROUND('НП ДЕННА'!BE49*$CF$4,0)&gt;0,ROUND('НП ДЕННА'!BE49*$CF$4,0)*2,2),0)</f>
        <v>0</v>
      </c>
      <c r="BF49" s="69">
        <f>'НП ДЕННА'!BF49</f>
        <v>0</v>
      </c>
      <c r="BG49" s="323">
        <f>IF('НП ДЕННА'!BG49&gt;0,IF(ROUND('НП ДЕННА'!BG49*$CF$4,0)&gt;0,ROUND('НП ДЕННА'!BG49*$CF$4,0)*2,2),0)</f>
        <v>0</v>
      </c>
      <c r="BH49" s="323">
        <f>IF('НП ДЕННА'!BH49&gt;0,IF(ROUND('НП ДЕННА'!BH49*$CF$4,0)&gt;0,ROUND('НП ДЕННА'!BH49*$CF$4,0)*2,2),0)</f>
        <v>0</v>
      </c>
      <c r="BI49" s="323">
        <f>IF('НП ДЕННА'!BI49&gt;0,IF(ROUND('НП ДЕННА'!BI49*$CF$4,0)&gt;0,ROUND('НП ДЕННА'!BI49*$CF$4,0)*2,2),0)</f>
        <v>0</v>
      </c>
      <c r="BJ49" s="69">
        <f>'НП ДЕННА'!BJ49</f>
        <v>0</v>
      </c>
      <c r="BK49" s="323">
        <f>IF('НП ДЕННА'!BK49&gt;0,IF(ROUND('НП ДЕННА'!BK49*$CF$4,0)&gt;0,ROUND('НП ДЕННА'!BK49*$CF$4,0)*2,2),0)</f>
        <v>0</v>
      </c>
      <c r="BL49" s="323">
        <f>IF('НП ДЕННА'!BL49&gt;0,IF(ROUND('НП ДЕННА'!BL49*$CF$4,0)&gt;0,ROUND('НП ДЕННА'!BL49*$CF$4,0)*2,2),0)</f>
        <v>0</v>
      </c>
      <c r="BM49" s="323">
        <f>IF('НП ДЕННА'!BM49&gt;0,IF(ROUND('НП ДЕННА'!BM49*$CF$4,0)&gt;0,ROUND('НП ДЕННА'!BM49*$CF$4,0)*2,2),0)</f>
        <v>0</v>
      </c>
      <c r="BN49" s="69">
        <f>'НП ДЕННА'!BN49</f>
        <v>0</v>
      </c>
      <c r="BO49" s="323">
        <f>IF('НП ДЕННА'!BO49&gt;0,IF(ROUND('НП ДЕННА'!BO49*$CF$4,0)&gt;0,ROUND('НП ДЕННА'!BO49*$CF$4,0)*2,2),0)</f>
        <v>0</v>
      </c>
      <c r="BP49" s="323">
        <f>IF('НП ДЕННА'!BP49&gt;0,IF(ROUND('НП ДЕННА'!BP49*$CF$4,0)&gt;0,ROUND('НП ДЕННА'!BP49*$CF$4,0)*2,2),0)</f>
        <v>0</v>
      </c>
      <c r="BQ49" s="323">
        <f>IF('НП ДЕННА'!BQ49&gt;0,IF(ROUND('НП ДЕННА'!BQ49*$CF$4,0)&gt;0,ROUND('НП ДЕННА'!BQ49*$CF$4,0)*2,2),0)</f>
        <v>0</v>
      </c>
      <c r="BR49" s="69">
        <f>'НП ДЕННА'!BR49</f>
        <v>0</v>
      </c>
      <c r="BS49" s="323">
        <f>IF('НП ДЕННА'!BS49&gt;0,IF(ROUND('НП ДЕННА'!BS49*$CF$4,0)&gt;0,ROUND('НП ДЕННА'!BS49*$CF$4,0)*2,2),0)</f>
        <v>0</v>
      </c>
      <c r="BT49" s="323">
        <f>IF('НП ДЕННА'!BT49&gt;0,IF(ROUND('НП ДЕННА'!BT49*$CF$4,0)&gt;0,ROUND('НП ДЕННА'!BT49*$CF$4,0)*2,2),0)</f>
        <v>0</v>
      </c>
      <c r="BU49" s="323">
        <f>IF('НП ДЕННА'!BU49&gt;0,IF(ROUND('НП ДЕННА'!BU49*$CF$4,0)&gt;0,ROUND('НП ДЕННА'!BU49*$CF$4,0)*2,2),0)</f>
        <v>0</v>
      </c>
      <c r="BV49" s="69">
        <f>'НП ДЕННА'!BV49</f>
        <v>0</v>
      </c>
      <c r="BW49" s="323">
        <f>IF('НП ДЕННА'!BW49&gt;0,IF(ROUND('НП ДЕННА'!BW49*$CF$4,0)&gt;0,ROUND('НП ДЕННА'!BW49*$CF$4,0)*2,2),0)</f>
        <v>0</v>
      </c>
      <c r="BX49" s="323">
        <f>IF('НП ДЕННА'!BX49&gt;0,IF(ROUND('НП ДЕННА'!BX49*$CF$4,0)&gt;0,ROUND('НП ДЕННА'!BX49*$CF$4,0)*2,2),0)</f>
        <v>0</v>
      </c>
      <c r="BY49" s="323">
        <f>IF('НП ДЕННА'!BY49&gt;0,IF(ROUND('НП ДЕННА'!BY49*$CF$4,0)&gt;0,ROUND('НП ДЕННА'!BY49*$CF$4,0)*2,2),0)</f>
        <v>0</v>
      </c>
      <c r="BZ49" s="69">
        <f>'НП ДЕННА'!BZ49</f>
        <v>0</v>
      </c>
      <c r="CA49" s="323">
        <f>IF('НП ДЕННА'!CA49&gt;0,IF(ROUND('НП ДЕННА'!CA49*$CF$4,0)&gt;0,ROUND('НП ДЕННА'!CA49*$CF$4,0)*2,2),0)</f>
        <v>0</v>
      </c>
      <c r="CB49" s="323">
        <f>IF('НП ДЕННА'!CB49&gt;0,IF(ROUND('НП ДЕННА'!CB49*$CF$4,0)&gt;0,ROUND('НП ДЕННА'!CB49*$CF$4,0)*2,2),0)</f>
        <v>0</v>
      </c>
      <c r="CC49" s="323">
        <f>IF('НП ДЕННА'!CC49&gt;0,IF(ROUND('НП ДЕННА'!CC49*$CF$4,0)&gt;0,ROUND('НП ДЕННА'!CC49*$CF$4,0)*2,2),0)</f>
        <v>0</v>
      </c>
      <c r="CD49" s="69">
        <f>'НП ДЕННА'!CD49</f>
        <v>0</v>
      </c>
      <c r="CE49" s="62">
        <f t="shared" si="8"/>
        <v>0</v>
      </c>
    </row>
    <row r="50" spans="1:83" s="19" customFormat="1" ht="10.199999999999999" hidden="1" x14ac:dyDescent="0.2">
      <c r="A50" s="22" t="str">
        <f>'НП ДЕННА'!A50</f>
        <v>1.1.12</v>
      </c>
      <c r="B50" s="363">
        <f>'НП ДЕННА'!B50</f>
        <v>0</v>
      </c>
      <c r="C50" s="364">
        <f>'НП ДЕННА'!C50</f>
        <v>0</v>
      </c>
      <c r="D50" s="272">
        <f>'НП ДЕННА'!D50</f>
        <v>0</v>
      </c>
      <c r="E50" s="273">
        <f>'НП ДЕННА'!E50</f>
        <v>0</v>
      </c>
      <c r="F50" s="273">
        <f>'НП ДЕННА'!F50</f>
        <v>0</v>
      </c>
      <c r="G50" s="274">
        <f>'НП ДЕННА'!G50</f>
        <v>0</v>
      </c>
      <c r="H50" s="272">
        <f>'НП ДЕННА'!H50</f>
        <v>0</v>
      </c>
      <c r="I50" s="273">
        <f>'НП ДЕННА'!I50</f>
        <v>0</v>
      </c>
      <c r="J50" s="273">
        <f>'НП ДЕННА'!J50</f>
        <v>0</v>
      </c>
      <c r="K50" s="273">
        <f>'НП ДЕННА'!K50</f>
        <v>0</v>
      </c>
      <c r="L50" s="273">
        <f>'НП ДЕННА'!L50</f>
        <v>0</v>
      </c>
      <c r="M50" s="273">
        <f>'НП ДЕННА'!M50</f>
        <v>0</v>
      </c>
      <c r="N50" s="273">
        <f>'НП ДЕННА'!N50</f>
        <v>0</v>
      </c>
      <c r="O50" s="273">
        <f>'НП ДЕННА'!O50</f>
        <v>0</v>
      </c>
      <c r="P50" s="273">
        <f>'НП ДЕННА'!P50</f>
        <v>0</v>
      </c>
      <c r="Q50" s="273">
        <f>'НП ДЕННА'!Q50</f>
        <v>0</v>
      </c>
      <c r="R50" s="273">
        <f>'НП ДЕННА'!R50</f>
        <v>0</v>
      </c>
      <c r="S50" s="273">
        <f>'НП ДЕННА'!S50</f>
        <v>0</v>
      </c>
      <c r="T50" s="257">
        <f>'НП ДЕННА'!T50</f>
        <v>0</v>
      </c>
      <c r="U50" s="257">
        <f>'НП ДЕННА'!U50</f>
        <v>0</v>
      </c>
      <c r="V50" s="367">
        <f>'НП ДЕННА'!V50</f>
        <v>0</v>
      </c>
      <c r="W50" s="431">
        <f>'НП ДЕННА'!W50</f>
        <v>0</v>
      </c>
      <c r="X50" s="431">
        <f>'НП ДЕННА'!X50</f>
        <v>0</v>
      </c>
      <c r="Y50" s="431">
        <f>'НП ДЕННА'!Y50</f>
        <v>0</v>
      </c>
      <c r="Z50" s="431">
        <f>'НП ДЕННА'!Z50</f>
        <v>0</v>
      </c>
      <c r="AA50" s="431">
        <f>'НП ДЕННА'!AA50</f>
        <v>0</v>
      </c>
      <c r="AB50" s="431">
        <f>'НП ДЕННА'!AB50</f>
        <v>0</v>
      </c>
      <c r="AC50" s="275">
        <f>'НП ДЕННА'!AC50</f>
        <v>0</v>
      </c>
      <c r="AD50" s="134">
        <f>'НП ДЕННА'!AD50</f>
        <v>0</v>
      </c>
      <c r="AE50" s="9">
        <f t="shared" si="5"/>
        <v>0</v>
      </c>
      <c r="AF50" s="9">
        <f t="shared" si="6"/>
        <v>0</v>
      </c>
      <c r="AG50" s="9">
        <f t="shared" si="7"/>
        <v>0</v>
      </c>
      <c r="AH50" s="9">
        <f t="shared" si="4"/>
        <v>0</v>
      </c>
      <c r="AI50" s="323">
        <f>IF('НП ДЕННА'!AI50&gt;0,IF(ROUND('НП ДЕННА'!AI50*$CF$4,0)&gt;0,ROUND('НП ДЕННА'!AI50*$CF$4,0)*2,2),0)</f>
        <v>0</v>
      </c>
      <c r="AJ50" s="323">
        <f>IF('НП ДЕННА'!AJ50&gt;0,IF(ROUND('НП ДЕННА'!AJ50*$CF$4,0)&gt;0,ROUND('НП ДЕННА'!AJ50*$CF$4,0)*2,2),0)</f>
        <v>0</v>
      </c>
      <c r="AK50" s="323">
        <f>IF('НП ДЕННА'!AK50&gt;0,IF(ROUND('НП ДЕННА'!AK50*$CF$4,0)&gt;0,ROUND('НП ДЕННА'!AK50*$CF$4,0)*2,2),0)</f>
        <v>0</v>
      </c>
      <c r="AL50" s="69">
        <f>'НП ДЕННА'!AL50</f>
        <v>0</v>
      </c>
      <c r="AM50" s="323">
        <f>IF('НП ДЕННА'!AM50&gt;0,IF(ROUND('НП ДЕННА'!AM50*$CF$4,0)&gt;0,ROUND('НП ДЕННА'!AM50*$CF$4,0)*2,2),0)</f>
        <v>0</v>
      </c>
      <c r="AN50" s="323">
        <f>IF('НП ДЕННА'!AN50&gt;0,IF(ROUND('НП ДЕННА'!AN50*$CF$4,0)&gt;0,ROUND('НП ДЕННА'!AN50*$CF$4,0)*2,2),0)</f>
        <v>0</v>
      </c>
      <c r="AO50" s="323">
        <f>IF('НП ДЕННА'!AO50&gt;0,IF(ROUND('НП ДЕННА'!AO50*$CF$4,0)&gt;0,ROUND('НП ДЕННА'!AO50*$CF$4,0)*2,2),0)</f>
        <v>0</v>
      </c>
      <c r="AP50" s="69">
        <f>'НП ДЕННА'!AP50</f>
        <v>0</v>
      </c>
      <c r="AQ50" s="323">
        <f>IF('НП ДЕННА'!AQ50&gt;0,IF(ROUND('НП ДЕННА'!AQ50*$CF$4,0)&gt;0,ROUND('НП ДЕННА'!AQ50*$CF$4,0)*2,2),0)</f>
        <v>0</v>
      </c>
      <c r="AR50" s="323">
        <f>IF('НП ДЕННА'!AR50&gt;0,IF(ROUND('НП ДЕННА'!AR50*$CF$4,0)&gt;0,ROUND('НП ДЕННА'!AR50*$CF$4,0)*2,2),0)</f>
        <v>0</v>
      </c>
      <c r="AS50" s="323">
        <f>IF('НП ДЕННА'!AS50&gt;0,IF(ROUND('НП ДЕННА'!AS50*$CF$4,0)&gt;0,ROUND('НП ДЕННА'!AS50*$CF$4,0)*2,2),0)</f>
        <v>0</v>
      </c>
      <c r="AT50" s="69">
        <f>'НП ДЕННА'!AT50</f>
        <v>0</v>
      </c>
      <c r="AU50" s="323">
        <f>IF('НП ДЕННА'!AU50&gt;0,IF(ROUND('НП ДЕННА'!AU50*$CF$4,0)&gt;0,ROUND('НП ДЕННА'!AU50*$CF$4,0)*2,2),0)</f>
        <v>0</v>
      </c>
      <c r="AV50" s="323">
        <f>IF('НП ДЕННА'!AV50&gt;0,IF(ROUND('НП ДЕННА'!AV50*$CF$4,0)&gt;0,ROUND('НП ДЕННА'!AV50*$CF$4,0)*2,2),0)</f>
        <v>0</v>
      </c>
      <c r="AW50" s="323">
        <f>IF('НП ДЕННА'!AW50&gt;0,IF(ROUND('НП ДЕННА'!AW50*$CF$4,0)&gt;0,ROUND('НП ДЕННА'!AW50*$CF$4,0)*2,2),0)</f>
        <v>0</v>
      </c>
      <c r="AX50" s="69">
        <f>'НП ДЕННА'!AX50</f>
        <v>0</v>
      </c>
      <c r="AY50" s="323">
        <f>IF('НП ДЕННА'!AY50&gt;0,IF(ROUND('НП ДЕННА'!AY50*$CF$4,0)&gt;0,ROUND('НП ДЕННА'!AY50*$CF$4,0)*2,2),0)</f>
        <v>0</v>
      </c>
      <c r="AZ50" s="323">
        <f>IF('НП ДЕННА'!AZ50&gt;0,IF(ROUND('НП ДЕННА'!AZ50*$CF$4,0)&gt;0,ROUND('НП ДЕННА'!AZ50*$CF$4,0)*2,2),0)</f>
        <v>0</v>
      </c>
      <c r="BA50" s="323">
        <f>IF('НП ДЕННА'!BA50&gt;0,IF(ROUND('НП ДЕННА'!BA50*$CF$4,0)&gt;0,ROUND('НП ДЕННА'!BA50*$CF$4,0)*2,2),0)</f>
        <v>0</v>
      </c>
      <c r="BB50" s="69">
        <f>'НП ДЕННА'!BB50</f>
        <v>0</v>
      </c>
      <c r="BC50" s="323">
        <f>IF('НП ДЕННА'!BC50&gt;0,IF(ROUND('НП ДЕННА'!BC50*$CF$4,0)&gt;0,ROUND('НП ДЕННА'!BC50*$CF$4,0)*2,2),0)</f>
        <v>0</v>
      </c>
      <c r="BD50" s="323">
        <f>IF('НП ДЕННА'!BD50&gt;0,IF(ROUND('НП ДЕННА'!BD50*$CF$4,0)&gt;0,ROUND('НП ДЕННА'!BD50*$CF$4,0)*2,2),0)</f>
        <v>0</v>
      </c>
      <c r="BE50" s="323">
        <f>IF('НП ДЕННА'!BE50&gt;0,IF(ROUND('НП ДЕННА'!BE50*$CF$4,0)&gt;0,ROUND('НП ДЕННА'!BE50*$CF$4,0)*2,2),0)</f>
        <v>0</v>
      </c>
      <c r="BF50" s="69">
        <f>'НП ДЕННА'!BF50</f>
        <v>0</v>
      </c>
      <c r="BG50" s="323">
        <f>IF('НП ДЕННА'!BG50&gt;0,IF(ROUND('НП ДЕННА'!BG50*$CF$4,0)&gt;0,ROUND('НП ДЕННА'!BG50*$CF$4,0)*2,2),0)</f>
        <v>0</v>
      </c>
      <c r="BH50" s="323">
        <f>IF('НП ДЕННА'!BH50&gt;0,IF(ROUND('НП ДЕННА'!BH50*$CF$4,0)&gt;0,ROUND('НП ДЕННА'!BH50*$CF$4,0)*2,2),0)</f>
        <v>0</v>
      </c>
      <c r="BI50" s="323">
        <f>IF('НП ДЕННА'!BI50&gt;0,IF(ROUND('НП ДЕННА'!BI50*$CF$4,0)&gt;0,ROUND('НП ДЕННА'!BI50*$CF$4,0)*2,2),0)</f>
        <v>0</v>
      </c>
      <c r="BJ50" s="69">
        <f>'НП ДЕННА'!BJ50</f>
        <v>0</v>
      </c>
      <c r="BK50" s="323">
        <f>IF('НП ДЕННА'!BK50&gt;0,IF(ROUND('НП ДЕННА'!BK50*$CF$4,0)&gt;0,ROUND('НП ДЕННА'!BK50*$CF$4,0)*2,2),0)</f>
        <v>0</v>
      </c>
      <c r="BL50" s="323">
        <f>IF('НП ДЕННА'!BL50&gt;0,IF(ROUND('НП ДЕННА'!BL50*$CF$4,0)&gt;0,ROUND('НП ДЕННА'!BL50*$CF$4,0)*2,2),0)</f>
        <v>0</v>
      </c>
      <c r="BM50" s="323">
        <f>IF('НП ДЕННА'!BM50&gt;0,IF(ROUND('НП ДЕННА'!BM50*$CF$4,0)&gt;0,ROUND('НП ДЕННА'!BM50*$CF$4,0)*2,2),0)</f>
        <v>0</v>
      </c>
      <c r="BN50" s="69">
        <f>'НП ДЕННА'!BN50</f>
        <v>0</v>
      </c>
      <c r="BO50" s="323">
        <f>IF('НП ДЕННА'!BO50&gt;0,IF(ROUND('НП ДЕННА'!BO50*$CF$4,0)&gt;0,ROUND('НП ДЕННА'!BO50*$CF$4,0)*2,2),0)</f>
        <v>0</v>
      </c>
      <c r="BP50" s="323">
        <f>IF('НП ДЕННА'!BP50&gt;0,IF(ROUND('НП ДЕННА'!BP50*$CF$4,0)&gt;0,ROUND('НП ДЕННА'!BP50*$CF$4,0)*2,2),0)</f>
        <v>0</v>
      </c>
      <c r="BQ50" s="323">
        <f>IF('НП ДЕННА'!BQ50&gt;0,IF(ROUND('НП ДЕННА'!BQ50*$CF$4,0)&gt;0,ROUND('НП ДЕННА'!BQ50*$CF$4,0)*2,2),0)</f>
        <v>0</v>
      </c>
      <c r="BR50" s="69">
        <f>'НП ДЕННА'!BR50</f>
        <v>0</v>
      </c>
      <c r="BS50" s="323">
        <f>IF('НП ДЕННА'!BS50&gt;0,IF(ROUND('НП ДЕННА'!BS50*$CF$4,0)&gt;0,ROUND('НП ДЕННА'!BS50*$CF$4,0)*2,2),0)</f>
        <v>0</v>
      </c>
      <c r="BT50" s="323">
        <f>IF('НП ДЕННА'!BT50&gt;0,IF(ROUND('НП ДЕННА'!BT50*$CF$4,0)&gt;0,ROUND('НП ДЕННА'!BT50*$CF$4,0)*2,2),0)</f>
        <v>0</v>
      </c>
      <c r="BU50" s="323">
        <f>IF('НП ДЕННА'!BU50&gt;0,IF(ROUND('НП ДЕННА'!BU50*$CF$4,0)&gt;0,ROUND('НП ДЕННА'!BU50*$CF$4,0)*2,2),0)</f>
        <v>0</v>
      </c>
      <c r="BV50" s="69">
        <f>'НП ДЕННА'!BV50</f>
        <v>0</v>
      </c>
      <c r="BW50" s="323">
        <f>IF('НП ДЕННА'!BW50&gt;0,IF(ROUND('НП ДЕННА'!BW50*$CF$4,0)&gt;0,ROUND('НП ДЕННА'!BW50*$CF$4,0)*2,2),0)</f>
        <v>0</v>
      </c>
      <c r="BX50" s="323">
        <f>IF('НП ДЕННА'!BX50&gt;0,IF(ROUND('НП ДЕННА'!BX50*$CF$4,0)&gt;0,ROUND('НП ДЕННА'!BX50*$CF$4,0)*2,2),0)</f>
        <v>0</v>
      </c>
      <c r="BY50" s="323">
        <f>IF('НП ДЕННА'!BY50&gt;0,IF(ROUND('НП ДЕННА'!BY50*$CF$4,0)&gt;0,ROUND('НП ДЕННА'!BY50*$CF$4,0)*2,2),0)</f>
        <v>0</v>
      </c>
      <c r="BZ50" s="69">
        <f>'НП ДЕННА'!BZ50</f>
        <v>0</v>
      </c>
      <c r="CA50" s="323">
        <f>IF('НП ДЕННА'!CA50&gt;0,IF(ROUND('НП ДЕННА'!CA50*$CF$4,0)&gt;0,ROUND('НП ДЕННА'!CA50*$CF$4,0)*2,2),0)</f>
        <v>0</v>
      </c>
      <c r="CB50" s="323">
        <f>IF('НП ДЕННА'!CB50&gt;0,IF(ROUND('НП ДЕННА'!CB50*$CF$4,0)&gt;0,ROUND('НП ДЕННА'!CB50*$CF$4,0)*2,2),0)</f>
        <v>0</v>
      </c>
      <c r="CC50" s="323">
        <f>IF('НП ДЕННА'!CC50&gt;0,IF(ROUND('НП ДЕННА'!CC50*$CF$4,0)&gt;0,ROUND('НП ДЕННА'!CC50*$CF$4,0)*2,2),0)</f>
        <v>0</v>
      </c>
      <c r="CD50" s="69">
        <f>'НП ДЕННА'!CD50</f>
        <v>0</v>
      </c>
      <c r="CE50" s="62">
        <f t="shared" si="8"/>
        <v>0</v>
      </c>
    </row>
    <row r="51" spans="1:83" s="19" customFormat="1" ht="10.199999999999999" hidden="1" x14ac:dyDescent="0.2">
      <c r="A51" s="22" t="str">
        <f>'НП ДЕННА'!A51</f>
        <v>1.1.12</v>
      </c>
      <c r="B51" s="363">
        <f>'НП ДЕННА'!B51</f>
        <v>0</v>
      </c>
      <c r="C51" s="364">
        <f>'НП ДЕННА'!C51</f>
        <v>0</v>
      </c>
      <c r="D51" s="272">
        <f>'НП ДЕННА'!D51</f>
        <v>0</v>
      </c>
      <c r="E51" s="273">
        <f>'НП ДЕННА'!E51</f>
        <v>0</v>
      </c>
      <c r="F51" s="273">
        <f>'НП ДЕННА'!F51</f>
        <v>0</v>
      </c>
      <c r="G51" s="274">
        <f>'НП ДЕННА'!G51</f>
        <v>0</v>
      </c>
      <c r="H51" s="272">
        <f>'НП ДЕННА'!H51</f>
        <v>0</v>
      </c>
      <c r="I51" s="273">
        <f>'НП ДЕННА'!I51</f>
        <v>0</v>
      </c>
      <c r="J51" s="273">
        <f>'НП ДЕННА'!J51</f>
        <v>0</v>
      </c>
      <c r="K51" s="273">
        <f>'НП ДЕННА'!K51</f>
        <v>0</v>
      </c>
      <c r="L51" s="273">
        <f>'НП ДЕННА'!L51</f>
        <v>0</v>
      </c>
      <c r="M51" s="273">
        <f>'НП ДЕННА'!M51</f>
        <v>0</v>
      </c>
      <c r="N51" s="273">
        <f>'НП ДЕННА'!N51</f>
        <v>0</v>
      </c>
      <c r="O51" s="273">
        <f>'НП ДЕННА'!O51</f>
        <v>0</v>
      </c>
      <c r="P51" s="273">
        <f>'НП ДЕННА'!P51</f>
        <v>0</v>
      </c>
      <c r="Q51" s="273">
        <f>'НП ДЕННА'!Q51</f>
        <v>0</v>
      </c>
      <c r="R51" s="273">
        <f>'НП ДЕННА'!R51</f>
        <v>0</v>
      </c>
      <c r="S51" s="273">
        <f>'НП ДЕННА'!S51</f>
        <v>0</v>
      </c>
      <c r="T51" s="257">
        <f>'НП ДЕННА'!T51</f>
        <v>0</v>
      </c>
      <c r="U51" s="257">
        <f>'НП ДЕННА'!U51</f>
        <v>0</v>
      </c>
      <c r="V51" s="367">
        <f>'НП ДЕННА'!V51</f>
        <v>0</v>
      </c>
      <c r="W51" s="431">
        <f>'НП ДЕННА'!W51</f>
        <v>0</v>
      </c>
      <c r="X51" s="431">
        <f>'НП ДЕННА'!X51</f>
        <v>0</v>
      </c>
      <c r="Y51" s="431">
        <f>'НП ДЕННА'!Y51</f>
        <v>0</v>
      </c>
      <c r="Z51" s="431">
        <f>'НП ДЕННА'!Z51</f>
        <v>0</v>
      </c>
      <c r="AA51" s="431">
        <f>'НП ДЕННА'!AA51</f>
        <v>0</v>
      </c>
      <c r="AB51" s="431">
        <f>'НП ДЕННА'!AB51</f>
        <v>0</v>
      </c>
      <c r="AC51" s="275">
        <f>'НП ДЕННА'!AC51</f>
        <v>0</v>
      </c>
      <c r="AD51" s="134">
        <f>'НП ДЕННА'!AD51</f>
        <v>0</v>
      </c>
      <c r="AE51" s="9">
        <f t="shared" si="5"/>
        <v>0</v>
      </c>
      <c r="AF51" s="9">
        <f t="shared" si="6"/>
        <v>0</v>
      </c>
      <c r="AG51" s="9">
        <f t="shared" si="7"/>
        <v>0</v>
      </c>
      <c r="AH51" s="9">
        <f t="shared" si="4"/>
        <v>0</v>
      </c>
      <c r="AI51" s="323">
        <f>IF('НП ДЕННА'!AI51&gt;0,IF(ROUND('НП ДЕННА'!AI51*$CF$4,0)&gt;0,ROUND('НП ДЕННА'!AI51*$CF$4,0)*2,2),0)</f>
        <v>0</v>
      </c>
      <c r="AJ51" s="323">
        <f>IF('НП ДЕННА'!AJ51&gt;0,IF(ROUND('НП ДЕННА'!AJ51*$CF$4,0)&gt;0,ROUND('НП ДЕННА'!AJ51*$CF$4,0)*2,2),0)</f>
        <v>0</v>
      </c>
      <c r="AK51" s="323">
        <f>IF('НП ДЕННА'!AK51&gt;0,IF(ROUND('НП ДЕННА'!AK51*$CF$4,0)&gt;0,ROUND('НП ДЕННА'!AK51*$CF$4,0)*2,2),0)</f>
        <v>0</v>
      </c>
      <c r="AL51" s="69">
        <f>'НП ДЕННА'!AL51</f>
        <v>0</v>
      </c>
      <c r="AM51" s="323">
        <f>IF('НП ДЕННА'!AM51&gt;0,IF(ROUND('НП ДЕННА'!AM51*$CF$4,0)&gt;0,ROUND('НП ДЕННА'!AM51*$CF$4,0)*2,2),0)</f>
        <v>0</v>
      </c>
      <c r="AN51" s="323">
        <f>IF('НП ДЕННА'!AN51&gt;0,IF(ROUND('НП ДЕННА'!AN51*$CF$4,0)&gt;0,ROUND('НП ДЕННА'!AN51*$CF$4,0)*2,2),0)</f>
        <v>0</v>
      </c>
      <c r="AO51" s="323">
        <f>IF('НП ДЕННА'!AO51&gt;0,IF(ROUND('НП ДЕННА'!AO51*$CF$4,0)&gt;0,ROUND('НП ДЕННА'!AO51*$CF$4,0)*2,2),0)</f>
        <v>0</v>
      </c>
      <c r="AP51" s="69">
        <f>'НП ДЕННА'!AP51</f>
        <v>0</v>
      </c>
      <c r="AQ51" s="323">
        <f>IF('НП ДЕННА'!AQ51&gt;0,IF(ROUND('НП ДЕННА'!AQ51*$CF$4,0)&gt;0,ROUND('НП ДЕННА'!AQ51*$CF$4,0)*2,2),0)</f>
        <v>0</v>
      </c>
      <c r="AR51" s="323">
        <f>IF('НП ДЕННА'!AR51&gt;0,IF(ROUND('НП ДЕННА'!AR51*$CF$4,0)&gt;0,ROUND('НП ДЕННА'!AR51*$CF$4,0)*2,2),0)</f>
        <v>0</v>
      </c>
      <c r="AS51" s="323">
        <f>IF('НП ДЕННА'!AS51&gt;0,IF(ROUND('НП ДЕННА'!AS51*$CF$4,0)&gt;0,ROUND('НП ДЕННА'!AS51*$CF$4,0)*2,2),0)</f>
        <v>0</v>
      </c>
      <c r="AT51" s="69">
        <f>'НП ДЕННА'!AT51</f>
        <v>0</v>
      </c>
      <c r="AU51" s="323">
        <f>IF('НП ДЕННА'!AU51&gt;0,IF(ROUND('НП ДЕННА'!AU51*$CF$4,0)&gt;0,ROUND('НП ДЕННА'!AU51*$CF$4,0)*2,2),0)</f>
        <v>0</v>
      </c>
      <c r="AV51" s="323">
        <f>IF('НП ДЕННА'!AV51&gt;0,IF(ROUND('НП ДЕННА'!AV51*$CF$4,0)&gt;0,ROUND('НП ДЕННА'!AV51*$CF$4,0)*2,2),0)</f>
        <v>0</v>
      </c>
      <c r="AW51" s="323">
        <f>IF('НП ДЕННА'!AW51&gt;0,IF(ROUND('НП ДЕННА'!AW51*$CF$4,0)&gt;0,ROUND('НП ДЕННА'!AW51*$CF$4,0)*2,2),0)</f>
        <v>0</v>
      </c>
      <c r="AX51" s="69">
        <f>'НП ДЕННА'!AX51</f>
        <v>0</v>
      </c>
      <c r="AY51" s="323">
        <f>IF('НП ДЕННА'!AY51&gt;0,IF(ROUND('НП ДЕННА'!AY51*$CF$4,0)&gt;0,ROUND('НП ДЕННА'!AY51*$CF$4,0)*2,2),0)</f>
        <v>0</v>
      </c>
      <c r="AZ51" s="323">
        <f>IF('НП ДЕННА'!AZ51&gt;0,IF(ROUND('НП ДЕННА'!AZ51*$CF$4,0)&gt;0,ROUND('НП ДЕННА'!AZ51*$CF$4,0)*2,2),0)</f>
        <v>0</v>
      </c>
      <c r="BA51" s="323">
        <f>IF('НП ДЕННА'!BA51&gt;0,IF(ROUND('НП ДЕННА'!BA51*$CF$4,0)&gt;0,ROUND('НП ДЕННА'!BA51*$CF$4,0)*2,2),0)</f>
        <v>0</v>
      </c>
      <c r="BB51" s="69">
        <f>'НП ДЕННА'!BB51</f>
        <v>0</v>
      </c>
      <c r="BC51" s="323">
        <f>IF('НП ДЕННА'!BC51&gt;0,IF(ROUND('НП ДЕННА'!BC51*$CF$4,0)&gt;0,ROUND('НП ДЕННА'!BC51*$CF$4,0)*2,2),0)</f>
        <v>0</v>
      </c>
      <c r="BD51" s="323">
        <f>IF('НП ДЕННА'!BD51&gt;0,IF(ROUND('НП ДЕННА'!BD51*$CF$4,0)&gt;0,ROUND('НП ДЕННА'!BD51*$CF$4,0)*2,2),0)</f>
        <v>0</v>
      </c>
      <c r="BE51" s="323">
        <f>IF('НП ДЕННА'!BE51&gt;0,IF(ROUND('НП ДЕННА'!BE51*$CF$4,0)&gt;0,ROUND('НП ДЕННА'!BE51*$CF$4,0)*2,2),0)</f>
        <v>0</v>
      </c>
      <c r="BF51" s="69">
        <f>'НП ДЕННА'!BF51</f>
        <v>0</v>
      </c>
      <c r="BG51" s="323">
        <f>IF('НП ДЕННА'!BG51&gt;0,IF(ROUND('НП ДЕННА'!BG51*$CF$4,0)&gt;0,ROUND('НП ДЕННА'!BG51*$CF$4,0)*2,2),0)</f>
        <v>0</v>
      </c>
      <c r="BH51" s="323">
        <f>IF('НП ДЕННА'!BH51&gt;0,IF(ROUND('НП ДЕННА'!BH51*$CF$4,0)&gt;0,ROUND('НП ДЕННА'!BH51*$CF$4,0)*2,2),0)</f>
        <v>0</v>
      </c>
      <c r="BI51" s="323">
        <f>IF('НП ДЕННА'!BI51&gt;0,IF(ROUND('НП ДЕННА'!BI51*$CF$4,0)&gt;0,ROUND('НП ДЕННА'!BI51*$CF$4,0)*2,2),0)</f>
        <v>0</v>
      </c>
      <c r="BJ51" s="69">
        <f>'НП ДЕННА'!BJ51</f>
        <v>0</v>
      </c>
      <c r="BK51" s="323">
        <f>IF('НП ДЕННА'!BK51&gt;0,IF(ROUND('НП ДЕННА'!BK51*$CF$4,0)&gt;0,ROUND('НП ДЕННА'!BK51*$CF$4,0)*2,2),0)</f>
        <v>0</v>
      </c>
      <c r="BL51" s="323">
        <f>IF('НП ДЕННА'!BL51&gt;0,IF(ROUND('НП ДЕННА'!BL51*$CF$4,0)&gt;0,ROUND('НП ДЕННА'!BL51*$CF$4,0)*2,2),0)</f>
        <v>0</v>
      </c>
      <c r="BM51" s="323">
        <f>IF('НП ДЕННА'!BM51&gt;0,IF(ROUND('НП ДЕННА'!BM51*$CF$4,0)&gt;0,ROUND('НП ДЕННА'!BM51*$CF$4,0)*2,2),0)</f>
        <v>0</v>
      </c>
      <c r="BN51" s="69">
        <f>'НП ДЕННА'!BN51</f>
        <v>0</v>
      </c>
      <c r="BO51" s="323">
        <f>IF('НП ДЕННА'!BO51&gt;0,IF(ROUND('НП ДЕННА'!BO51*$CF$4,0)&gt;0,ROUND('НП ДЕННА'!BO51*$CF$4,0)*2,2),0)</f>
        <v>0</v>
      </c>
      <c r="BP51" s="323">
        <f>IF('НП ДЕННА'!BP51&gt;0,IF(ROUND('НП ДЕННА'!BP51*$CF$4,0)&gt;0,ROUND('НП ДЕННА'!BP51*$CF$4,0)*2,2),0)</f>
        <v>0</v>
      </c>
      <c r="BQ51" s="323">
        <f>IF('НП ДЕННА'!BQ51&gt;0,IF(ROUND('НП ДЕННА'!BQ51*$CF$4,0)&gt;0,ROUND('НП ДЕННА'!BQ51*$CF$4,0)*2,2),0)</f>
        <v>0</v>
      </c>
      <c r="BR51" s="69">
        <f>'НП ДЕННА'!BR51</f>
        <v>0</v>
      </c>
      <c r="BS51" s="323">
        <f>IF('НП ДЕННА'!BS51&gt;0,IF(ROUND('НП ДЕННА'!BS51*$CF$4,0)&gt;0,ROUND('НП ДЕННА'!BS51*$CF$4,0)*2,2),0)</f>
        <v>0</v>
      </c>
      <c r="BT51" s="323">
        <f>IF('НП ДЕННА'!BT51&gt;0,IF(ROUND('НП ДЕННА'!BT51*$CF$4,0)&gt;0,ROUND('НП ДЕННА'!BT51*$CF$4,0)*2,2),0)</f>
        <v>0</v>
      </c>
      <c r="BU51" s="323">
        <f>IF('НП ДЕННА'!BU51&gt;0,IF(ROUND('НП ДЕННА'!BU51*$CF$4,0)&gt;0,ROUND('НП ДЕННА'!BU51*$CF$4,0)*2,2),0)</f>
        <v>0</v>
      </c>
      <c r="BV51" s="69">
        <f>'НП ДЕННА'!BV51</f>
        <v>0</v>
      </c>
      <c r="BW51" s="323">
        <f>IF('НП ДЕННА'!BW51&gt;0,IF(ROUND('НП ДЕННА'!BW51*$CF$4,0)&gt;0,ROUND('НП ДЕННА'!BW51*$CF$4,0)*2,2),0)</f>
        <v>0</v>
      </c>
      <c r="BX51" s="323">
        <f>IF('НП ДЕННА'!BX51&gt;0,IF(ROUND('НП ДЕННА'!BX51*$CF$4,0)&gt;0,ROUND('НП ДЕННА'!BX51*$CF$4,0)*2,2),0)</f>
        <v>0</v>
      </c>
      <c r="BY51" s="323">
        <f>IF('НП ДЕННА'!BY51&gt;0,IF(ROUND('НП ДЕННА'!BY51*$CF$4,0)&gt;0,ROUND('НП ДЕННА'!BY51*$CF$4,0)*2,2),0)</f>
        <v>0</v>
      </c>
      <c r="BZ51" s="69">
        <f>'НП ДЕННА'!BZ51</f>
        <v>0</v>
      </c>
      <c r="CA51" s="323">
        <f>IF('НП ДЕННА'!CA51&gt;0,IF(ROUND('НП ДЕННА'!CA51*$CF$4,0)&gt;0,ROUND('НП ДЕННА'!CA51*$CF$4,0)*2,2),0)</f>
        <v>0</v>
      </c>
      <c r="CB51" s="323">
        <f>IF('НП ДЕННА'!CB51&gt;0,IF(ROUND('НП ДЕННА'!CB51*$CF$4,0)&gt;0,ROUND('НП ДЕННА'!CB51*$CF$4,0)*2,2),0)</f>
        <v>0</v>
      </c>
      <c r="CC51" s="323">
        <f>IF('НП ДЕННА'!CC51&gt;0,IF(ROUND('НП ДЕННА'!CC51*$CF$4,0)&gt;0,ROUND('НП ДЕННА'!CC51*$CF$4,0)*2,2),0)</f>
        <v>0</v>
      </c>
      <c r="CD51" s="69">
        <f>'НП ДЕННА'!CD51</f>
        <v>0</v>
      </c>
      <c r="CE51" s="62">
        <f t="shared" si="8"/>
        <v>0</v>
      </c>
    </row>
    <row r="52" spans="1:83" s="19" customFormat="1" ht="10.199999999999999" hidden="1" x14ac:dyDescent="0.2">
      <c r="A52" s="22" t="str">
        <f>'НП ДЕННА'!A52</f>
        <v>1.1.12</v>
      </c>
      <c r="B52" s="363">
        <f>'НП ДЕННА'!B52</f>
        <v>0</v>
      </c>
      <c r="C52" s="364">
        <f>'НП ДЕННА'!C52</f>
        <v>0</v>
      </c>
      <c r="D52" s="272">
        <f>'НП ДЕННА'!D52</f>
        <v>0</v>
      </c>
      <c r="E52" s="273">
        <f>'НП ДЕННА'!E52</f>
        <v>0</v>
      </c>
      <c r="F52" s="273">
        <f>'НП ДЕННА'!F52</f>
        <v>0</v>
      </c>
      <c r="G52" s="274">
        <f>'НП ДЕННА'!G52</f>
        <v>0</v>
      </c>
      <c r="H52" s="272">
        <f>'НП ДЕННА'!H52</f>
        <v>0</v>
      </c>
      <c r="I52" s="273">
        <f>'НП ДЕННА'!I52</f>
        <v>0</v>
      </c>
      <c r="J52" s="273">
        <f>'НП ДЕННА'!J52</f>
        <v>0</v>
      </c>
      <c r="K52" s="273">
        <f>'НП ДЕННА'!K52</f>
        <v>0</v>
      </c>
      <c r="L52" s="273">
        <f>'НП ДЕННА'!L52</f>
        <v>0</v>
      </c>
      <c r="M52" s="273">
        <f>'НП ДЕННА'!M52</f>
        <v>0</v>
      </c>
      <c r="N52" s="273">
        <f>'НП ДЕННА'!N52</f>
        <v>0</v>
      </c>
      <c r="O52" s="273">
        <f>'НП ДЕННА'!O52</f>
        <v>0</v>
      </c>
      <c r="P52" s="273">
        <f>'НП ДЕННА'!P52</f>
        <v>0</v>
      </c>
      <c r="Q52" s="273">
        <f>'НП ДЕННА'!Q52</f>
        <v>0</v>
      </c>
      <c r="R52" s="273">
        <f>'НП ДЕННА'!R52</f>
        <v>0</v>
      </c>
      <c r="S52" s="273">
        <f>'НП ДЕННА'!S52</f>
        <v>0</v>
      </c>
      <c r="T52" s="257">
        <f>'НП ДЕННА'!T52</f>
        <v>0</v>
      </c>
      <c r="U52" s="257">
        <f>'НП ДЕННА'!U52</f>
        <v>0</v>
      </c>
      <c r="V52" s="367">
        <f>'НП ДЕННА'!V52</f>
        <v>0</v>
      </c>
      <c r="W52" s="431">
        <f>'НП ДЕННА'!W52</f>
        <v>0</v>
      </c>
      <c r="X52" s="431">
        <f>'НП ДЕННА'!X52</f>
        <v>0</v>
      </c>
      <c r="Y52" s="431">
        <f>'НП ДЕННА'!Y52</f>
        <v>0</v>
      </c>
      <c r="Z52" s="431">
        <f>'НП ДЕННА'!Z52</f>
        <v>0</v>
      </c>
      <c r="AA52" s="431">
        <f>'НП ДЕННА'!AA52</f>
        <v>0</v>
      </c>
      <c r="AB52" s="431">
        <f>'НП ДЕННА'!AB52</f>
        <v>0</v>
      </c>
      <c r="AC52" s="275">
        <f>'НП ДЕННА'!AC52</f>
        <v>0</v>
      </c>
      <c r="AD52" s="134">
        <f>'НП ДЕННА'!AD52</f>
        <v>0</v>
      </c>
      <c r="AE52" s="9">
        <f t="shared" si="5"/>
        <v>0</v>
      </c>
      <c r="AF52" s="9">
        <f t="shared" si="6"/>
        <v>0</v>
      </c>
      <c r="AG52" s="9">
        <f t="shared" si="7"/>
        <v>0</v>
      </c>
      <c r="AH52" s="9">
        <f t="shared" si="4"/>
        <v>0</v>
      </c>
      <c r="AI52" s="323">
        <f>IF('НП ДЕННА'!AI52&gt;0,IF(ROUND('НП ДЕННА'!AI52*$CF$4,0)&gt;0,ROUND('НП ДЕННА'!AI52*$CF$4,0)*2,2),0)</f>
        <v>0</v>
      </c>
      <c r="AJ52" s="323">
        <f>IF('НП ДЕННА'!AJ52&gt;0,IF(ROUND('НП ДЕННА'!AJ52*$CF$4,0)&gt;0,ROUND('НП ДЕННА'!AJ52*$CF$4,0)*2,2),0)</f>
        <v>0</v>
      </c>
      <c r="AK52" s="323">
        <f>IF('НП ДЕННА'!AK52&gt;0,IF(ROUND('НП ДЕННА'!AK52*$CF$4,0)&gt;0,ROUND('НП ДЕННА'!AK52*$CF$4,0)*2,2),0)</f>
        <v>0</v>
      </c>
      <c r="AL52" s="69">
        <f>'НП ДЕННА'!AL52</f>
        <v>0</v>
      </c>
      <c r="AM52" s="323">
        <f>IF('НП ДЕННА'!AM52&gt;0,IF(ROUND('НП ДЕННА'!AM52*$CF$4,0)&gt;0,ROUND('НП ДЕННА'!AM52*$CF$4,0)*2,2),0)</f>
        <v>0</v>
      </c>
      <c r="AN52" s="323">
        <f>IF('НП ДЕННА'!AN52&gt;0,IF(ROUND('НП ДЕННА'!AN52*$CF$4,0)&gt;0,ROUND('НП ДЕННА'!AN52*$CF$4,0)*2,2),0)</f>
        <v>0</v>
      </c>
      <c r="AO52" s="323">
        <f>IF('НП ДЕННА'!AO52&gt;0,IF(ROUND('НП ДЕННА'!AO52*$CF$4,0)&gt;0,ROUND('НП ДЕННА'!AO52*$CF$4,0)*2,2),0)</f>
        <v>0</v>
      </c>
      <c r="AP52" s="69">
        <f>'НП ДЕННА'!AP52</f>
        <v>0</v>
      </c>
      <c r="AQ52" s="323">
        <f>IF('НП ДЕННА'!AQ52&gt;0,IF(ROUND('НП ДЕННА'!AQ52*$CF$4,0)&gt;0,ROUND('НП ДЕННА'!AQ52*$CF$4,0)*2,2),0)</f>
        <v>0</v>
      </c>
      <c r="AR52" s="323">
        <f>IF('НП ДЕННА'!AR52&gt;0,IF(ROUND('НП ДЕННА'!AR52*$CF$4,0)&gt;0,ROUND('НП ДЕННА'!AR52*$CF$4,0)*2,2),0)</f>
        <v>0</v>
      </c>
      <c r="AS52" s="323">
        <f>IF('НП ДЕННА'!AS52&gt;0,IF(ROUND('НП ДЕННА'!AS52*$CF$4,0)&gt;0,ROUND('НП ДЕННА'!AS52*$CF$4,0)*2,2),0)</f>
        <v>0</v>
      </c>
      <c r="AT52" s="69">
        <f>'НП ДЕННА'!AT52</f>
        <v>0</v>
      </c>
      <c r="AU52" s="323">
        <f>IF('НП ДЕННА'!AU52&gt;0,IF(ROUND('НП ДЕННА'!AU52*$CF$4,0)&gt;0,ROUND('НП ДЕННА'!AU52*$CF$4,0)*2,2),0)</f>
        <v>0</v>
      </c>
      <c r="AV52" s="323">
        <f>IF('НП ДЕННА'!AV52&gt;0,IF(ROUND('НП ДЕННА'!AV52*$CF$4,0)&gt;0,ROUND('НП ДЕННА'!AV52*$CF$4,0)*2,2),0)</f>
        <v>0</v>
      </c>
      <c r="AW52" s="323">
        <f>IF('НП ДЕННА'!AW52&gt;0,IF(ROUND('НП ДЕННА'!AW52*$CF$4,0)&gt;0,ROUND('НП ДЕННА'!AW52*$CF$4,0)*2,2),0)</f>
        <v>0</v>
      </c>
      <c r="AX52" s="69">
        <f>'НП ДЕННА'!AX52</f>
        <v>0</v>
      </c>
      <c r="AY52" s="323">
        <f>IF('НП ДЕННА'!AY52&gt;0,IF(ROUND('НП ДЕННА'!AY52*$CF$4,0)&gt;0,ROUND('НП ДЕННА'!AY52*$CF$4,0)*2,2),0)</f>
        <v>0</v>
      </c>
      <c r="AZ52" s="323">
        <f>IF('НП ДЕННА'!AZ52&gt;0,IF(ROUND('НП ДЕННА'!AZ52*$CF$4,0)&gt;0,ROUND('НП ДЕННА'!AZ52*$CF$4,0)*2,2),0)</f>
        <v>0</v>
      </c>
      <c r="BA52" s="323">
        <f>IF('НП ДЕННА'!BA52&gt;0,IF(ROUND('НП ДЕННА'!BA52*$CF$4,0)&gt;0,ROUND('НП ДЕННА'!BA52*$CF$4,0)*2,2),0)</f>
        <v>0</v>
      </c>
      <c r="BB52" s="69">
        <f>'НП ДЕННА'!BB52</f>
        <v>0</v>
      </c>
      <c r="BC52" s="323">
        <f>IF('НП ДЕННА'!BC52&gt;0,IF(ROUND('НП ДЕННА'!BC52*$CF$4,0)&gt;0,ROUND('НП ДЕННА'!BC52*$CF$4,0)*2,2),0)</f>
        <v>0</v>
      </c>
      <c r="BD52" s="323">
        <f>IF('НП ДЕННА'!BD52&gt;0,IF(ROUND('НП ДЕННА'!BD52*$CF$4,0)&gt;0,ROUND('НП ДЕННА'!BD52*$CF$4,0)*2,2),0)</f>
        <v>0</v>
      </c>
      <c r="BE52" s="323">
        <f>IF('НП ДЕННА'!BE52&gt;0,IF(ROUND('НП ДЕННА'!BE52*$CF$4,0)&gt;0,ROUND('НП ДЕННА'!BE52*$CF$4,0)*2,2),0)</f>
        <v>0</v>
      </c>
      <c r="BF52" s="69">
        <f>'НП ДЕННА'!BF52</f>
        <v>0</v>
      </c>
      <c r="BG52" s="323">
        <f>IF('НП ДЕННА'!BG52&gt;0,IF(ROUND('НП ДЕННА'!BG52*$CF$4,0)&gt;0,ROUND('НП ДЕННА'!BG52*$CF$4,0)*2,2),0)</f>
        <v>0</v>
      </c>
      <c r="BH52" s="323">
        <f>IF('НП ДЕННА'!BH52&gt;0,IF(ROUND('НП ДЕННА'!BH52*$CF$4,0)&gt;0,ROUND('НП ДЕННА'!BH52*$CF$4,0)*2,2),0)</f>
        <v>0</v>
      </c>
      <c r="BI52" s="323">
        <f>IF('НП ДЕННА'!BI52&gt;0,IF(ROUND('НП ДЕННА'!BI52*$CF$4,0)&gt;0,ROUND('НП ДЕННА'!BI52*$CF$4,0)*2,2),0)</f>
        <v>0</v>
      </c>
      <c r="BJ52" s="69">
        <f>'НП ДЕННА'!BJ52</f>
        <v>0</v>
      </c>
      <c r="BK52" s="323">
        <f>IF('НП ДЕННА'!BK52&gt;0,IF(ROUND('НП ДЕННА'!BK52*$CF$4,0)&gt;0,ROUND('НП ДЕННА'!BK52*$CF$4,0)*2,2),0)</f>
        <v>0</v>
      </c>
      <c r="BL52" s="323">
        <f>IF('НП ДЕННА'!BL52&gt;0,IF(ROUND('НП ДЕННА'!BL52*$CF$4,0)&gt;0,ROUND('НП ДЕННА'!BL52*$CF$4,0)*2,2),0)</f>
        <v>0</v>
      </c>
      <c r="BM52" s="323">
        <f>IF('НП ДЕННА'!BM52&gt;0,IF(ROUND('НП ДЕННА'!BM52*$CF$4,0)&gt;0,ROUND('НП ДЕННА'!BM52*$CF$4,0)*2,2),0)</f>
        <v>0</v>
      </c>
      <c r="BN52" s="69">
        <f>'НП ДЕННА'!BN52</f>
        <v>0</v>
      </c>
      <c r="BO52" s="323">
        <f>IF('НП ДЕННА'!BO52&gt;0,IF(ROUND('НП ДЕННА'!BO52*$CF$4,0)&gt;0,ROUND('НП ДЕННА'!BO52*$CF$4,0)*2,2),0)</f>
        <v>0</v>
      </c>
      <c r="BP52" s="323">
        <f>IF('НП ДЕННА'!BP52&gt;0,IF(ROUND('НП ДЕННА'!BP52*$CF$4,0)&gt;0,ROUND('НП ДЕННА'!BP52*$CF$4,0)*2,2),0)</f>
        <v>0</v>
      </c>
      <c r="BQ52" s="323">
        <f>IF('НП ДЕННА'!BQ52&gt;0,IF(ROUND('НП ДЕННА'!BQ52*$CF$4,0)&gt;0,ROUND('НП ДЕННА'!BQ52*$CF$4,0)*2,2),0)</f>
        <v>0</v>
      </c>
      <c r="BR52" s="69">
        <f>'НП ДЕННА'!BR52</f>
        <v>0</v>
      </c>
      <c r="BS52" s="323">
        <f>IF('НП ДЕННА'!BS52&gt;0,IF(ROUND('НП ДЕННА'!BS52*$CF$4,0)&gt;0,ROUND('НП ДЕННА'!BS52*$CF$4,0)*2,2),0)</f>
        <v>0</v>
      </c>
      <c r="BT52" s="323">
        <f>IF('НП ДЕННА'!BT52&gt;0,IF(ROUND('НП ДЕННА'!BT52*$CF$4,0)&gt;0,ROUND('НП ДЕННА'!BT52*$CF$4,0)*2,2),0)</f>
        <v>0</v>
      </c>
      <c r="BU52" s="323">
        <f>IF('НП ДЕННА'!BU52&gt;0,IF(ROUND('НП ДЕННА'!BU52*$CF$4,0)&gt;0,ROUND('НП ДЕННА'!BU52*$CF$4,0)*2,2),0)</f>
        <v>0</v>
      </c>
      <c r="BV52" s="69">
        <f>'НП ДЕННА'!BV52</f>
        <v>0</v>
      </c>
      <c r="BW52" s="323">
        <f>IF('НП ДЕННА'!BW52&gt;0,IF(ROUND('НП ДЕННА'!BW52*$CF$4,0)&gt;0,ROUND('НП ДЕННА'!BW52*$CF$4,0)*2,2),0)</f>
        <v>0</v>
      </c>
      <c r="BX52" s="323">
        <f>IF('НП ДЕННА'!BX52&gt;0,IF(ROUND('НП ДЕННА'!BX52*$CF$4,0)&gt;0,ROUND('НП ДЕННА'!BX52*$CF$4,0)*2,2),0)</f>
        <v>0</v>
      </c>
      <c r="BY52" s="323">
        <f>IF('НП ДЕННА'!BY52&gt;0,IF(ROUND('НП ДЕННА'!BY52*$CF$4,0)&gt;0,ROUND('НП ДЕННА'!BY52*$CF$4,0)*2,2),0)</f>
        <v>0</v>
      </c>
      <c r="BZ52" s="69">
        <f>'НП ДЕННА'!BZ52</f>
        <v>0</v>
      </c>
      <c r="CA52" s="323">
        <f>IF('НП ДЕННА'!CA52&gt;0,IF(ROUND('НП ДЕННА'!CA52*$CF$4,0)&gt;0,ROUND('НП ДЕННА'!CA52*$CF$4,0)*2,2),0)</f>
        <v>0</v>
      </c>
      <c r="CB52" s="323">
        <f>IF('НП ДЕННА'!CB52&gt;0,IF(ROUND('НП ДЕННА'!CB52*$CF$4,0)&gt;0,ROUND('НП ДЕННА'!CB52*$CF$4,0)*2,2),0)</f>
        <v>0</v>
      </c>
      <c r="CC52" s="323">
        <f>IF('НП ДЕННА'!CC52&gt;0,IF(ROUND('НП ДЕННА'!CC52*$CF$4,0)&gt;0,ROUND('НП ДЕННА'!CC52*$CF$4,0)*2,2),0)</f>
        <v>0</v>
      </c>
      <c r="CD52" s="69">
        <f>'НП ДЕННА'!CD52</f>
        <v>0</v>
      </c>
      <c r="CE52" s="62">
        <f t="shared" si="8"/>
        <v>0</v>
      </c>
    </row>
    <row r="53" spans="1:83" s="19" customFormat="1" ht="10.199999999999999" hidden="1" x14ac:dyDescent="0.2">
      <c r="A53" s="22" t="str">
        <f>'НП ДЕННА'!A53</f>
        <v>1.1.12</v>
      </c>
      <c r="B53" s="363">
        <f>'НП ДЕННА'!B53</f>
        <v>0</v>
      </c>
      <c r="C53" s="364">
        <f>'НП ДЕННА'!C53</f>
        <v>0</v>
      </c>
      <c r="D53" s="272">
        <f>'НП ДЕННА'!D53</f>
        <v>0</v>
      </c>
      <c r="E53" s="273">
        <f>'НП ДЕННА'!E53</f>
        <v>0</v>
      </c>
      <c r="F53" s="273">
        <f>'НП ДЕННА'!F53</f>
        <v>0</v>
      </c>
      <c r="G53" s="274">
        <f>'НП ДЕННА'!G53</f>
        <v>0</v>
      </c>
      <c r="H53" s="272">
        <f>'НП ДЕННА'!H53</f>
        <v>0</v>
      </c>
      <c r="I53" s="273">
        <f>'НП ДЕННА'!I53</f>
        <v>0</v>
      </c>
      <c r="J53" s="273">
        <f>'НП ДЕННА'!J53</f>
        <v>0</v>
      </c>
      <c r="K53" s="273">
        <f>'НП ДЕННА'!K53</f>
        <v>0</v>
      </c>
      <c r="L53" s="273">
        <f>'НП ДЕННА'!L53</f>
        <v>0</v>
      </c>
      <c r="M53" s="273">
        <f>'НП ДЕННА'!M53</f>
        <v>0</v>
      </c>
      <c r="N53" s="273">
        <f>'НП ДЕННА'!N53</f>
        <v>0</v>
      </c>
      <c r="O53" s="273">
        <f>'НП ДЕННА'!O53</f>
        <v>0</v>
      </c>
      <c r="P53" s="273">
        <f>'НП ДЕННА'!P53</f>
        <v>0</v>
      </c>
      <c r="Q53" s="273">
        <f>'НП ДЕННА'!Q53</f>
        <v>0</v>
      </c>
      <c r="R53" s="273">
        <f>'НП ДЕННА'!R53</f>
        <v>0</v>
      </c>
      <c r="S53" s="273">
        <f>'НП ДЕННА'!S53</f>
        <v>0</v>
      </c>
      <c r="T53" s="257">
        <f>'НП ДЕННА'!T53</f>
        <v>0</v>
      </c>
      <c r="U53" s="257">
        <f>'НП ДЕННА'!U53</f>
        <v>0</v>
      </c>
      <c r="V53" s="367">
        <f>'НП ДЕННА'!V53</f>
        <v>0</v>
      </c>
      <c r="W53" s="431">
        <f>'НП ДЕННА'!W53</f>
        <v>0</v>
      </c>
      <c r="X53" s="431">
        <f>'НП ДЕННА'!X53</f>
        <v>0</v>
      </c>
      <c r="Y53" s="431">
        <f>'НП ДЕННА'!Y53</f>
        <v>0</v>
      </c>
      <c r="Z53" s="431">
        <f>'НП ДЕННА'!Z53</f>
        <v>0</v>
      </c>
      <c r="AA53" s="431">
        <f>'НП ДЕННА'!AA53</f>
        <v>0</v>
      </c>
      <c r="AB53" s="431">
        <f>'НП ДЕННА'!AB53</f>
        <v>0</v>
      </c>
      <c r="AC53" s="275">
        <f>'НП ДЕННА'!AC53</f>
        <v>0</v>
      </c>
      <c r="AD53" s="134">
        <f>'НП ДЕННА'!AD53</f>
        <v>0</v>
      </c>
      <c r="AE53" s="9">
        <f t="shared" si="5"/>
        <v>0</v>
      </c>
      <c r="AF53" s="9">
        <f t="shared" si="6"/>
        <v>0</v>
      </c>
      <c r="AG53" s="9">
        <f t="shared" si="7"/>
        <v>0</v>
      </c>
      <c r="AH53" s="9">
        <f t="shared" si="4"/>
        <v>0</v>
      </c>
      <c r="AI53" s="323">
        <f>IF('НП ДЕННА'!AI53&gt;0,IF(ROUND('НП ДЕННА'!AI53*$CF$4,0)&gt;0,ROUND('НП ДЕННА'!AI53*$CF$4,0)*2,2),0)</f>
        <v>0</v>
      </c>
      <c r="AJ53" s="323">
        <f>IF('НП ДЕННА'!AJ53&gt;0,IF(ROUND('НП ДЕННА'!AJ53*$CF$4,0)&gt;0,ROUND('НП ДЕННА'!AJ53*$CF$4,0)*2,2),0)</f>
        <v>0</v>
      </c>
      <c r="AK53" s="323">
        <f>IF('НП ДЕННА'!AK53&gt;0,IF(ROUND('НП ДЕННА'!AK53*$CF$4,0)&gt;0,ROUND('НП ДЕННА'!AK53*$CF$4,0)*2,2),0)</f>
        <v>0</v>
      </c>
      <c r="AL53" s="69">
        <f>'НП ДЕННА'!AL53</f>
        <v>0</v>
      </c>
      <c r="AM53" s="323">
        <f>IF('НП ДЕННА'!AM53&gt;0,IF(ROUND('НП ДЕННА'!AM53*$CF$4,0)&gt;0,ROUND('НП ДЕННА'!AM53*$CF$4,0)*2,2),0)</f>
        <v>0</v>
      </c>
      <c r="AN53" s="323">
        <f>IF('НП ДЕННА'!AN53&gt;0,IF(ROUND('НП ДЕННА'!AN53*$CF$4,0)&gt;0,ROUND('НП ДЕННА'!AN53*$CF$4,0)*2,2),0)</f>
        <v>0</v>
      </c>
      <c r="AO53" s="323">
        <f>IF('НП ДЕННА'!AO53&gt;0,IF(ROUND('НП ДЕННА'!AO53*$CF$4,0)&gt;0,ROUND('НП ДЕННА'!AO53*$CF$4,0)*2,2),0)</f>
        <v>0</v>
      </c>
      <c r="AP53" s="69">
        <f>'НП ДЕННА'!AP53</f>
        <v>0</v>
      </c>
      <c r="AQ53" s="323">
        <f>IF('НП ДЕННА'!AQ53&gt;0,IF(ROUND('НП ДЕННА'!AQ53*$CF$4,0)&gt;0,ROUND('НП ДЕННА'!AQ53*$CF$4,0)*2,2),0)</f>
        <v>0</v>
      </c>
      <c r="AR53" s="323">
        <f>IF('НП ДЕННА'!AR53&gt;0,IF(ROUND('НП ДЕННА'!AR53*$CF$4,0)&gt;0,ROUND('НП ДЕННА'!AR53*$CF$4,0)*2,2),0)</f>
        <v>0</v>
      </c>
      <c r="AS53" s="323">
        <f>IF('НП ДЕННА'!AS53&gt;0,IF(ROUND('НП ДЕННА'!AS53*$CF$4,0)&gt;0,ROUND('НП ДЕННА'!AS53*$CF$4,0)*2,2),0)</f>
        <v>0</v>
      </c>
      <c r="AT53" s="69">
        <f>'НП ДЕННА'!AT53</f>
        <v>0</v>
      </c>
      <c r="AU53" s="323">
        <f>IF('НП ДЕННА'!AU53&gt;0,IF(ROUND('НП ДЕННА'!AU53*$CF$4,0)&gt;0,ROUND('НП ДЕННА'!AU53*$CF$4,0)*2,2),0)</f>
        <v>0</v>
      </c>
      <c r="AV53" s="323">
        <f>IF('НП ДЕННА'!AV53&gt;0,IF(ROUND('НП ДЕННА'!AV53*$CF$4,0)&gt;0,ROUND('НП ДЕННА'!AV53*$CF$4,0)*2,2),0)</f>
        <v>0</v>
      </c>
      <c r="AW53" s="323">
        <f>IF('НП ДЕННА'!AW53&gt;0,IF(ROUND('НП ДЕННА'!AW53*$CF$4,0)&gt;0,ROUND('НП ДЕННА'!AW53*$CF$4,0)*2,2),0)</f>
        <v>0</v>
      </c>
      <c r="AX53" s="69">
        <f>'НП ДЕННА'!AX53</f>
        <v>0</v>
      </c>
      <c r="AY53" s="323">
        <f>IF('НП ДЕННА'!AY53&gt;0,IF(ROUND('НП ДЕННА'!AY53*$CF$4,0)&gt;0,ROUND('НП ДЕННА'!AY53*$CF$4,0)*2,2),0)</f>
        <v>0</v>
      </c>
      <c r="AZ53" s="323">
        <f>IF('НП ДЕННА'!AZ53&gt;0,IF(ROUND('НП ДЕННА'!AZ53*$CF$4,0)&gt;0,ROUND('НП ДЕННА'!AZ53*$CF$4,0)*2,2),0)</f>
        <v>0</v>
      </c>
      <c r="BA53" s="323">
        <f>IF('НП ДЕННА'!BA53&gt;0,IF(ROUND('НП ДЕННА'!BA53*$CF$4,0)&gt;0,ROUND('НП ДЕННА'!BA53*$CF$4,0)*2,2),0)</f>
        <v>0</v>
      </c>
      <c r="BB53" s="69">
        <f>'НП ДЕННА'!BB53</f>
        <v>0</v>
      </c>
      <c r="BC53" s="323">
        <f>IF('НП ДЕННА'!BC53&gt;0,IF(ROUND('НП ДЕННА'!BC53*$CF$4,0)&gt;0,ROUND('НП ДЕННА'!BC53*$CF$4,0)*2,2),0)</f>
        <v>0</v>
      </c>
      <c r="BD53" s="323">
        <f>IF('НП ДЕННА'!BD53&gt;0,IF(ROUND('НП ДЕННА'!BD53*$CF$4,0)&gt;0,ROUND('НП ДЕННА'!BD53*$CF$4,0)*2,2),0)</f>
        <v>0</v>
      </c>
      <c r="BE53" s="323">
        <f>IF('НП ДЕННА'!BE53&gt;0,IF(ROUND('НП ДЕННА'!BE53*$CF$4,0)&gt;0,ROUND('НП ДЕННА'!BE53*$CF$4,0)*2,2),0)</f>
        <v>0</v>
      </c>
      <c r="BF53" s="69">
        <f>'НП ДЕННА'!BF53</f>
        <v>0</v>
      </c>
      <c r="BG53" s="323">
        <f>IF('НП ДЕННА'!BG53&gt;0,IF(ROUND('НП ДЕННА'!BG53*$CF$4,0)&gt;0,ROUND('НП ДЕННА'!BG53*$CF$4,0)*2,2),0)</f>
        <v>0</v>
      </c>
      <c r="BH53" s="323">
        <f>IF('НП ДЕННА'!BH53&gt;0,IF(ROUND('НП ДЕННА'!BH53*$CF$4,0)&gt;0,ROUND('НП ДЕННА'!BH53*$CF$4,0)*2,2),0)</f>
        <v>0</v>
      </c>
      <c r="BI53" s="323">
        <f>IF('НП ДЕННА'!BI53&gt;0,IF(ROUND('НП ДЕННА'!BI53*$CF$4,0)&gt;0,ROUND('НП ДЕННА'!BI53*$CF$4,0)*2,2),0)</f>
        <v>0</v>
      </c>
      <c r="BJ53" s="69">
        <f>'НП ДЕННА'!BJ53</f>
        <v>0</v>
      </c>
      <c r="BK53" s="323">
        <f>IF('НП ДЕННА'!BK53&gt;0,IF(ROUND('НП ДЕННА'!BK53*$CF$4,0)&gt;0,ROUND('НП ДЕННА'!BK53*$CF$4,0)*2,2),0)</f>
        <v>0</v>
      </c>
      <c r="BL53" s="323">
        <f>IF('НП ДЕННА'!BL53&gt;0,IF(ROUND('НП ДЕННА'!BL53*$CF$4,0)&gt;0,ROUND('НП ДЕННА'!BL53*$CF$4,0)*2,2),0)</f>
        <v>0</v>
      </c>
      <c r="BM53" s="323">
        <f>IF('НП ДЕННА'!BM53&gt;0,IF(ROUND('НП ДЕННА'!BM53*$CF$4,0)&gt;0,ROUND('НП ДЕННА'!BM53*$CF$4,0)*2,2),0)</f>
        <v>0</v>
      </c>
      <c r="BN53" s="69">
        <f>'НП ДЕННА'!BN53</f>
        <v>0</v>
      </c>
      <c r="BO53" s="323">
        <f>IF('НП ДЕННА'!BO53&gt;0,IF(ROUND('НП ДЕННА'!BO53*$CF$4,0)&gt;0,ROUND('НП ДЕННА'!BO53*$CF$4,0)*2,2),0)</f>
        <v>0</v>
      </c>
      <c r="BP53" s="323">
        <f>IF('НП ДЕННА'!BP53&gt;0,IF(ROUND('НП ДЕННА'!BP53*$CF$4,0)&gt;0,ROUND('НП ДЕННА'!BP53*$CF$4,0)*2,2),0)</f>
        <v>0</v>
      </c>
      <c r="BQ53" s="323">
        <f>IF('НП ДЕННА'!BQ53&gt;0,IF(ROUND('НП ДЕННА'!BQ53*$CF$4,0)&gt;0,ROUND('НП ДЕННА'!BQ53*$CF$4,0)*2,2),0)</f>
        <v>0</v>
      </c>
      <c r="BR53" s="69">
        <f>'НП ДЕННА'!BR53</f>
        <v>0</v>
      </c>
      <c r="BS53" s="323">
        <f>IF('НП ДЕННА'!BS53&gt;0,IF(ROUND('НП ДЕННА'!BS53*$CF$4,0)&gt;0,ROUND('НП ДЕННА'!BS53*$CF$4,0)*2,2),0)</f>
        <v>0</v>
      </c>
      <c r="BT53" s="323">
        <f>IF('НП ДЕННА'!BT53&gt;0,IF(ROUND('НП ДЕННА'!BT53*$CF$4,0)&gt;0,ROUND('НП ДЕННА'!BT53*$CF$4,0)*2,2),0)</f>
        <v>0</v>
      </c>
      <c r="BU53" s="323">
        <f>IF('НП ДЕННА'!BU53&gt;0,IF(ROUND('НП ДЕННА'!BU53*$CF$4,0)&gt;0,ROUND('НП ДЕННА'!BU53*$CF$4,0)*2,2),0)</f>
        <v>0</v>
      </c>
      <c r="BV53" s="69">
        <f>'НП ДЕННА'!BV53</f>
        <v>0</v>
      </c>
      <c r="BW53" s="323">
        <f>IF('НП ДЕННА'!BW53&gt;0,IF(ROUND('НП ДЕННА'!BW53*$CF$4,0)&gt;0,ROUND('НП ДЕННА'!BW53*$CF$4,0)*2,2),0)</f>
        <v>0</v>
      </c>
      <c r="BX53" s="323">
        <f>IF('НП ДЕННА'!BX53&gt;0,IF(ROUND('НП ДЕННА'!BX53*$CF$4,0)&gt;0,ROUND('НП ДЕННА'!BX53*$CF$4,0)*2,2),0)</f>
        <v>0</v>
      </c>
      <c r="BY53" s="323">
        <f>IF('НП ДЕННА'!BY53&gt;0,IF(ROUND('НП ДЕННА'!BY53*$CF$4,0)&gt;0,ROUND('НП ДЕННА'!BY53*$CF$4,0)*2,2),0)</f>
        <v>0</v>
      </c>
      <c r="BZ53" s="69">
        <f>'НП ДЕННА'!BZ53</f>
        <v>0</v>
      </c>
      <c r="CA53" s="323">
        <f>IF('НП ДЕННА'!CA53&gt;0,IF(ROUND('НП ДЕННА'!CA53*$CF$4,0)&gt;0,ROUND('НП ДЕННА'!CA53*$CF$4,0)*2,2),0)</f>
        <v>0</v>
      </c>
      <c r="CB53" s="323">
        <f>IF('НП ДЕННА'!CB53&gt;0,IF(ROUND('НП ДЕННА'!CB53*$CF$4,0)&gt;0,ROUND('НП ДЕННА'!CB53*$CF$4,0)*2,2),0)</f>
        <v>0</v>
      </c>
      <c r="CC53" s="323">
        <f>IF('НП ДЕННА'!CC53&gt;0,IF(ROUND('НП ДЕННА'!CC53*$CF$4,0)&gt;0,ROUND('НП ДЕННА'!CC53*$CF$4,0)*2,2),0)</f>
        <v>0</v>
      </c>
      <c r="CD53" s="69">
        <f>'НП ДЕННА'!CD53</f>
        <v>0</v>
      </c>
      <c r="CE53" s="62">
        <f t="shared" si="8"/>
        <v>0</v>
      </c>
    </row>
    <row r="54" spans="1:83" s="19" customFormat="1" ht="10.199999999999999" hidden="1" x14ac:dyDescent="0.2">
      <c r="A54" s="22" t="str">
        <f>'НП ДЕННА'!A54</f>
        <v>1.1.12</v>
      </c>
      <c r="B54" s="363">
        <f>'НП ДЕННА'!B54</f>
        <v>0</v>
      </c>
      <c r="C54" s="364">
        <f>'НП ДЕННА'!C54</f>
        <v>0</v>
      </c>
      <c r="D54" s="272">
        <f>'НП ДЕННА'!D54</f>
        <v>0</v>
      </c>
      <c r="E54" s="273">
        <f>'НП ДЕННА'!E54</f>
        <v>0</v>
      </c>
      <c r="F54" s="273">
        <f>'НП ДЕННА'!F54</f>
        <v>0</v>
      </c>
      <c r="G54" s="274">
        <f>'НП ДЕННА'!G54</f>
        <v>0</v>
      </c>
      <c r="H54" s="272">
        <f>'НП ДЕННА'!H54</f>
        <v>0</v>
      </c>
      <c r="I54" s="273">
        <f>'НП ДЕННА'!I54</f>
        <v>0</v>
      </c>
      <c r="J54" s="273">
        <f>'НП ДЕННА'!J54</f>
        <v>0</v>
      </c>
      <c r="K54" s="273">
        <f>'НП ДЕННА'!K54</f>
        <v>0</v>
      </c>
      <c r="L54" s="273">
        <f>'НП ДЕННА'!L54</f>
        <v>0</v>
      </c>
      <c r="M54" s="273">
        <f>'НП ДЕННА'!M54</f>
        <v>0</v>
      </c>
      <c r="N54" s="273">
        <f>'НП ДЕННА'!N54</f>
        <v>0</v>
      </c>
      <c r="O54" s="273">
        <f>'НП ДЕННА'!O54</f>
        <v>0</v>
      </c>
      <c r="P54" s="273">
        <f>'НП ДЕННА'!P54</f>
        <v>0</v>
      </c>
      <c r="Q54" s="273">
        <f>'НП ДЕННА'!Q54</f>
        <v>0</v>
      </c>
      <c r="R54" s="273">
        <f>'НП ДЕННА'!R54</f>
        <v>0</v>
      </c>
      <c r="S54" s="273">
        <f>'НП ДЕННА'!S54</f>
        <v>0</v>
      </c>
      <c r="T54" s="257">
        <f>'НП ДЕННА'!T54</f>
        <v>0</v>
      </c>
      <c r="U54" s="257">
        <f>'НП ДЕННА'!U54</f>
        <v>0</v>
      </c>
      <c r="V54" s="367">
        <f>'НП ДЕННА'!V54</f>
        <v>0</v>
      </c>
      <c r="W54" s="431">
        <f>'НП ДЕННА'!W54</f>
        <v>0</v>
      </c>
      <c r="X54" s="431">
        <f>'НП ДЕННА'!X54</f>
        <v>0</v>
      </c>
      <c r="Y54" s="431">
        <f>'НП ДЕННА'!Y54</f>
        <v>0</v>
      </c>
      <c r="Z54" s="431">
        <f>'НП ДЕННА'!Z54</f>
        <v>0</v>
      </c>
      <c r="AA54" s="431">
        <f>'НП ДЕННА'!AA54</f>
        <v>0</v>
      </c>
      <c r="AB54" s="431">
        <f>'НП ДЕННА'!AB54</f>
        <v>0</v>
      </c>
      <c r="AC54" s="275">
        <f>'НП ДЕННА'!AC54</f>
        <v>0</v>
      </c>
      <c r="AD54" s="134">
        <f>'НП ДЕННА'!AD54</f>
        <v>0</v>
      </c>
      <c r="AE54" s="9">
        <f t="shared" si="5"/>
        <v>0</v>
      </c>
      <c r="AF54" s="9">
        <f t="shared" si="6"/>
        <v>0</v>
      </c>
      <c r="AG54" s="9">
        <f t="shared" si="7"/>
        <v>0</v>
      </c>
      <c r="AH54" s="9">
        <f t="shared" si="4"/>
        <v>0</v>
      </c>
      <c r="AI54" s="323">
        <f>IF('НП ДЕННА'!AI54&gt;0,IF(ROUND('НП ДЕННА'!AI54*$CF$4,0)&gt;0,ROUND('НП ДЕННА'!AI54*$CF$4,0)*2,2),0)</f>
        <v>0</v>
      </c>
      <c r="AJ54" s="323">
        <f>IF('НП ДЕННА'!AJ54&gt;0,IF(ROUND('НП ДЕННА'!AJ54*$CF$4,0)&gt;0,ROUND('НП ДЕННА'!AJ54*$CF$4,0)*2,2),0)</f>
        <v>0</v>
      </c>
      <c r="AK54" s="323">
        <f>IF('НП ДЕННА'!AK54&gt;0,IF(ROUND('НП ДЕННА'!AK54*$CF$4,0)&gt;0,ROUND('НП ДЕННА'!AK54*$CF$4,0)*2,2),0)</f>
        <v>0</v>
      </c>
      <c r="AL54" s="69">
        <f>'НП ДЕННА'!AL54</f>
        <v>0</v>
      </c>
      <c r="AM54" s="323">
        <f>IF('НП ДЕННА'!AM54&gt;0,IF(ROUND('НП ДЕННА'!AM54*$CF$4,0)&gt;0,ROUND('НП ДЕННА'!AM54*$CF$4,0)*2,2),0)</f>
        <v>0</v>
      </c>
      <c r="AN54" s="323">
        <f>IF('НП ДЕННА'!AN54&gt;0,IF(ROUND('НП ДЕННА'!AN54*$CF$4,0)&gt;0,ROUND('НП ДЕННА'!AN54*$CF$4,0)*2,2),0)</f>
        <v>0</v>
      </c>
      <c r="AO54" s="323">
        <f>IF('НП ДЕННА'!AO54&gt;0,IF(ROUND('НП ДЕННА'!AO54*$CF$4,0)&gt;0,ROUND('НП ДЕННА'!AO54*$CF$4,0)*2,2),0)</f>
        <v>0</v>
      </c>
      <c r="AP54" s="69">
        <f>'НП ДЕННА'!AP54</f>
        <v>0</v>
      </c>
      <c r="AQ54" s="323">
        <f>IF('НП ДЕННА'!AQ54&gt;0,IF(ROUND('НП ДЕННА'!AQ54*$CF$4,0)&gt;0,ROUND('НП ДЕННА'!AQ54*$CF$4,0)*2,2),0)</f>
        <v>0</v>
      </c>
      <c r="AR54" s="323">
        <f>IF('НП ДЕННА'!AR54&gt;0,IF(ROUND('НП ДЕННА'!AR54*$CF$4,0)&gt;0,ROUND('НП ДЕННА'!AR54*$CF$4,0)*2,2),0)</f>
        <v>0</v>
      </c>
      <c r="AS54" s="323">
        <f>IF('НП ДЕННА'!AS54&gt;0,IF(ROUND('НП ДЕННА'!AS54*$CF$4,0)&gt;0,ROUND('НП ДЕННА'!AS54*$CF$4,0)*2,2),0)</f>
        <v>0</v>
      </c>
      <c r="AT54" s="69">
        <f>'НП ДЕННА'!AT54</f>
        <v>0</v>
      </c>
      <c r="AU54" s="323">
        <f>IF('НП ДЕННА'!AU54&gt;0,IF(ROUND('НП ДЕННА'!AU54*$CF$4,0)&gt;0,ROUND('НП ДЕННА'!AU54*$CF$4,0)*2,2),0)</f>
        <v>0</v>
      </c>
      <c r="AV54" s="323">
        <f>IF('НП ДЕННА'!AV54&gt;0,IF(ROUND('НП ДЕННА'!AV54*$CF$4,0)&gt;0,ROUND('НП ДЕННА'!AV54*$CF$4,0)*2,2),0)</f>
        <v>0</v>
      </c>
      <c r="AW54" s="323">
        <f>IF('НП ДЕННА'!AW54&gt;0,IF(ROUND('НП ДЕННА'!AW54*$CF$4,0)&gt;0,ROUND('НП ДЕННА'!AW54*$CF$4,0)*2,2),0)</f>
        <v>0</v>
      </c>
      <c r="AX54" s="69">
        <f>'НП ДЕННА'!AX54</f>
        <v>0</v>
      </c>
      <c r="AY54" s="323">
        <f>IF('НП ДЕННА'!AY54&gt;0,IF(ROUND('НП ДЕННА'!AY54*$CF$4,0)&gt;0,ROUND('НП ДЕННА'!AY54*$CF$4,0)*2,2),0)</f>
        <v>0</v>
      </c>
      <c r="AZ54" s="323">
        <f>IF('НП ДЕННА'!AZ54&gt;0,IF(ROUND('НП ДЕННА'!AZ54*$CF$4,0)&gt;0,ROUND('НП ДЕННА'!AZ54*$CF$4,0)*2,2),0)</f>
        <v>0</v>
      </c>
      <c r="BA54" s="323">
        <f>IF('НП ДЕННА'!BA54&gt;0,IF(ROUND('НП ДЕННА'!BA54*$CF$4,0)&gt;0,ROUND('НП ДЕННА'!BA54*$CF$4,0)*2,2),0)</f>
        <v>0</v>
      </c>
      <c r="BB54" s="69">
        <f>'НП ДЕННА'!BB54</f>
        <v>0</v>
      </c>
      <c r="BC54" s="323">
        <f>IF('НП ДЕННА'!BC54&gt;0,IF(ROUND('НП ДЕННА'!BC54*$CF$4,0)&gt;0,ROUND('НП ДЕННА'!BC54*$CF$4,0)*2,2),0)</f>
        <v>0</v>
      </c>
      <c r="BD54" s="323">
        <f>IF('НП ДЕННА'!BD54&gt;0,IF(ROUND('НП ДЕННА'!BD54*$CF$4,0)&gt;0,ROUND('НП ДЕННА'!BD54*$CF$4,0)*2,2),0)</f>
        <v>0</v>
      </c>
      <c r="BE54" s="323">
        <f>IF('НП ДЕННА'!BE54&gt;0,IF(ROUND('НП ДЕННА'!BE54*$CF$4,0)&gt;0,ROUND('НП ДЕННА'!BE54*$CF$4,0)*2,2),0)</f>
        <v>0</v>
      </c>
      <c r="BF54" s="69">
        <f>'НП ДЕННА'!BF54</f>
        <v>0</v>
      </c>
      <c r="BG54" s="323">
        <f>IF('НП ДЕННА'!BG54&gt;0,IF(ROUND('НП ДЕННА'!BG54*$CF$4,0)&gt;0,ROUND('НП ДЕННА'!BG54*$CF$4,0)*2,2),0)</f>
        <v>0</v>
      </c>
      <c r="BH54" s="323">
        <f>IF('НП ДЕННА'!BH54&gt;0,IF(ROUND('НП ДЕННА'!BH54*$CF$4,0)&gt;0,ROUND('НП ДЕННА'!BH54*$CF$4,0)*2,2),0)</f>
        <v>0</v>
      </c>
      <c r="BI54" s="323">
        <f>IF('НП ДЕННА'!BI54&gt;0,IF(ROUND('НП ДЕННА'!BI54*$CF$4,0)&gt;0,ROUND('НП ДЕННА'!BI54*$CF$4,0)*2,2),0)</f>
        <v>0</v>
      </c>
      <c r="BJ54" s="69">
        <f>'НП ДЕННА'!BJ54</f>
        <v>0</v>
      </c>
      <c r="BK54" s="323">
        <f>IF('НП ДЕННА'!BK54&gt;0,IF(ROUND('НП ДЕННА'!BK54*$CF$4,0)&gt;0,ROUND('НП ДЕННА'!BK54*$CF$4,0)*2,2),0)</f>
        <v>0</v>
      </c>
      <c r="BL54" s="323">
        <f>IF('НП ДЕННА'!BL54&gt;0,IF(ROUND('НП ДЕННА'!BL54*$CF$4,0)&gt;0,ROUND('НП ДЕННА'!BL54*$CF$4,0)*2,2),0)</f>
        <v>0</v>
      </c>
      <c r="BM54" s="323">
        <f>IF('НП ДЕННА'!BM54&gt;0,IF(ROUND('НП ДЕННА'!BM54*$CF$4,0)&gt;0,ROUND('НП ДЕННА'!BM54*$CF$4,0)*2,2),0)</f>
        <v>0</v>
      </c>
      <c r="BN54" s="69">
        <f>'НП ДЕННА'!BN54</f>
        <v>0</v>
      </c>
      <c r="BO54" s="323">
        <f>IF('НП ДЕННА'!BO54&gt;0,IF(ROUND('НП ДЕННА'!BO54*$CF$4,0)&gt;0,ROUND('НП ДЕННА'!BO54*$CF$4,0)*2,2),0)</f>
        <v>0</v>
      </c>
      <c r="BP54" s="323">
        <f>IF('НП ДЕННА'!BP54&gt;0,IF(ROUND('НП ДЕННА'!BP54*$CF$4,0)&gt;0,ROUND('НП ДЕННА'!BP54*$CF$4,0)*2,2),0)</f>
        <v>0</v>
      </c>
      <c r="BQ54" s="323">
        <f>IF('НП ДЕННА'!BQ54&gt;0,IF(ROUND('НП ДЕННА'!BQ54*$CF$4,0)&gt;0,ROUND('НП ДЕННА'!BQ54*$CF$4,0)*2,2),0)</f>
        <v>0</v>
      </c>
      <c r="BR54" s="69">
        <f>'НП ДЕННА'!BR54</f>
        <v>0</v>
      </c>
      <c r="BS54" s="323">
        <f>IF('НП ДЕННА'!BS54&gt;0,IF(ROUND('НП ДЕННА'!BS54*$CF$4,0)&gt;0,ROUND('НП ДЕННА'!BS54*$CF$4,0)*2,2),0)</f>
        <v>0</v>
      </c>
      <c r="BT54" s="323">
        <f>IF('НП ДЕННА'!BT54&gt;0,IF(ROUND('НП ДЕННА'!BT54*$CF$4,0)&gt;0,ROUND('НП ДЕННА'!BT54*$CF$4,0)*2,2),0)</f>
        <v>0</v>
      </c>
      <c r="BU54" s="323">
        <f>IF('НП ДЕННА'!BU54&gt;0,IF(ROUND('НП ДЕННА'!BU54*$CF$4,0)&gt;0,ROUND('НП ДЕННА'!BU54*$CF$4,0)*2,2),0)</f>
        <v>0</v>
      </c>
      <c r="BV54" s="69">
        <f>'НП ДЕННА'!BV54</f>
        <v>0</v>
      </c>
      <c r="BW54" s="323">
        <f>IF('НП ДЕННА'!BW54&gt;0,IF(ROUND('НП ДЕННА'!BW54*$CF$4,0)&gt;0,ROUND('НП ДЕННА'!BW54*$CF$4,0)*2,2),0)</f>
        <v>0</v>
      </c>
      <c r="BX54" s="323">
        <f>IF('НП ДЕННА'!BX54&gt;0,IF(ROUND('НП ДЕННА'!BX54*$CF$4,0)&gt;0,ROUND('НП ДЕННА'!BX54*$CF$4,0)*2,2),0)</f>
        <v>0</v>
      </c>
      <c r="BY54" s="323">
        <f>IF('НП ДЕННА'!BY54&gt;0,IF(ROUND('НП ДЕННА'!BY54*$CF$4,0)&gt;0,ROUND('НП ДЕННА'!BY54*$CF$4,0)*2,2),0)</f>
        <v>0</v>
      </c>
      <c r="BZ54" s="69">
        <f>'НП ДЕННА'!BZ54</f>
        <v>0</v>
      </c>
      <c r="CA54" s="323">
        <f>IF('НП ДЕННА'!CA54&gt;0,IF(ROUND('НП ДЕННА'!CA54*$CF$4,0)&gt;0,ROUND('НП ДЕННА'!CA54*$CF$4,0)*2,2),0)</f>
        <v>0</v>
      </c>
      <c r="CB54" s="323">
        <f>IF('НП ДЕННА'!CB54&gt;0,IF(ROUND('НП ДЕННА'!CB54*$CF$4,0)&gt;0,ROUND('НП ДЕННА'!CB54*$CF$4,0)*2,2),0)</f>
        <v>0</v>
      </c>
      <c r="CC54" s="323">
        <f>IF('НП ДЕННА'!CC54&gt;0,IF(ROUND('НП ДЕННА'!CC54*$CF$4,0)&gt;0,ROUND('НП ДЕННА'!CC54*$CF$4,0)*2,2),0)</f>
        <v>0</v>
      </c>
      <c r="CD54" s="69">
        <f>'НП ДЕННА'!CD54</f>
        <v>0</v>
      </c>
      <c r="CE54" s="62">
        <f t="shared" si="8"/>
        <v>0</v>
      </c>
    </row>
    <row r="55" spans="1:83" s="19" customFormat="1" ht="10.199999999999999" hidden="1" x14ac:dyDescent="0.2">
      <c r="A55" s="22" t="str">
        <f>'НП ДЕННА'!A55</f>
        <v>1.1.12</v>
      </c>
      <c r="B55" s="363">
        <f>'НП ДЕННА'!B55</f>
        <v>0</v>
      </c>
      <c r="C55" s="364">
        <f>'НП ДЕННА'!C55</f>
        <v>0</v>
      </c>
      <c r="D55" s="272">
        <f>'НП ДЕННА'!D55</f>
        <v>0</v>
      </c>
      <c r="E55" s="273">
        <f>'НП ДЕННА'!E55</f>
        <v>0</v>
      </c>
      <c r="F55" s="273">
        <f>'НП ДЕННА'!F55</f>
        <v>0</v>
      </c>
      <c r="G55" s="274">
        <f>'НП ДЕННА'!G55</f>
        <v>0</v>
      </c>
      <c r="H55" s="272">
        <f>'НП ДЕННА'!H55</f>
        <v>0</v>
      </c>
      <c r="I55" s="273">
        <f>'НП ДЕННА'!I55</f>
        <v>0</v>
      </c>
      <c r="J55" s="273">
        <f>'НП ДЕННА'!J55</f>
        <v>0</v>
      </c>
      <c r="K55" s="273">
        <f>'НП ДЕННА'!K55</f>
        <v>0</v>
      </c>
      <c r="L55" s="273">
        <f>'НП ДЕННА'!L55</f>
        <v>0</v>
      </c>
      <c r="M55" s="273">
        <f>'НП ДЕННА'!M55</f>
        <v>0</v>
      </c>
      <c r="N55" s="273">
        <f>'НП ДЕННА'!N55</f>
        <v>0</v>
      </c>
      <c r="O55" s="273">
        <f>'НП ДЕННА'!O55</f>
        <v>0</v>
      </c>
      <c r="P55" s="273">
        <f>'НП ДЕННА'!P55</f>
        <v>0</v>
      </c>
      <c r="Q55" s="273">
        <f>'НП ДЕННА'!Q55</f>
        <v>0</v>
      </c>
      <c r="R55" s="273">
        <f>'НП ДЕННА'!R55</f>
        <v>0</v>
      </c>
      <c r="S55" s="273">
        <f>'НП ДЕННА'!S55</f>
        <v>0</v>
      </c>
      <c r="T55" s="257">
        <f>'НП ДЕННА'!T55</f>
        <v>0</v>
      </c>
      <c r="U55" s="257">
        <f>'НП ДЕННА'!U55</f>
        <v>0</v>
      </c>
      <c r="V55" s="367">
        <f>'НП ДЕННА'!V55</f>
        <v>0</v>
      </c>
      <c r="W55" s="431">
        <f>'НП ДЕННА'!W55</f>
        <v>0</v>
      </c>
      <c r="X55" s="431">
        <f>'НП ДЕННА'!X55</f>
        <v>0</v>
      </c>
      <c r="Y55" s="431">
        <f>'НП ДЕННА'!Y55</f>
        <v>0</v>
      </c>
      <c r="Z55" s="431">
        <f>'НП ДЕННА'!Z55</f>
        <v>0</v>
      </c>
      <c r="AA55" s="431">
        <f>'НП ДЕННА'!AA55</f>
        <v>0</v>
      </c>
      <c r="AB55" s="431">
        <f>'НП ДЕННА'!AB55</f>
        <v>0</v>
      </c>
      <c r="AC55" s="275">
        <f>'НП ДЕННА'!AC55</f>
        <v>0</v>
      </c>
      <c r="AD55" s="134">
        <f>'НП ДЕННА'!AD55</f>
        <v>0</v>
      </c>
      <c r="AE55" s="9">
        <f t="shared" si="5"/>
        <v>0</v>
      </c>
      <c r="AF55" s="9">
        <f t="shared" si="6"/>
        <v>0</v>
      </c>
      <c r="AG55" s="9">
        <f t="shared" si="7"/>
        <v>0</v>
      </c>
      <c r="AH55" s="9">
        <f t="shared" si="4"/>
        <v>0</v>
      </c>
      <c r="AI55" s="323">
        <f>IF('НП ДЕННА'!AI55&gt;0,IF(ROUND('НП ДЕННА'!AI55*$CF$4,0)&gt;0,ROUND('НП ДЕННА'!AI55*$CF$4,0)*2,2),0)</f>
        <v>0</v>
      </c>
      <c r="AJ55" s="323">
        <f>IF('НП ДЕННА'!AJ55&gt;0,IF(ROUND('НП ДЕННА'!AJ55*$CF$4,0)&gt;0,ROUND('НП ДЕННА'!AJ55*$CF$4,0)*2,2),0)</f>
        <v>0</v>
      </c>
      <c r="AK55" s="323">
        <f>IF('НП ДЕННА'!AK55&gt;0,IF(ROUND('НП ДЕННА'!AK55*$CF$4,0)&gt;0,ROUND('НП ДЕННА'!AK55*$CF$4,0)*2,2),0)</f>
        <v>0</v>
      </c>
      <c r="AL55" s="69">
        <f>'НП ДЕННА'!AL55</f>
        <v>0</v>
      </c>
      <c r="AM55" s="323">
        <f>IF('НП ДЕННА'!AM55&gt;0,IF(ROUND('НП ДЕННА'!AM55*$CF$4,0)&gt;0,ROUND('НП ДЕННА'!AM55*$CF$4,0)*2,2),0)</f>
        <v>0</v>
      </c>
      <c r="AN55" s="323">
        <f>IF('НП ДЕННА'!AN55&gt;0,IF(ROUND('НП ДЕННА'!AN55*$CF$4,0)&gt;0,ROUND('НП ДЕННА'!AN55*$CF$4,0)*2,2),0)</f>
        <v>0</v>
      </c>
      <c r="AO55" s="323">
        <f>IF('НП ДЕННА'!AO55&gt;0,IF(ROUND('НП ДЕННА'!AO55*$CF$4,0)&gt;0,ROUND('НП ДЕННА'!AO55*$CF$4,0)*2,2),0)</f>
        <v>0</v>
      </c>
      <c r="AP55" s="69">
        <f>'НП ДЕННА'!AP55</f>
        <v>0</v>
      </c>
      <c r="AQ55" s="323">
        <f>IF('НП ДЕННА'!AQ55&gt;0,IF(ROUND('НП ДЕННА'!AQ55*$CF$4,0)&gt;0,ROUND('НП ДЕННА'!AQ55*$CF$4,0)*2,2),0)</f>
        <v>0</v>
      </c>
      <c r="AR55" s="323">
        <f>IF('НП ДЕННА'!AR55&gt;0,IF(ROUND('НП ДЕННА'!AR55*$CF$4,0)&gt;0,ROUND('НП ДЕННА'!AR55*$CF$4,0)*2,2),0)</f>
        <v>0</v>
      </c>
      <c r="AS55" s="323">
        <f>IF('НП ДЕННА'!AS55&gt;0,IF(ROUND('НП ДЕННА'!AS55*$CF$4,0)&gt;0,ROUND('НП ДЕННА'!AS55*$CF$4,0)*2,2),0)</f>
        <v>0</v>
      </c>
      <c r="AT55" s="69">
        <f>'НП ДЕННА'!AT55</f>
        <v>0</v>
      </c>
      <c r="AU55" s="323">
        <f>IF('НП ДЕННА'!AU55&gt;0,IF(ROUND('НП ДЕННА'!AU55*$CF$4,0)&gt;0,ROUND('НП ДЕННА'!AU55*$CF$4,0)*2,2),0)</f>
        <v>0</v>
      </c>
      <c r="AV55" s="323">
        <f>IF('НП ДЕННА'!AV55&gt;0,IF(ROUND('НП ДЕННА'!AV55*$CF$4,0)&gt;0,ROUND('НП ДЕННА'!AV55*$CF$4,0)*2,2),0)</f>
        <v>0</v>
      </c>
      <c r="AW55" s="323">
        <f>IF('НП ДЕННА'!AW55&gt;0,IF(ROUND('НП ДЕННА'!AW55*$CF$4,0)&gt;0,ROUND('НП ДЕННА'!AW55*$CF$4,0)*2,2),0)</f>
        <v>0</v>
      </c>
      <c r="AX55" s="69">
        <f>'НП ДЕННА'!AX55</f>
        <v>0</v>
      </c>
      <c r="AY55" s="323">
        <f>IF('НП ДЕННА'!AY55&gt;0,IF(ROUND('НП ДЕННА'!AY55*$CF$4,0)&gt;0,ROUND('НП ДЕННА'!AY55*$CF$4,0)*2,2),0)</f>
        <v>0</v>
      </c>
      <c r="AZ55" s="323">
        <f>IF('НП ДЕННА'!AZ55&gt;0,IF(ROUND('НП ДЕННА'!AZ55*$CF$4,0)&gt;0,ROUND('НП ДЕННА'!AZ55*$CF$4,0)*2,2),0)</f>
        <v>0</v>
      </c>
      <c r="BA55" s="323">
        <f>IF('НП ДЕННА'!BA55&gt;0,IF(ROUND('НП ДЕННА'!BA55*$CF$4,0)&gt;0,ROUND('НП ДЕННА'!BA55*$CF$4,0)*2,2),0)</f>
        <v>0</v>
      </c>
      <c r="BB55" s="69">
        <f>'НП ДЕННА'!BB55</f>
        <v>0</v>
      </c>
      <c r="BC55" s="323">
        <f>IF('НП ДЕННА'!BC55&gt;0,IF(ROUND('НП ДЕННА'!BC55*$CF$4,0)&gt;0,ROUND('НП ДЕННА'!BC55*$CF$4,0)*2,2),0)</f>
        <v>0</v>
      </c>
      <c r="BD55" s="323">
        <f>IF('НП ДЕННА'!BD55&gt;0,IF(ROUND('НП ДЕННА'!BD55*$CF$4,0)&gt;0,ROUND('НП ДЕННА'!BD55*$CF$4,0)*2,2),0)</f>
        <v>0</v>
      </c>
      <c r="BE55" s="323">
        <f>IF('НП ДЕННА'!BE55&gt;0,IF(ROUND('НП ДЕННА'!BE55*$CF$4,0)&gt;0,ROUND('НП ДЕННА'!BE55*$CF$4,0)*2,2),0)</f>
        <v>0</v>
      </c>
      <c r="BF55" s="69">
        <f>'НП ДЕННА'!BF55</f>
        <v>0</v>
      </c>
      <c r="BG55" s="323">
        <f>IF('НП ДЕННА'!BG55&gt;0,IF(ROUND('НП ДЕННА'!BG55*$CF$4,0)&gt;0,ROUND('НП ДЕННА'!BG55*$CF$4,0)*2,2),0)</f>
        <v>0</v>
      </c>
      <c r="BH55" s="323">
        <f>IF('НП ДЕННА'!BH55&gt;0,IF(ROUND('НП ДЕННА'!BH55*$CF$4,0)&gt;0,ROUND('НП ДЕННА'!BH55*$CF$4,0)*2,2),0)</f>
        <v>0</v>
      </c>
      <c r="BI55" s="323">
        <f>IF('НП ДЕННА'!BI55&gt;0,IF(ROUND('НП ДЕННА'!BI55*$CF$4,0)&gt;0,ROUND('НП ДЕННА'!BI55*$CF$4,0)*2,2),0)</f>
        <v>0</v>
      </c>
      <c r="BJ55" s="69">
        <f>'НП ДЕННА'!BJ55</f>
        <v>0</v>
      </c>
      <c r="BK55" s="323">
        <f>IF('НП ДЕННА'!BK55&gt;0,IF(ROUND('НП ДЕННА'!BK55*$CF$4,0)&gt;0,ROUND('НП ДЕННА'!BK55*$CF$4,0)*2,2),0)</f>
        <v>0</v>
      </c>
      <c r="BL55" s="323">
        <f>IF('НП ДЕННА'!BL55&gt;0,IF(ROUND('НП ДЕННА'!BL55*$CF$4,0)&gt;0,ROUND('НП ДЕННА'!BL55*$CF$4,0)*2,2),0)</f>
        <v>0</v>
      </c>
      <c r="BM55" s="323">
        <f>IF('НП ДЕННА'!BM55&gt;0,IF(ROUND('НП ДЕННА'!BM55*$CF$4,0)&gt;0,ROUND('НП ДЕННА'!BM55*$CF$4,0)*2,2),0)</f>
        <v>0</v>
      </c>
      <c r="BN55" s="69">
        <f>'НП ДЕННА'!BN55</f>
        <v>0</v>
      </c>
      <c r="BO55" s="323">
        <f>IF('НП ДЕННА'!BO55&gt;0,IF(ROUND('НП ДЕННА'!BO55*$CF$4,0)&gt;0,ROUND('НП ДЕННА'!BO55*$CF$4,0)*2,2),0)</f>
        <v>0</v>
      </c>
      <c r="BP55" s="323">
        <f>IF('НП ДЕННА'!BP55&gt;0,IF(ROUND('НП ДЕННА'!BP55*$CF$4,0)&gt;0,ROUND('НП ДЕННА'!BP55*$CF$4,0)*2,2),0)</f>
        <v>0</v>
      </c>
      <c r="BQ55" s="323">
        <f>IF('НП ДЕННА'!BQ55&gt;0,IF(ROUND('НП ДЕННА'!BQ55*$CF$4,0)&gt;0,ROUND('НП ДЕННА'!BQ55*$CF$4,0)*2,2),0)</f>
        <v>0</v>
      </c>
      <c r="BR55" s="69">
        <f>'НП ДЕННА'!BR55</f>
        <v>0</v>
      </c>
      <c r="BS55" s="323">
        <f>IF('НП ДЕННА'!BS55&gt;0,IF(ROUND('НП ДЕННА'!BS55*$CF$4,0)&gt;0,ROUND('НП ДЕННА'!BS55*$CF$4,0)*2,2),0)</f>
        <v>0</v>
      </c>
      <c r="BT55" s="323">
        <f>IF('НП ДЕННА'!BT55&gt;0,IF(ROUND('НП ДЕННА'!BT55*$CF$4,0)&gt;0,ROUND('НП ДЕННА'!BT55*$CF$4,0)*2,2),0)</f>
        <v>0</v>
      </c>
      <c r="BU55" s="323">
        <f>IF('НП ДЕННА'!BU55&gt;0,IF(ROUND('НП ДЕННА'!BU55*$CF$4,0)&gt;0,ROUND('НП ДЕННА'!BU55*$CF$4,0)*2,2),0)</f>
        <v>0</v>
      </c>
      <c r="BV55" s="69">
        <f>'НП ДЕННА'!BV55</f>
        <v>0</v>
      </c>
      <c r="BW55" s="323">
        <f>IF('НП ДЕННА'!BW55&gt;0,IF(ROUND('НП ДЕННА'!BW55*$CF$4,0)&gt;0,ROUND('НП ДЕННА'!BW55*$CF$4,0)*2,2),0)</f>
        <v>0</v>
      </c>
      <c r="BX55" s="323">
        <f>IF('НП ДЕННА'!BX55&gt;0,IF(ROUND('НП ДЕННА'!BX55*$CF$4,0)&gt;0,ROUND('НП ДЕННА'!BX55*$CF$4,0)*2,2),0)</f>
        <v>0</v>
      </c>
      <c r="BY55" s="323">
        <f>IF('НП ДЕННА'!BY55&gt;0,IF(ROUND('НП ДЕННА'!BY55*$CF$4,0)&gt;0,ROUND('НП ДЕННА'!BY55*$CF$4,0)*2,2),0)</f>
        <v>0</v>
      </c>
      <c r="BZ55" s="69">
        <f>'НП ДЕННА'!BZ55</f>
        <v>0</v>
      </c>
      <c r="CA55" s="323">
        <f>IF('НП ДЕННА'!CA55&gt;0,IF(ROUND('НП ДЕННА'!CA55*$CF$4,0)&gt;0,ROUND('НП ДЕННА'!CA55*$CF$4,0)*2,2),0)</f>
        <v>0</v>
      </c>
      <c r="CB55" s="323">
        <f>IF('НП ДЕННА'!CB55&gt;0,IF(ROUND('НП ДЕННА'!CB55*$CF$4,0)&gt;0,ROUND('НП ДЕННА'!CB55*$CF$4,0)*2,2),0)</f>
        <v>0</v>
      </c>
      <c r="CC55" s="323">
        <f>IF('НП ДЕННА'!CC55&gt;0,IF(ROUND('НП ДЕННА'!CC55*$CF$4,0)&gt;0,ROUND('НП ДЕННА'!CC55*$CF$4,0)*2,2),0)</f>
        <v>0</v>
      </c>
      <c r="CD55" s="69">
        <f>'НП ДЕННА'!CD55</f>
        <v>0</v>
      </c>
      <c r="CE55" s="62">
        <f t="shared" si="8"/>
        <v>0</v>
      </c>
    </row>
    <row r="56" spans="1:83" s="19" customFormat="1" ht="10.199999999999999" hidden="1" x14ac:dyDescent="0.2">
      <c r="A56" s="22" t="str">
        <f>'НП ДЕННА'!A56</f>
        <v>1.1.12</v>
      </c>
      <c r="B56" s="363">
        <f>'НП ДЕННА'!B56</f>
        <v>0</v>
      </c>
      <c r="C56" s="364">
        <f>'НП ДЕННА'!C56</f>
        <v>0</v>
      </c>
      <c r="D56" s="272">
        <f>'НП ДЕННА'!D56</f>
        <v>0</v>
      </c>
      <c r="E56" s="273">
        <f>'НП ДЕННА'!E56</f>
        <v>0</v>
      </c>
      <c r="F56" s="273">
        <f>'НП ДЕННА'!F56</f>
        <v>0</v>
      </c>
      <c r="G56" s="274">
        <f>'НП ДЕННА'!G56</f>
        <v>0</v>
      </c>
      <c r="H56" s="272">
        <f>'НП ДЕННА'!H56</f>
        <v>0</v>
      </c>
      <c r="I56" s="273">
        <f>'НП ДЕННА'!I56</f>
        <v>0</v>
      </c>
      <c r="J56" s="273">
        <f>'НП ДЕННА'!J56</f>
        <v>0</v>
      </c>
      <c r="K56" s="273">
        <f>'НП ДЕННА'!K56</f>
        <v>0</v>
      </c>
      <c r="L56" s="273">
        <f>'НП ДЕННА'!L56</f>
        <v>0</v>
      </c>
      <c r="M56" s="273">
        <f>'НП ДЕННА'!M56</f>
        <v>0</v>
      </c>
      <c r="N56" s="273">
        <f>'НП ДЕННА'!N56</f>
        <v>0</v>
      </c>
      <c r="O56" s="273">
        <f>'НП ДЕННА'!O56</f>
        <v>0</v>
      </c>
      <c r="P56" s="273">
        <f>'НП ДЕННА'!P56</f>
        <v>0</v>
      </c>
      <c r="Q56" s="273">
        <f>'НП ДЕННА'!Q56</f>
        <v>0</v>
      </c>
      <c r="R56" s="273">
        <f>'НП ДЕННА'!R56</f>
        <v>0</v>
      </c>
      <c r="S56" s="273">
        <f>'НП ДЕННА'!S56</f>
        <v>0</v>
      </c>
      <c r="T56" s="257">
        <f>'НП ДЕННА'!T56</f>
        <v>0</v>
      </c>
      <c r="U56" s="257">
        <f>'НП ДЕННА'!U56</f>
        <v>0</v>
      </c>
      <c r="V56" s="367">
        <f>'НП ДЕННА'!V56</f>
        <v>0</v>
      </c>
      <c r="W56" s="431">
        <f>'НП ДЕННА'!W56</f>
        <v>0</v>
      </c>
      <c r="X56" s="431">
        <f>'НП ДЕННА'!X56</f>
        <v>0</v>
      </c>
      <c r="Y56" s="431">
        <f>'НП ДЕННА'!Y56</f>
        <v>0</v>
      </c>
      <c r="Z56" s="431">
        <f>'НП ДЕННА'!Z56</f>
        <v>0</v>
      </c>
      <c r="AA56" s="431">
        <f>'НП ДЕННА'!AA56</f>
        <v>0</v>
      </c>
      <c r="AB56" s="431">
        <f>'НП ДЕННА'!AB56</f>
        <v>0</v>
      </c>
      <c r="AC56" s="275">
        <f>'НП ДЕННА'!AC56</f>
        <v>0</v>
      </c>
      <c r="AD56" s="134">
        <f>'НП ДЕННА'!AD56</f>
        <v>0</v>
      </c>
      <c r="AE56" s="9">
        <f t="shared" si="5"/>
        <v>0</v>
      </c>
      <c r="AF56" s="9">
        <f t="shared" si="6"/>
        <v>0</v>
      </c>
      <c r="AG56" s="9">
        <f t="shared" si="7"/>
        <v>0</v>
      </c>
      <c r="AH56" s="9">
        <f t="shared" si="4"/>
        <v>0</v>
      </c>
      <c r="AI56" s="323">
        <f>IF('НП ДЕННА'!AI56&gt;0,IF(ROUND('НП ДЕННА'!AI56*$CF$4,0)&gt;0,ROUND('НП ДЕННА'!AI56*$CF$4,0)*2,2),0)</f>
        <v>0</v>
      </c>
      <c r="AJ56" s="323">
        <f>IF('НП ДЕННА'!AJ56&gt;0,IF(ROUND('НП ДЕННА'!AJ56*$CF$4,0)&gt;0,ROUND('НП ДЕННА'!AJ56*$CF$4,0)*2,2),0)</f>
        <v>0</v>
      </c>
      <c r="AK56" s="323">
        <f>IF('НП ДЕННА'!AK56&gt;0,IF(ROUND('НП ДЕННА'!AK56*$CF$4,0)&gt;0,ROUND('НП ДЕННА'!AK56*$CF$4,0)*2,2),0)</f>
        <v>0</v>
      </c>
      <c r="AL56" s="69">
        <f>'НП ДЕННА'!AL56</f>
        <v>0</v>
      </c>
      <c r="AM56" s="323">
        <f>IF('НП ДЕННА'!AM56&gt;0,IF(ROUND('НП ДЕННА'!AM56*$CF$4,0)&gt;0,ROUND('НП ДЕННА'!AM56*$CF$4,0)*2,2),0)</f>
        <v>0</v>
      </c>
      <c r="AN56" s="323">
        <f>IF('НП ДЕННА'!AN56&gt;0,IF(ROUND('НП ДЕННА'!AN56*$CF$4,0)&gt;0,ROUND('НП ДЕННА'!AN56*$CF$4,0)*2,2),0)</f>
        <v>0</v>
      </c>
      <c r="AO56" s="323">
        <f>IF('НП ДЕННА'!AO56&gt;0,IF(ROUND('НП ДЕННА'!AO56*$CF$4,0)&gt;0,ROUND('НП ДЕННА'!AO56*$CF$4,0)*2,2),0)</f>
        <v>0</v>
      </c>
      <c r="AP56" s="69">
        <f>'НП ДЕННА'!AP56</f>
        <v>0</v>
      </c>
      <c r="AQ56" s="323">
        <f>IF('НП ДЕННА'!AQ56&gt;0,IF(ROUND('НП ДЕННА'!AQ56*$CF$4,0)&gt;0,ROUND('НП ДЕННА'!AQ56*$CF$4,0)*2,2),0)</f>
        <v>0</v>
      </c>
      <c r="AR56" s="323">
        <f>IF('НП ДЕННА'!AR56&gt;0,IF(ROUND('НП ДЕННА'!AR56*$CF$4,0)&gt;0,ROUND('НП ДЕННА'!AR56*$CF$4,0)*2,2),0)</f>
        <v>0</v>
      </c>
      <c r="AS56" s="323">
        <f>IF('НП ДЕННА'!AS56&gt;0,IF(ROUND('НП ДЕННА'!AS56*$CF$4,0)&gt;0,ROUND('НП ДЕННА'!AS56*$CF$4,0)*2,2),0)</f>
        <v>0</v>
      </c>
      <c r="AT56" s="69">
        <f>'НП ДЕННА'!AT56</f>
        <v>0</v>
      </c>
      <c r="AU56" s="323">
        <f>IF('НП ДЕННА'!AU56&gt;0,IF(ROUND('НП ДЕННА'!AU56*$CF$4,0)&gt;0,ROUND('НП ДЕННА'!AU56*$CF$4,0)*2,2),0)</f>
        <v>0</v>
      </c>
      <c r="AV56" s="323">
        <f>IF('НП ДЕННА'!AV56&gt;0,IF(ROUND('НП ДЕННА'!AV56*$CF$4,0)&gt;0,ROUND('НП ДЕННА'!AV56*$CF$4,0)*2,2),0)</f>
        <v>0</v>
      </c>
      <c r="AW56" s="323">
        <f>IF('НП ДЕННА'!AW56&gt;0,IF(ROUND('НП ДЕННА'!AW56*$CF$4,0)&gt;0,ROUND('НП ДЕННА'!AW56*$CF$4,0)*2,2),0)</f>
        <v>0</v>
      </c>
      <c r="AX56" s="69">
        <f>'НП ДЕННА'!AX56</f>
        <v>0</v>
      </c>
      <c r="AY56" s="323">
        <f>IF('НП ДЕННА'!AY56&gt;0,IF(ROUND('НП ДЕННА'!AY56*$CF$4,0)&gt;0,ROUND('НП ДЕННА'!AY56*$CF$4,0)*2,2),0)</f>
        <v>0</v>
      </c>
      <c r="AZ56" s="323">
        <f>IF('НП ДЕННА'!AZ56&gt;0,IF(ROUND('НП ДЕННА'!AZ56*$CF$4,0)&gt;0,ROUND('НП ДЕННА'!AZ56*$CF$4,0)*2,2),0)</f>
        <v>0</v>
      </c>
      <c r="BA56" s="323">
        <f>IF('НП ДЕННА'!BA56&gt;0,IF(ROUND('НП ДЕННА'!BA56*$CF$4,0)&gt;0,ROUND('НП ДЕННА'!BA56*$CF$4,0)*2,2),0)</f>
        <v>0</v>
      </c>
      <c r="BB56" s="69">
        <f>'НП ДЕННА'!BB56</f>
        <v>0</v>
      </c>
      <c r="BC56" s="323">
        <f>IF('НП ДЕННА'!BC56&gt;0,IF(ROUND('НП ДЕННА'!BC56*$CF$4,0)&gt;0,ROUND('НП ДЕННА'!BC56*$CF$4,0)*2,2),0)</f>
        <v>0</v>
      </c>
      <c r="BD56" s="323">
        <f>IF('НП ДЕННА'!BD56&gt;0,IF(ROUND('НП ДЕННА'!BD56*$CF$4,0)&gt;0,ROUND('НП ДЕННА'!BD56*$CF$4,0)*2,2),0)</f>
        <v>0</v>
      </c>
      <c r="BE56" s="323">
        <f>IF('НП ДЕННА'!BE56&gt;0,IF(ROUND('НП ДЕННА'!BE56*$CF$4,0)&gt;0,ROUND('НП ДЕННА'!BE56*$CF$4,0)*2,2),0)</f>
        <v>0</v>
      </c>
      <c r="BF56" s="69">
        <f>'НП ДЕННА'!BF56</f>
        <v>0</v>
      </c>
      <c r="BG56" s="323">
        <f>IF('НП ДЕННА'!BG56&gt;0,IF(ROUND('НП ДЕННА'!BG56*$CF$4,0)&gt;0,ROUND('НП ДЕННА'!BG56*$CF$4,0)*2,2),0)</f>
        <v>0</v>
      </c>
      <c r="BH56" s="323">
        <f>IF('НП ДЕННА'!BH56&gt;0,IF(ROUND('НП ДЕННА'!BH56*$CF$4,0)&gt;0,ROUND('НП ДЕННА'!BH56*$CF$4,0)*2,2),0)</f>
        <v>0</v>
      </c>
      <c r="BI56" s="323">
        <f>IF('НП ДЕННА'!BI56&gt;0,IF(ROUND('НП ДЕННА'!BI56*$CF$4,0)&gt;0,ROUND('НП ДЕННА'!BI56*$CF$4,0)*2,2),0)</f>
        <v>0</v>
      </c>
      <c r="BJ56" s="69">
        <f>'НП ДЕННА'!BJ56</f>
        <v>0</v>
      </c>
      <c r="BK56" s="323">
        <f>IF('НП ДЕННА'!BK56&gt;0,IF(ROUND('НП ДЕННА'!BK56*$CF$4,0)&gt;0,ROUND('НП ДЕННА'!BK56*$CF$4,0)*2,2),0)</f>
        <v>0</v>
      </c>
      <c r="BL56" s="323">
        <f>IF('НП ДЕННА'!BL56&gt;0,IF(ROUND('НП ДЕННА'!BL56*$CF$4,0)&gt;0,ROUND('НП ДЕННА'!BL56*$CF$4,0)*2,2),0)</f>
        <v>0</v>
      </c>
      <c r="BM56" s="323">
        <f>IF('НП ДЕННА'!BM56&gt;0,IF(ROUND('НП ДЕННА'!BM56*$CF$4,0)&gt;0,ROUND('НП ДЕННА'!BM56*$CF$4,0)*2,2),0)</f>
        <v>0</v>
      </c>
      <c r="BN56" s="69">
        <f>'НП ДЕННА'!BN56</f>
        <v>0</v>
      </c>
      <c r="BO56" s="323">
        <f>IF('НП ДЕННА'!BO56&gt;0,IF(ROUND('НП ДЕННА'!BO56*$CF$4,0)&gt;0,ROUND('НП ДЕННА'!BO56*$CF$4,0)*2,2),0)</f>
        <v>0</v>
      </c>
      <c r="BP56" s="323">
        <f>IF('НП ДЕННА'!BP56&gt;0,IF(ROUND('НП ДЕННА'!BP56*$CF$4,0)&gt;0,ROUND('НП ДЕННА'!BP56*$CF$4,0)*2,2),0)</f>
        <v>0</v>
      </c>
      <c r="BQ56" s="323">
        <f>IF('НП ДЕННА'!BQ56&gt;0,IF(ROUND('НП ДЕННА'!BQ56*$CF$4,0)&gt;0,ROUND('НП ДЕННА'!BQ56*$CF$4,0)*2,2),0)</f>
        <v>0</v>
      </c>
      <c r="BR56" s="69">
        <f>'НП ДЕННА'!BR56</f>
        <v>0</v>
      </c>
      <c r="BS56" s="323">
        <f>IF('НП ДЕННА'!BS56&gt;0,IF(ROUND('НП ДЕННА'!BS56*$CF$4,0)&gt;0,ROUND('НП ДЕННА'!BS56*$CF$4,0)*2,2),0)</f>
        <v>0</v>
      </c>
      <c r="BT56" s="323">
        <f>IF('НП ДЕННА'!BT56&gt;0,IF(ROUND('НП ДЕННА'!BT56*$CF$4,0)&gt;0,ROUND('НП ДЕННА'!BT56*$CF$4,0)*2,2),0)</f>
        <v>0</v>
      </c>
      <c r="BU56" s="323">
        <f>IF('НП ДЕННА'!BU56&gt;0,IF(ROUND('НП ДЕННА'!BU56*$CF$4,0)&gt;0,ROUND('НП ДЕННА'!BU56*$CF$4,0)*2,2),0)</f>
        <v>0</v>
      </c>
      <c r="BV56" s="69">
        <f>'НП ДЕННА'!BV56</f>
        <v>0</v>
      </c>
      <c r="BW56" s="323">
        <f>IF('НП ДЕННА'!BW56&gt;0,IF(ROUND('НП ДЕННА'!BW56*$CF$4,0)&gt;0,ROUND('НП ДЕННА'!BW56*$CF$4,0)*2,2),0)</f>
        <v>0</v>
      </c>
      <c r="BX56" s="323">
        <f>IF('НП ДЕННА'!BX56&gt;0,IF(ROUND('НП ДЕННА'!BX56*$CF$4,0)&gt;0,ROUND('НП ДЕННА'!BX56*$CF$4,0)*2,2),0)</f>
        <v>0</v>
      </c>
      <c r="BY56" s="323">
        <f>IF('НП ДЕННА'!BY56&gt;0,IF(ROUND('НП ДЕННА'!BY56*$CF$4,0)&gt;0,ROUND('НП ДЕННА'!BY56*$CF$4,0)*2,2),0)</f>
        <v>0</v>
      </c>
      <c r="BZ56" s="69">
        <f>'НП ДЕННА'!BZ56</f>
        <v>0</v>
      </c>
      <c r="CA56" s="323">
        <f>IF('НП ДЕННА'!CA56&gt;0,IF(ROUND('НП ДЕННА'!CA56*$CF$4,0)&gt;0,ROUND('НП ДЕННА'!CA56*$CF$4,0)*2,2),0)</f>
        <v>0</v>
      </c>
      <c r="CB56" s="323">
        <f>IF('НП ДЕННА'!CB56&gt;0,IF(ROUND('НП ДЕННА'!CB56*$CF$4,0)&gt;0,ROUND('НП ДЕННА'!CB56*$CF$4,0)*2,2),0)</f>
        <v>0</v>
      </c>
      <c r="CC56" s="323">
        <f>IF('НП ДЕННА'!CC56&gt;0,IF(ROUND('НП ДЕННА'!CC56*$CF$4,0)&gt;0,ROUND('НП ДЕННА'!CC56*$CF$4,0)*2,2),0)</f>
        <v>0</v>
      </c>
      <c r="CD56" s="69">
        <f>'НП ДЕННА'!CD56</f>
        <v>0</v>
      </c>
      <c r="CE56" s="62">
        <f t="shared" si="8"/>
        <v>0</v>
      </c>
    </row>
    <row r="57" spans="1:83" s="19" customFormat="1" ht="10.199999999999999" hidden="1" x14ac:dyDescent="0.2">
      <c r="A57" s="22" t="str">
        <f>'НП ДЕННА'!A57</f>
        <v>1.1.12</v>
      </c>
      <c r="B57" s="363">
        <f>'НП ДЕННА'!B57</f>
        <v>0</v>
      </c>
      <c r="C57" s="364">
        <f>'НП ДЕННА'!C57</f>
        <v>0</v>
      </c>
      <c r="D57" s="272">
        <f>'НП ДЕННА'!D57</f>
        <v>0</v>
      </c>
      <c r="E57" s="273">
        <f>'НП ДЕННА'!E57</f>
        <v>0</v>
      </c>
      <c r="F57" s="273">
        <f>'НП ДЕННА'!F57</f>
        <v>0</v>
      </c>
      <c r="G57" s="274">
        <f>'НП ДЕННА'!G57</f>
        <v>0</v>
      </c>
      <c r="H57" s="272">
        <f>'НП ДЕННА'!H57</f>
        <v>0</v>
      </c>
      <c r="I57" s="273">
        <f>'НП ДЕННА'!I57</f>
        <v>0</v>
      </c>
      <c r="J57" s="273">
        <f>'НП ДЕННА'!J57</f>
        <v>0</v>
      </c>
      <c r="K57" s="273">
        <f>'НП ДЕННА'!K57</f>
        <v>0</v>
      </c>
      <c r="L57" s="273">
        <f>'НП ДЕННА'!L57</f>
        <v>0</v>
      </c>
      <c r="M57" s="273">
        <f>'НП ДЕННА'!M57</f>
        <v>0</v>
      </c>
      <c r="N57" s="273">
        <f>'НП ДЕННА'!N57</f>
        <v>0</v>
      </c>
      <c r="O57" s="273">
        <f>'НП ДЕННА'!O57</f>
        <v>0</v>
      </c>
      <c r="P57" s="273">
        <f>'НП ДЕННА'!P57</f>
        <v>0</v>
      </c>
      <c r="Q57" s="273">
        <f>'НП ДЕННА'!Q57</f>
        <v>0</v>
      </c>
      <c r="R57" s="273">
        <f>'НП ДЕННА'!R57</f>
        <v>0</v>
      </c>
      <c r="S57" s="273">
        <f>'НП ДЕННА'!S57</f>
        <v>0</v>
      </c>
      <c r="T57" s="257">
        <f>'НП ДЕННА'!T57</f>
        <v>0</v>
      </c>
      <c r="U57" s="257">
        <f>'НП ДЕННА'!U57</f>
        <v>0</v>
      </c>
      <c r="V57" s="367">
        <f>'НП ДЕННА'!V57</f>
        <v>0</v>
      </c>
      <c r="W57" s="431">
        <f>'НП ДЕННА'!W57</f>
        <v>0</v>
      </c>
      <c r="X57" s="431">
        <f>'НП ДЕННА'!X57</f>
        <v>0</v>
      </c>
      <c r="Y57" s="431">
        <f>'НП ДЕННА'!Y57</f>
        <v>0</v>
      </c>
      <c r="Z57" s="431">
        <f>'НП ДЕННА'!Z57</f>
        <v>0</v>
      </c>
      <c r="AA57" s="431">
        <f>'НП ДЕННА'!AA57</f>
        <v>0</v>
      </c>
      <c r="AB57" s="431">
        <f>'НП ДЕННА'!AB57</f>
        <v>0</v>
      </c>
      <c r="AC57" s="275">
        <f>'НП ДЕННА'!AC57</f>
        <v>0</v>
      </c>
      <c r="AD57" s="134">
        <f>'НП ДЕННА'!AD57</f>
        <v>0</v>
      </c>
      <c r="AE57" s="9">
        <f t="shared" si="5"/>
        <v>0</v>
      </c>
      <c r="AF57" s="9">
        <f t="shared" si="6"/>
        <v>0</v>
      </c>
      <c r="AG57" s="9">
        <f t="shared" si="7"/>
        <v>0</v>
      </c>
      <c r="AH57" s="9">
        <f t="shared" si="4"/>
        <v>0</v>
      </c>
      <c r="AI57" s="323">
        <f>IF('НП ДЕННА'!AI57&gt;0,IF(ROUND('НП ДЕННА'!AI57*$CF$4,0)&gt;0,ROUND('НП ДЕННА'!AI57*$CF$4,0)*2,2),0)</f>
        <v>0</v>
      </c>
      <c r="AJ57" s="323">
        <f>IF('НП ДЕННА'!AJ57&gt;0,IF(ROUND('НП ДЕННА'!AJ57*$CF$4,0)&gt;0,ROUND('НП ДЕННА'!AJ57*$CF$4,0)*2,2),0)</f>
        <v>0</v>
      </c>
      <c r="AK57" s="323">
        <f>IF('НП ДЕННА'!AK57&gt;0,IF(ROUND('НП ДЕННА'!AK57*$CF$4,0)&gt;0,ROUND('НП ДЕННА'!AK57*$CF$4,0)*2,2),0)</f>
        <v>0</v>
      </c>
      <c r="AL57" s="69">
        <f>'НП ДЕННА'!AL57</f>
        <v>0</v>
      </c>
      <c r="AM57" s="323">
        <f>IF('НП ДЕННА'!AM57&gt;0,IF(ROUND('НП ДЕННА'!AM57*$CF$4,0)&gt;0,ROUND('НП ДЕННА'!AM57*$CF$4,0)*2,2),0)</f>
        <v>0</v>
      </c>
      <c r="AN57" s="323">
        <f>IF('НП ДЕННА'!AN57&gt;0,IF(ROUND('НП ДЕННА'!AN57*$CF$4,0)&gt;0,ROUND('НП ДЕННА'!AN57*$CF$4,0)*2,2),0)</f>
        <v>0</v>
      </c>
      <c r="AO57" s="323">
        <f>IF('НП ДЕННА'!AO57&gt;0,IF(ROUND('НП ДЕННА'!AO57*$CF$4,0)&gt;0,ROUND('НП ДЕННА'!AO57*$CF$4,0)*2,2),0)</f>
        <v>0</v>
      </c>
      <c r="AP57" s="69">
        <f>'НП ДЕННА'!AP57</f>
        <v>0</v>
      </c>
      <c r="AQ57" s="323">
        <f>IF('НП ДЕННА'!AQ57&gt;0,IF(ROUND('НП ДЕННА'!AQ57*$CF$4,0)&gt;0,ROUND('НП ДЕННА'!AQ57*$CF$4,0)*2,2),0)</f>
        <v>0</v>
      </c>
      <c r="AR57" s="323">
        <f>IF('НП ДЕННА'!AR57&gt;0,IF(ROUND('НП ДЕННА'!AR57*$CF$4,0)&gt;0,ROUND('НП ДЕННА'!AR57*$CF$4,0)*2,2),0)</f>
        <v>0</v>
      </c>
      <c r="AS57" s="323">
        <f>IF('НП ДЕННА'!AS57&gt;0,IF(ROUND('НП ДЕННА'!AS57*$CF$4,0)&gt;0,ROUND('НП ДЕННА'!AS57*$CF$4,0)*2,2),0)</f>
        <v>0</v>
      </c>
      <c r="AT57" s="69">
        <f>'НП ДЕННА'!AT57</f>
        <v>0</v>
      </c>
      <c r="AU57" s="323">
        <f>IF('НП ДЕННА'!AU57&gt;0,IF(ROUND('НП ДЕННА'!AU57*$CF$4,0)&gt;0,ROUND('НП ДЕННА'!AU57*$CF$4,0)*2,2),0)</f>
        <v>0</v>
      </c>
      <c r="AV57" s="323">
        <f>IF('НП ДЕННА'!AV57&gt;0,IF(ROUND('НП ДЕННА'!AV57*$CF$4,0)&gt;0,ROUND('НП ДЕННА'!AV57*$CF$4,0)*2,2),0)</f>
        <v>0</v>
      </c>
      <c r="AW57" s="323">
        <f>IF('НП ДЕННА'!AW57&gt;0,IF(ROUND('НП ДЕННА'!AW57*$CF$4,0)&gt;0,ROUND('НП ДЕННА'!AW57*$CF$4,0)*2,2),0)</f>
        <v>0</v>
      </c>
      <c r="AX57" s="69">
        <f>'НП ДЕННА'!AX57</f>
        <v>0</v>
      </c>
      <c r="AY57" s="323">
        <f>IF('НП ДЕННА'!AY57&gt;0,IF(ROUND('НП ДЕННА'!AY57*$CF$4,0)&gt;0,ROUND('НП ДЕННА'!AY57*$CF$4,0)*2,2),0)</f>
        <v>0</v>
      </c>
      <c r="AZ57" s="323">
        <f>IF('НП ДЕННА'!AZ57&gt;0,IF(ROUND('НП ДЕННА'!AZ57*$CF$4,0)&gt;0,ROUND('НП ДЕННА'!AZ57*$CF$4,0)*2,2),0)</f>
        <v>0</v>
      </c>
      <c r="BA57" s="323">
        <f>IF('НП ДЕННА'!BA57&gt;0,IF(ROUND('НП ДЕННА'!BA57*$CF$4,0)&gt;0,ROUND('НП ДЕННА'!BA57*$CF$4,0)*2,2),0)</f>
        <v>0</v>
      </c>
      <c r="BB57" s="69">
        <f>'НП ДЕННА'!BB57</f>
        <v>0</v>
      </c>
      <c r="BC57" s="323">
        <f>IF('НП ДЕННА'!BC57&gt;0,IF(ROUND('НП ДЕННА'!BC57*$CF$4,0)&gt;0,ROUND('НП ДЕННА'!BC57*$CF$4,0)*2,2),0)</f>
        <v>0</v>
      </c>
      <c r="BD57" s="323">
        <f>IF('НП ДЕННА'!BD57&gt;0,IF(ROUND('НП ДЕННА'!BD57*$CF$4,0)&gt;0,ROUND('НП ДЕННА'!BD57*$CF$4,0)*2,2),0)</f>
        <v>0</v>
      </c>
      <c r="BE57" s="323">
        <f>IF('НП ДЕННА'!BE57&gt;0,IF(ROUND('НП ДЕННА'!BE57*$CF$4,0)&gt;0,ROUND('НП ДЕННА'!BE57*$CF$4,0)*2,2),0)</f>
        <v>0</v>
      </c>
      <c r="BF57" s="69">
        <f>'НП ДЕННА'!BF57</f>
        <v>0</v>
      </c>
      <c r="BG57" s="323">
        <f>IF('НП ДЕННА'!BG57&gt;0,IF(ROUND('НП ДЕННА'!BG57*$CF$4,0)&gt;0,ROUND('НП ДЕННА'!BG57*$CF$4,0)*2,2),0)</f>
        <v>0</v>
      </c>
      <c r="BH57" s="323">
        <f>IF('НП ДЕННА'!BH57&gt;0,IF(ROUND('НП ДЕННА'!BH57*$CF$4,0)&gt;0,ROUND('НП ДЕННА'!BH57*$CF$4,0)*2,2),0)</f>
        <v>0</v>
      </c>
      <c r="BI57" s="323">
        <f>IF('НП ДЕННА'!BI57&gt;0,IF(ROUND('НП ДЕННА'!BI57*$CF$4,0)&gt;0,ROUND('НП ДЕННА'!BI57*$CF$4,0)*2,2),0)</f>
        <v>0</v>
      </c>
      <c r="BJ57" s="69">
        <f>'НП ДЕННА'!BJ57</f>
        <v>0</v>
      </c>
      <c r="BK57" s="323">
        <f>IF('НП ДЕННА'!BK57&gt;0,IF(ROUND('НП ДЕННА'!BK57*$CF$4,0)&gt;0,ROUND('НП ДЕННА'!BK57*$CF$4,0)*2,2),0)</f>
        <v>0</v>
      </c>
      <c r="BL57" s="323">
        <f>IF('НП ДЕННА'!BL57&gt;0,IF(ROUND('НП ДЕННА'!BL57*$CF$4,0)&gt;0,ROUND('НП ДЕННА'!BL57*$CF$4,0)*2,2),0)</f>
        <v>0</v>
      </c>
      <c r="BM57" s="323">
        <f>IF('НП ДЕННА'!BM57&gt;0,IF(ROUND('НП ДЕННА'!BM57*$CF$4,0)&gt;0,ROUND('НП ДЕННА'!BM57*$CF$4,0)*2,2),0)</f>
        <v>0</v>
      </c>
      <c r="BN57" s="69">
        <f>'НП ДЕННА'!BN57</f>
        <v>0</v>
      </c>
      <c r="BO57" s="323">
        <f>IF('НП ДЕННА'!BO57&gt;0,IF(ROUND('НП ДЕННА'!BO57*$CF$4,0)&gt;0,ROUND('НП ДЕННА'!BO57*$CF$4,0)*2,2),0)</f>
        <v>0</v>
      </c>
      <c r="BP57" s="323">
        <f>IF('НП ДЕННА'!BP57&gt;0,IF(ROUND('НП ДЕННА'!BP57*$CF$4,0)&gt;0,ROUND('НП ДЕННА'!BP57*$CF$4,0)*2,2),0)</f>
        <v>0</v>
      </c>
      <c r="BQ57" s="323">
        <f>IF('НП ДЕННА'!BQ57&gt;0,IF(ROUND('НП ДЕННА'!BQ57*$CF$4,0)&gt;0,ROUND('НП ДЕННА'!BQ57*$CF$4,0)*2,2),0)</f>
        <v>0</v>
      </c>
      <c r="BR57" s="69">
        <f>'НП ДЕННА'!BR57</f>
        <v>0</v>
      </c>
      <c r="BS57" s="323">
        <f>IF('НП ДЕННА'!BS57&gt;0,IF(ROUND('НП ДЕННА'!BS57*$CF$4,0)&gt;0,ROUND('НП ДЕННА'!BS57*$CF$4,0)*2,2),0)</f>
        <v>0</v>
      </c>
      <c r="BT57" s="323">
        <f>IF('НП ДЕННА'!BT57&gt;0,IF(ROUND('НП ДЕННА'!BT57*$CF$4,0)&gt;0,ROUND('НП ДЕННА'!BT57*$CF$4,0)*2,2),0)</f>
        <v>0</v>
      </c>
      <c r="BU57" s="323">
        <f>IF('НП ДЕННА'!BU57&gt;0,IF(ROUND('НП ДЕННА'!BU57*$CF$4,0)&gt;0,ROUND('НП ДЕННА'!BU57*$CF$4,0)*2,2),0)</f>
        <v>0</v>
      </c>
      <c r="BV57" s="69">
        <f>'НП ДЕННА'!BV57</f>
        <v>0</v>
      </c>
      <c r="BW57" s="323">
        <f>IF('НП ДЕННА'!BW57&gt;0,IF(ROUND('НП ДЕННА'!BW57*$CF$4,0)&gt;0,ROUND('НП ДЕННА'!BW57*$CF$4,0)*2,2),0)</f>
        <v>0</v>
      </c>
      <c r="BX57" s="323">
        <f>IF('НП ДЕННА'!BX57&gt;0,IF(ROUND('НП ДЕННА'!BX57*$CF$4,0)&gt;0,ROUND('НП ДЕННА'!BX57*$CF$4,0)*2,2),0)</f>
        <v>0</v>
      </c>
      <c r="BY57" s="323">
        <f>IF('НП ДЕННА'!BY57&gt;0,IF(ROUND('НП ДЕННА'!BY57*$CF$4,0)&gt;0,ROUND('НП ДЕННА'!BY57*$CF$4,0)*2,2),0)</f>
        <v>0</v>
      </c>
      <c r="BZ57" s="69">
        <f>'НП ДЕННА'!BZ57</f>
        <v>0</v>
      </c>
      <c r="CA57" s="323">
        <f>IF('НП ДЕННА'!CA57&gt;0,IF(ROUND('НП ДЕННА'!CA57*$CF$4,0)&gt;0,ROUND('НП ДЕННА'!CA57*$CF$4,0)*2,2),0)</f>
        <v>0</v>
      </c>
      <c r="CB57" s="323">
        <f>IF('НП ДЕННА'!CB57&gt;0,IF(ROUND('НП ДЕННА'!CB57*$CF$4,0)&gt;0,ROUND('НП ДЕННА'!CB57*$CF$4,0)*2,2),0)</f>
        <v>0</v>
      </c>
      <c r="CC57" s="323">
        <f>IF('НП ДЕННА'!CC57&gt;0,IF(ROUND('НП ДЕННА'!CC57*$CF$4,0)&gt;0,ROUND('НП ДЕННА'!CC57*$CF$4,0)*2,2),0)</f>
        <v>0</v>
      </c>
      <c r="CD57" s="69">
        <f>'НП ДЕННА'!CD57</f>
        <v>0</v>
      </c>
      <c r="CE57" s="62">
        <f t="shared" si="8"/>
        <v>0</v>
      </c>
    </row>
    <row r="58" spans="1:83" s="19" customFormat="1" ht="10.199999999999999" hidden="1" x14ac:dyDescent="0.2">
      <c r="A58" s="22" t="str">
        <f>'НП ДЕННА'!A58</f>
        <v>1.1.12</v>
      </c>
      <c r="B58" s="363">
        <f>'НП ДЕННА'!B58</f>
        <v>0</v>
      </c>
      <c r="C58" s="364">
        <f>'НП ДЕННА'!C58</f>
        <v>0</v>
      </c>
      <c r="D58" s="272">
        <f>'НП ДЕННА'!D58</f>
        <v>0</v>
      </c>
      <c r="E58" s="273">
        <f>'НП ДЕННА'!E58</f>
        <v>0</v>
      </c>
      <c r="F58" s="273">
        <f>'НП ДЕННА'!F58</f>
        <v>0</v>
      </c>
      <c r="G58" s="274">
        <f>'НП ДЕННА'!G58</f>
        <v>0</v>
      </c>
      <c r="H58" s="272">
        <f>'НП ДЕННА'!H58</f>
        <v>0</v>
      </c>
      <c r="I58" s="273">
        <f>'НП ДЕННА'!I58</f>
        <v>0</v>
      </c>
      <c r="J58" s="273">
        <f>'НП ДЕННА'!J58</f>
        <v>0</v>
      </c>
      <c r="K58" s="273">
        <f>'НП ДЕННА'!K58</f>
        <v>0</v>
      </c>
      <c r="L58" s="273">
        <f>'НП ДЕННА'!L58</f>
        <v>0</v>
      </c>
      <c r="M58" s="273">
        <f>'НП ДЕННА'!M58</f>
        <v>0</v>
      </c>
      <c r="N58" s="273">
        <f>'НП ДЕННА'!N58</f>
        <v>0</v>
      </c>
      <c r="O58" s="273">
        <f>'НП ДЕННА'!O58</f>
        <v>0</v>
      </c>
      <c r="P58" s="273">
        <f>'НП ДЕННА'!P58</f>
        <v>0</v>
      </c>
      <c r="Q58" s="273">
        <f>'НП ДЕННА'!Q58</f>
        <v>0</v>
      </c>
      <c r="R58" s="273">
        <f>'НП ДЕННА'!R58</f>
        <v>0</v>
      </c>
      <c r="S58" s="273">
        <f>'НП ДЕННА'!S58</f>
        <v>0</v>
      </c>
      <c r="T58" s="257">
        <f>'НП ДЕННА'!T58</f>
        <v>0</v>
      </c>
      <c r="U58" s="257">
        <f>'НП ДЕННА'!U58</f>
        <v>0</v>
      </c>
      <c r="V58" s="367">
        <f>'НП ДЕННА'!V58</f>
        <v>0</v>
      </c>
      <c r="W58" s="431">
        <f>'НП ДЕННА'!W58</f>
        <v>0</v>
      </c>
      <c r="X58" s="431">
        <f>'НП ДЕННА'!X58</f>
        <v>0</v>
      </c>
      <c r="Y58" s="431">
        <f>'НП ДЕННА'!Y58</f>
        <v>0</v>
      </c>
      <c r="Z58" s="431">
        <f>'НП ДЕННА'!Z58</f>
        <v>0</v>
      </c>
      <c r="AA58" s="431">
        <f>'НП ДЕННА'!AA58</f>
        <v>0</v>
      </c>
      <c r="AB58" s="431">
        <f>'НП ДЕННА'!AB58</f>
        <v>0</v>
      </c>
      <c r="AC58" s="275">
        <f>'НП ДЕННА'!AC58</f>
        <v>0</v>
      </c>
      <c r="AD58" s="134">
        <f>'НП ДЕННА'!AD58</f>
        <v>0</v>
      </c>
      <c r="AE58" s="9">
        <f t="shared" si="5"/>
        <v>0</v>
      </c>
      <c r="AF58" s="9">
        <f t="shared" si="6"/>
        <v>0</v>
      </c>
      <c r="AG58" s="9">
        <f t="shared" si="7"/>
        <v>0</v>
      </c>
      <c r="AH58" s="9">
        <f t="shared" si="4"/>
        <v>0</v>
      </c>
      <c r="AI58" s="323">
        <f>IF('НП ДЕННА'!AI58&gt;0,IF(ROUND('НП ДЕННА'!AI58*$CF$4,0)&gt;0,ROUND('НП ДЕННА'!AI58*$CF$4,0)*2,2),0)</f>
        <v>0</v>
      </c>
      <c r="AJ58" s="323">
        <f>IF('НП ДЕННА'!AJ58&gt;0,IF(ROUND('НП ДЕННА'!AJ58*$CF$4,0)&gt;0,ROUND('НП ДЕННА'!AJ58*$CF$4,0)*2,2),0)</f>
        <v>0</v>
      </c>
      <c r="AK58" s="323">
        <f>IF('НП ДЕННА'!AK58&gt;0,IF(ROUND('НП ДЕННА'!AK58*$CF$4,0)&gt;0,ROUND('НП ДЕННА'!AK58*$CF$4,0)*2,2),0)</f>
        <v>0</v>
      </c>
      <c r="AL58" s="69">
        <f>'НП ДЕННА'!AL58</f>
        <v>0</v>
      </c>
      <c r="AM58" s="323">
        <f>IF('НП ДЕННА'!AM58&gt;0,IF(ROUND('НП ДЕННА'!AM58*$CF$4,0)&gt;0,ROUND('НП ДЕННА'!AM58*$CF$4,0)*2,2),0)</f>
        <v>0</v>
      </c>
      <c r="AN58" s="323">
        <f>IF('НП ДЕННА'!AN58&gt;0,IF(ROUND('НП ДЕННА'!AN58*$CF$4,0)&gt;0,ROUND('НП ДЕННА'!AN58*$CF$4,0)*2,2),0)</f>
        <v>0</v>
      </c>
      <c r="AO58" s="323">
        <f>IF('НП ДЕННА'!AO58&gt;0,IF(ROUND('НП ДЕННА'!AO58*$CF$4,0)&gt;0,ROUND('НП ДЕННА'!AO58*$CF$4,0)*2,2),0)</f>
        <v>0</v>
      </c>
      <c r="AP58" s="69">
        <f>'НП ДЕННА'!AP58</f>
        <v>0</v>
      </c>
      <c r="AQ58" s="323">
        <f>IF('НП ДЕННА'!AQ58&gt;0,IF(ROUND('НП ДЕННА'!AQ58*$CF$4,0)&gt;0,ROUND('НП ДЕННА'!AQ58*$CF$4,0)*2,2),0)</f>
        <v>0</v>
      </c>
      <c r="AR58" s="323">
        <f>IF('НП ДЕННА'!AR58&gt;0,IF(ROUND('НП ДЕННА'!AR58*$CF$4,0)&gt;0,ROUND('НП ДЕННА'!AR58*$CF$4,0)*2,2),0)</f>
        <v>0</v>
      </c>
      <c r="AS58" s="323">
        <f>IF('НП ДЕННА'!AS58&gt;0,IF(ROUND('НП ДЕННА'!AS58*$CF$4,0)&gt;0,ROUND('НП ДЕННА'!AS58*$CF$4,0)*2,2),0)</f>
        <v>0</v>
      </c>
      <c r="AT58" s="69">
        <f>'НП ДЕННА'!AT58</f>
        <v>0</v>
      </c>
      <c r="AU58" s="323">
        <f>IF('НП ДЕННА'!AU58&gt;0,IF(ROUND('НП ДЕННА'!AU58*$CF$4,0)&gt;0,ROUND('НП ДЕННА'!AU58*$CF$4,0)*2,2),0)</f>
        <v>0</v>
      </c>
      <c r="AV58" s="323">
        <f>IF('НП ДЕННА'!AV58&gt;0,IF(ROUND('НП ДЕННА'!AV58*$CF$4,0)&gt;0,ROUND('НП ДЕННА'!AV58*$CF$4,0)*2,2),0)</f>
        <v>0</v>
      </c>
      <c r="AW58" s="323">
        <f>IF('НП ДЕННА'!AW58&gt;0,IF(ROUND('НП ДЕННА'!AW58*$CF$4,0)&gt;0,ROUND('НП ДЕННА'!AW58*$CF$4,0)*2,2),0)</f>
        <v>0</v>
      </c>
      <c r="AX58" s="69">
        <f>'НП ДЕННА'!AX58</f>
        <v>0</v>
      </c>
      <c r="AY58" s="323">
        <f>IF('НП ДЕННА'!AY58&gt;0,IF(ROUND('НП ДЕННА'!AY58*$CF$4,0)&gt;0,ROUND('НП ДЕННА'!AY58*$CF$4,0)*2,2),0)</f>
        <v>0</v>
      </c>
      <c r="AZ58" s="323">
        <f>IF('НП ДЕННА'!AZ58&gt;0,IF(ROUND('НП ДЕННА'!AZ58*$CF$4,0)&gt;0,ROUND('НП ДЕННА'!AZ58*$CF$4,0)*2,2),0)</f>
        <v>0</v>
      </c>
      <c r="BA58" s="323">
        <f>IF('НП ДЕННА'!BA58&gt;0,IF(ROUND('НП ДЕННА'!BA58*$CF$4,0)&gt;0,ROUND('НП ДЕННА'!BA58*$CF$4,0)*2,2),0)</f>
        <v>0</v>
      </c>
      <c r="BB58" s="69">
        <f>'НП ДЕННА'!BB58</f>
        <v>0</v>
      </c>
      <c r="BC58" s="323">
        <f>IF('НП ДЕННА'!BC58&gt;0,IF(ROUND('НП ДЕННА'!BC58*$CF$4,0)&gt;0,ROUND('НП ДЕННА'!BC58*$CF$4,0)*2,2),0)</f>
        <v>0</v>
      </c>
      <c r="BD58" s="323">
        <f>IF('НП ДЕННА'!BD58&gt;0,IF(ROUND('НП ДЕННА'!BD58*$CF$4,0)&gt;0,ROUND('НП ДЕННА'!BD58*$CF$4,0)*2,2),0)</f>
        <v>0</v>
      </c>
      <c r="BE58" s="323">
        <f>IF('НП ДЕННА'!BE58&gt;0,IF(ROUND('НП ДЕННА'!BE58*$CF$4,0)&gt;0,ROUND('НП ДЕННА'!BE58*$CF$4,0)*2,2),0)</f>
        <v>0</v>
      </c>
      <c r="BF58" s="69">
        <f>'НП ДЕННА'!BF58</f>
        <v>0</v>
      </c>
      <c r="BG58" s="323">
        <f>IF('НП ДЕННА'!BG58&gt;0,IF(ROUND('НП ДЕННА'!BG58*$CF$4,0)&gt;0,ROUND('НП ДЕННА'!BG58*$CF$4,0)*2,2),0)</f>
        <v>0</v>
      </c>
      <c r="BH58" s="323">
        <f>IF('НП ДЕННА'!BH58&gt;0,IF(ROUND('НП ДЕННА'!BH58*$CF$4,0)&gt;0,ROUND('НП ДЕННА'!BH58*$CF$4,0)*2,2),0)</f>
        <v>0</v>
      </c>
      <c r="BI58" s="323">
        <f>IF('НП ДЕННА'!BI58&gt;0,IF(ROUND('НП ДЕННА'!BI58*$CF$4,0)&gt;0,ROUND('НП ДЕННА'!BI58*$CF$4,0)*2,2),0)</f>
        <v>0</v>
      </c>
      <c r="BJ58" s="69">
        <f>'НП ДЕННА'!BJ58</f>
        <v>0</v>
      </c>
      <c r="BK58" s="323">
        <f>IF('НП ДЕННА'!BK58&gt;0,IF(ROUND('НП ДЕННА'!BK58*$CF$4,0)&gt;0,ROUND('НП ДЕННА'!BK58*$CF$4,0)*2,2),0)</f>
        <v>0</v>
      </c>
      <c r="BL58" s="323">
        <f>IF('НП ДЕННА'!BL58&gt;0,IF(ROUND('НП ДЕННА'!BL58*$CF$4,0)&gt;0,ROUND('НП ДЕННА'!BL58*$CF$4,0)*2,2),0)</f>
        <v>0</v>
      </c>
      <c r="BM58" s="323">
        <f>IF('НП ДЕННА'!BM58&gt;0,IF(ROUND('НП ДЕННА'!BM58*$CF$4,0)&gt;0,ROUND('НП ДЕННА'!BM58*$CF$4,0)*2,2),0)</f>
        <v>0</v>
      </c>
      <c r="BN58" s="69">
        <f>'НП ДЕННА'!BN58</f>
        <v>0</v>
      </c>
      <c r="BO58" s="323">
        <f>IF('НП ДЕННА'!BO58&gt;0,IF(ROUND('НП ДЕННА'!BO58*$CF$4,0)&gt;0,ROUND('НП ДЕННА'!BO58*$CF$4,0)*2,2),0)</f>
        <v>0</v>
      </c>
      <c r="BP58" s="323">
        <f>IF('НП ДЕННА'!BP58&gt;0,IF(ROUND('НП ДЕННА'!BP58*$CF$4,0)&gt;0,ROUND('НП ДЕННА'!BP58*$CF$4,0)*2,2),0)</f>
        <v>0</v>
      </c>
      <c r="BQ58" s="323">
        <f>IF('НП ДЕННА'!BQ58&gt;0,IF(ROUND('НП ДЕННА'!BQ58*$CF$4,0)&gt;0,ROUND('НП ДЕННА'!BQ58*$CF$4,0)*2,2),0)</f>
        <v>0</v>
      </c>
      <c r="BR58" s="69">
        <f>'НП ДЕННА'!BR58</f>
        <v>0</v>
      </c>
      <c r="BS58" s="323">
        <f>IF('НП ДЕННА'!BS58&gt;0,IF(ROUND('НП ДЕННА'!BS58*$CF$4,0)&gt;0,ROUND('НП ДЕННА'!BS58*$CF$4,0)*2,2),0)</f>
        <v>0</v>
      </c>
      <c r="BT58" s="323">
        <f>IF('НП ДЕННА'!BT58&gt;0,IF(ROUND('НП ДЕННА'!BT58*$CF$4,0)&gt;0,ROUND('НП ДЕННА'!BT58*$CF$4,0)*2,2),0)</f>
        <v>0</v>
      </c>
      <c r="BU58" s="323">
        <f>IF('НП ДЕННА'!BU58&gt;0,IF(ROUND('НП ДЕННА'!BU58*$CF$4,0)&gt;0,ROUND('НП ДЕННА'!BU58*$CF$4,0)*2,2),0)</f>
        <v>0</v>
      </c>
      <c r="BV58" s="69">
        <f>'НП ДЕННА'!BV58</f>
        <v>0</v>
      </c>
      <c r="BW58" s="323">
        <f>IF('НП ДЕННА'!BW58&gt;0,IF(ROUND('НП ДЕННА'!BW58*$CF$4,0)&gt;0,ROUND('НП ДЕННА'!BW58*$CF$4,0)*2,2),0)</f>
        <v>0</v>
      </c>
      <c r="BX58" s="323">
        <f>IF('НП ДЕННА'!BX58&gt;0,IF(ROUND('НП ДЕННА'!BX58*$CF$4,0)&gt;0,ROUND('НП ДЕННА'!BX58*$CF$4,0)*2,2),0)</f>
        <v>0</v>
      </c>
      <c r="BY58" s="323">
        <f>IF('НП ДЕННА'!BY58&gt;0,IF(ROUND('НП ДЕННА'!BY58*$CF$4,0)&gt;0,ROUND('НП ДЕННА'!BY58*$CF$4,0)*2,2),0)</f>
        <v>0</v>
      </c>
      <c r="BZ58" s="69">
        <f>'НП ДЕННА'!BZ58</f>
        <v>0</v>
      </c>
      <c r="CA58" s="323">
        <f>IF('НП ДЕННА'!CA58&gt;0,IF(ROUND('НП ДЕННА'!CA58*$CF$4,0)&gt;0,ROUND('НП ДЕННА'!CA58*$CF$4,0)*2,2),0)</f>
        <v>0</v>
      </c>
      <c r="CB58" s="323">
        <f>IF('НП ДЕННА'!CB58&gt;0,IF(ROUND('НП ДЕННА'!CB58*$CF$4,0)&gt;0,ROUND('НП ДЕННА'!CB58*$CF$4,0)*2,2),0)</f>
        <v>0</v>
      </c>
      <c r="CC58" s="323">
        <f>IF('НП ДЕННА'!CC58&gt;0,IF(ROUND('НП ДЕННА'!CC58*$CF$4,0)&gt;0,ROUND('НП ДЕННА'!CC58*$CF$4,0)*2,2),0)</f>
        <v>0</v>
      </c>
      <c r="CD58" s="69">
        <f>'НП ДЕННА'!CD58</f>
        <v>0</v>
      </c>
      <c r="CE58" s="62">
        <f t="shared" si="8"/>
        <v>0</v>
      </c>
    </row>
    <row r="59" spans="1:83" s="19" customFormat="1" ht="10.199999999999999" hidden="1" x14ac:dyDescent="0.2">
      <c r="A59" s="22" t="str">
        <f>'НП ДЕННА'!A59</f>
        <v>1.1.12</v>
      </c>
      <c r="B59" s="363">
        <f>'НП ДЕННА'!B59</f>
        <v>0</v>
      </c>
      <c r="C59" s="364">
        <f>'НП ДЕННА'!C59</f>
        <v>0</v>
      </c>
      <c r="D59" s="272">
        <f>'НП ДЕННА'!D59</f>
        <v>0</v>
      </c>
      <c r="E59" s="273">
        <f>'НП ДЕННА'!E59</f>
        <v>0</v>
      </c>
      <c r="F59" s="273">
        <f>'НП ДЕННА'!F59</f>
        <v>0</v>
      </c>
      <c r="G59" s="274">
        <f>'НП ДЕННА'!G59</f>
        <v>0</v>
      </c>
      <c r="H59" s="272">
        <f>'НП ДЕННА'!H59</f>
        <v>0</v>
      </c>
      <c r="I59" s="273">
        <f>'НП ДЕННА'!I59</f>
        <v>0</v>
      </c>
      <c r="J59" s="273">
        <f>'НП ДЕННА'!J59</f>
        <v>0</v>
      </c>
      <c r="K59" s="273">
        <f>'НП ДЕННА'!K59</f>
        <v>0</v>
      </c>
      <c r="L59" s="273">
        <f>'НП ДЕННА'!L59</f>
        <v>0</v>
      </c>
      <c r="M59" s="273">
        <f>'НП ДЕННА'!M59</f>
        <v>0</v>
      </c>
      <c r="N59" s="273">
        <f>'НП ДЕННА'!N59</f>
        <v>0</v>
      </c>
      <c r="O59" s="273">
        <f>'НП ДЕННА'!O59</f>
        <v>0</v>
      </c>
      <c r="P59" s="273">
        <f>'НП ДЕННА'!P59</f>
        <v>0</v>
      </c>
      <c r="Q59" s="273">
        <f>'НП ДЕННА'!Q59</f>
        <v>0</v>
      </c>
      <c r="R59" s="273">
        <f>'НП ДЕННА'!R59</f>
        <v>0</v>
      </c>
      <c r="S59" s="273">
        <f>'НП ДЕННА'!S59</f>
        <v>0</v>
      </c>
      <c r="T59" s="257">
        <f>'НП ДЕННА'!T59</f>
        <v>0</v>
      </c>
      <c r="U59" s="257">
        <f>'НП ДЕННА'!U59</f>
        <v>0</v>
      </c>
      <c r="V59" s="367">
        <f>'НП ДЕННА'!V59</f>
        <v>0</v>
      </c>
      <c r="W59" s="431">
        <f>'НП ДЕННА'!W59</f>
        <v>0</v>
      </c>
      <c r="X59" s="431">
        <f>'НП ДЕННА'!X59</f>
        <v>0</v>
      </c>
      <c r="Y59" s="431">
        <f>'НП ДЕННА'!Y59</f>
        <v>0</v>
      </c>
      <c r="Z59" s="431">
        <f>'НП ДЕННА'!Z59</f>
        <v>0</v>
      </c>
      <c r="AA59" s="431">
        <f>'НП ДЕННА'!AA59</f>
        <v>0</v>
      </c>
      <c r="AB59" s="431">
        <f>'НП ДЕННА'!AB59</f>
        <v>0</v>
      </c>
      <c r="AC59" s="275">
        <f>'НП ДЕННА'!AC59</f>
        <v>0</v>
      </c>
      <c r="AD59" s="134">
        <f>'НП ДЕННА'!AD59</f>
        <v>0</v>
      </c>
      <c r="AE59" s="9">
        <f t="shared" si="5"/>
        <v>0</v>
      </c>
      <c r="AF59" s="9">
        <f t="shared" si="6"/>
        <v>0</v>
      </c>
      <c r="AG59" s="9">
        <f t="shared" si="7"/>
        <v>0</v>
      </c>
      <c r="AH59" s="9">
        <f t="shared" si="4"/>
        <v>0</v>
      </c>
      <c r="AI59" s="323">
        <f>IF('НП ДЕННА'!AI59&gt;0,IF(ROUND('НП ДЕННА'!AI59*$CF$4,0)&gt;0,ROUND('НП ДЕННА'!AI59*$CF$4,0)*2,2),0)</f>
        <v>0</v>
      </c>
      <c r="AJ59" s="323">
        <f>IF('НП ДЕННА'!AJ59&gt;0,IF(ROUND('НП ДЕННА'!AJ59*$CF$4,0)&gt;0,ROUND('НП ДЕННА'!AJ59*$CF$4,0)*2,2),0)</f>
        <v>0</v>
      </c>
      <c r="AK59" s="323">
        <f>IF('НП ДЕННА'!AK59&gt;0,IF(ROUND('НП ДЕННА'!AK59*$CF$4,0)&gt;0,ROUND('НП ДЕННА'!AK59*$CF$4,0)*2,2),0)</f>
        <v>0</v>
      </c>
      <c r="AL59" s="69">
        <f>'НП ДЕННА'!AL59</f>
        <v>0</v>
      </c>
      <c r="AM59" s="323">
        <f>IF('НП ДЕННА'!AM59&gt;0,IF(ROUND('НП ДЕННА'!AM59*$CF$4,0)&gt;0,ROUND('НП ДЕННА'!AM59*$CF$4,0)*2,2),0)</f>
        <v>0</v>
      </c>
      <c r="AN59" s="323">
        <f>IF('НП ДЕННА'!AN59&gt;0,IF(ROUND('НП ДЕННА'!AN59*$CF$4,0)&gt;0,ROUND('НП ДЕННА'!AN59*$CF$4,0)*2,2),0)</f>
        <v>0</v>
      </c>
      <c r="AO59" s="323">
        <f>IF('НП ДЕННА'!AO59&gt;0,IF(ROUND('НП ДЕННА'!AO59*$CF$4,0)&gt;0,ROUND('НП ДЕННА'!AO59*$CF$4,0)*2,2),0)</f>
        <v>0</v>
      </c>
      <c r="AP59" s="69">
        <f>'НП ДЕННА'!AP59</f>
        <v>0</v>
      </c>
      <c r="AQ59" s="323">
        <f>IF('НП ДЕННА'!AQ59&gt;0,IF(ROUND('НП ДЕННА'!AQ59*$CF$4,0)&gt;0,ROUND('НП ДЕННА'!AQ59*$CF$4,0)*2,2),0)</f>
        <v>0</v>
      </c>
      <c r="AR59" s="323">
        <f>IF('НП ДЕННА'!AR59&gt;0,IF(ROUND('НП ДЕННА'!AR59*$CF$4,0)&gt;0,ROUND('НП ДЕННА'!AR59*$CF$4,0)*2,2),0)</f>
        <v>0</v>
      </c>
      <c r="AS59" s="323">
        <f>IF('НП ДЕННА'!AS59&gt;0,IF(ROUND('НП ДЕННА'!AS59*$CF$4,0)&gt;0,ROUND('НП ДЕННА'!AS59*$CF$4,0)*2,2),0)</f>
        <v>0</v>
      </c>
      <c r="AT59" s="69">
        <f>'НП ДЕННА'!AT59</f>
        <v>0</v>
      </c>
      <c r="AU59" s="323">
        <f>IF('НП ДЕННА'!AU59&gt;0,IF(ROUND('НП ДЕННА'!AU59*$CF$4,0)&gt;0,ROUND('НП ДЕННА'!AU59*$CF$4,0)*2,2),0)</f>
        <v>0</v>
      </c>
      <c r="AV59" s="323">
        <f>IF('НП ДЕННА'!AV59&gt;0,IF(ROUND('НП ДЕННА'!AV59*$CF$4,0)&gt;0,ROUND('НП ДЕННА'!AV59*$CF$4,0)*2,2),0)</f>
        <v>0</v>
      </c>
      <c r="AW59" s="323">
        <f>IF('НП ДЕННА'!AW59&gt;0,IF(ROUND('НП ДЕННА'!AW59*$CF$4,0)&gt;0,ROUND('НП ДЕННА'!AW59*$CF$4,0)*2,2),0)</f>
        <v>0</v>
      </c>
      <c r="AX59" s="69">
        <f>'НП ДЕННА'!AX59</f>
        <v>0</v>
      </c>
      <c r="AY59" s="323">
        <f>IF('НП ДЕННА'!AY59&gt;0,IF(ROUND('НП ДЕННА'!AY59*$CF$4,0)&gt;0,ROUND('НП ДЕННА'!AY59*$CF$4,0)*2,2),0)</f>
        <v>0</v>
      </c>
      <c r="AZ59" s="323">
        <f>IF('НП ДЕННА'!AZ59&gt;0,IF(ROUND('НП ДЕННА'!AZ59*$CF$4,0)&gt;0,ROUND('НП ДЕННА'!AZ59*$CF$4,0)*2,2),0)</f>
        <v>0</v>
      </c>
      <c r="BA59" s="323">
        <f>IF('НП ДЕННА'!BA59&gt;0,IF(ROUND('НП ДЕННА'!BA59*$CF$4,0)&gt;0,ROUND('НП ДЕННА'!BA59*$CF$4,0)*2,2),0)</f>
        <v>0</v>
      </c>
      <c r="BB59" s="69">
        <f>'НП ДЕННА'!BB59</f>
        <v>0</v>
      </c>
      <c r="BC59" s="323">
        <f>IF('НП ДЕННА'!BC59&gt;0,IF(ROUND('НП ДЕННА'!BC59*$CF$4,0)&gt;0,ROUND('НП ДЕННА'!BC59*$CF$4,0)*2,2),0)</f>
        <v>0</v>
      </c>
      <c r="BD59" s="323">
        <f>IF('НП ДЕННА'!BD59&gt;0,IF(ROUND('НП ДЕННА'!BD59*$CF$4,0)&gt;0,ROUND('НП ДЕННА'!BD59*$CF$4,0)*2,2),0)</f>
        <v>0</v>
      </c>
      <c r="BE59" s="323">
        <f>IF('НП ДЕННА'!BE59&gt;0,IF(ROUND('НП ДЕННА'!BE59*$CF$4,0)&gt;0,ROUND('НП ДЕННА'!BE59*$CF$4,0)*2,2),0)</f>
        <v>0</v>
      </c>
      <c r="BF59" s="69">
        <f>'НП ДЕННА'!BF59</f>
        <v>0</v>
      </c>
      <c r="BG59" s="323">
        <f>IF('НП ДЕННА'!BG59&gt;0,IF(ROUND('НП ДЕННА'!BG59*$CF$4,0)&gt;0,ROUND('НП ДЕННА'!BG59*$CF$4,0)*2,2),0)</f>
        <v>0</v>
      </c>
      <c r="BH59" s="323">
        <f>IF('НП ДЕННА'!BH59&gt;0,IF(ROUND('НП ДЕННА'!BH59*$CF$4,0)&gt;0,ROUND('НП ДЕННА'!BH59*$CF$4,0)*2,2),0)</f>
        <v>0</v>
      </c>
      <c r="BI59" s="323">
        <f>IF('НП ДЕННА'!BI59&gt;0,IF(ROUND('НП ДЕННА'!BI59*$CF$4,0)&gt;0,ROUND('НП ДЕННА'!BI59*$CF$4,0)*2,2),0)</f>
        <v>0</v>
      </c>
      <c r="BJ59" s="69">
        <f>'НП ДЕННА'!BJ59</f>
        <v>0</v>
      </c>
      <c r="BK59" s="323">
        <f>IF('НП ДЕННА'!BK59&gt;0,IF(ROUND('НП ДЕННА'!BK59*$CF$4,0)&gt;0,ROUND('НП ДЕННА'!BK59*$CF$4,0)*2,2),0)</f>
        <v>0</v>
      </c>
      <c r="BL59" s="323">
        <f>IF('НП ДЕННА'!BL59&gt;0,IF(ROUND('НП ДЕННА'!BL59*$CF$4,0)&gt;0,ROUND('НП ДЕННА'!BL59*$CF$4,0)*2,2),0)</f>
        <v>0</v>
      </c>
      <c r="BM59" s="323">
        <f>IF('НП ДЕННА'!BM59&gt;0,IF(ROUND('НП ДЕННА'!BM59*$CF$4,0)&gt;0,ROUND('НП ДЕННА'!BM59*$CF$4,0)*2,2),0)</f>
        <v>0</v>
      </c>
      <c r="BN59" s="69">
        <f>'НП ДЕННА'!BN59</f>
        <v>0</v>
      </c>
      <c r="BO59" s="323">
        <f>IF('НП ДЕННА'!BO59&gt;0,IF(ROUND('НП ДЕННА'!BO59*$CF$4,0)&gt;0,ROUND('НП ДЕННА'!BO59*$CF$4,0)*2,2),0)</f>
        <v>0</v>
      </c>
      <c r="BP59" s="323">
        <f>IF('НП ДЕННА'!BP59&gt;0,IF(ROUND('НП ДЕННА'!BP59*$CF$4,0)&gt;0,ROUND('НП ДЕННА'!BP59*$CF$4,0)*2,2),0)</f>
        <v>0</v>
      </c>
      <c r="BQ59" s="323">
        <f>IF('НП ДЕННА'!BQ59&gt;0,IF(ROUND('НП ДЕННА'!BQ59*$CF$4,0)&gt;0,ROUND('НП ДЕННА'!BQ59*$CF$4,0)*2,2),0)</f>
        <v>0</v>
      </c>
      <c r="BR59" s="69">
        <f>'НП ДЕННА'!BR59</f>
        <v>0</v>
      </c>
      <c r="BS59" s="323">
        <f>IF('НП ДЕННА'!BS59&gt;0,IF(ROUND('НП ДЕННА'!BS59*$CF$4,0)&gt;0,ROUND('НП ДЕННА'!BS59*$CF$4,0)*2,2),0)</f>
        <v>0</v>
      </c>
      <c r="BT59" s="323">
        <f>IF('НП ДЕННА'!BT59&gt;0,IF(ROUND('НП ДЕННА'!BT59*$CF$4,0)&gt;0,ROUND('НП ДЕННА'!BT59*$CF$4,0)*2,2),0)</f>
        <v>0</v>
      </c>
      <c r="BU59" s="323">
        <f>IF('НП ДЕННА'!BU59&gt;0,IF(ROUND('НП ДЕННА'!BU59*$CF$4,0)&gt;0,ROUND('НП ДЕННА'!BU59*$CF$4,0)*2,2),0)</f>
        <v>0</v>
      </c>
      <c r="BV59" s="69">
        <f>'НП ДЕННА'!BV59</f>
        <v>0</v>
      </c>
      <c r="BW59" s="323">
        <f>IF('НП ДЕННА'!BW59&gt;0,IF(ROUND('НП ДЕННА'!BW59*$CF$4,0)&gt;0,ROUND('НП ДЕННА'!BW59*$CF$4,0)*2,2),0)</f>
        <v>0</v>
      </c>
      <c r="BX59" s="323">
        <f>IF('НП ДЕННА'!BX59&gt;0,IF(ROUND('НП ДЕННА'!BX59*$CF$4,0)&gt;0,ROUND('НП ДЕННА'!BX59*$CF$4,0)*2,2),0)</f>
        <v>0</v>
      </c>
      <c r="BY59" s="323">
        <f>IF('НП ДЕННА'!BY59&gt;0,IF(ROUND('НП ДЕННА'!BY59*$CF$4,0)&gt;0,ROUND('НП ДЕННА'!BY59*$CF$4,0)*2,2),0)</f>
        <v>0</v>
      </c>
      <c r="BZ59" s="69">
        <f>'НП ДЕННА'!BZ59</f>
        <v>0</v>
      </c>
      <c r="CA59" s="323">
        <f>IF('НП ДЕННА'!CA59&gt;0,IF(ROUND('НП ДЕННА'!CA59*$CF$4,0)&gt;0,ROUND('НП ДЕННА'!CA59*$CF$4,0)*2,2),0)</f>
        <v>0</v>
      </c>
      <c r="CB59" s="323">
        <f>IF('НП ДЕННА'!CB59&gt;0,IF(ROUND('НП ДЕННА'!CB59*$CF$4,0)&gt;0,ROUND('НП ДЕННА'!CB59*$CF$4,0)*2,2),0)</f>
        <v>0</v>
      </c>
      <c r="CC59" s="323">
        <f>IF('НП ДЕННА'!CC59&gt;0,IF(ROUND('НП ДЕННА'!CC59*$CF$4,0)&gt;0,ROUND('НП ДЕННА'!CC59*$CF$4,0)*2,2),0)</f>
        <v>0</v>
      </c>
      <c r="CD59" s="69">
        <f>'НП ДЕННА'!CD59</f>
        <v>0</v>
      </c>
      <c r="CE59" s="62">
        <f t="shared" si="8"/>
        <v>0</v>
      </c>
    </row>
    <row r="60" spans="1:83" s="19" customFormat="1" ht="10.199999999999999" hidden="1" x14ac:dyDescent="0.2">
      <c r="A60" s="22" t="str">
        <f>'НП ДЕННА'!A60</f>
        <v>1.1.12</v>
      </c>
      <c r="B60" s="363">
        <f>'НП ДЕННА'!B60</f>
        <v>0</v>
      </c>
      <c r="C60" s="364">
        <f>'НП ДЕННА'!C60</f>
        <v>0</v>
      </c>
      <c r="D60" s="272">
        <f>'НП ДЕННА'!D60</f>
        <v>0</v>
      </c>
      <c r="E60" s="273">
        <f>'НП ДЕННА'!E60</f>
        <v>0</v>
      </c>
      <c r="F60" s="273">
        <f>'НП ДЕННА'!F60</f>
        <v>0</v>
      </c>
      <c r="G60" s="274">
        <f>'НП ДЕННА'!G60</f>
        <v>0</v>
      </c>
      <c r="H60" s="272">
        <f>'НП ДЕННА'!H60</f>
        <v>0</v>
      </c>
      <c r="I60" s="273">
        <f>'НП ДЕННА'!I60</f>
        <v>0</v>
      </c>
      <c r="J60" s="273">
        <f>'НП ДЕННА'!J60</f>
        <v>0</v>
      </c>
      <c r="K60" s="273">
        <f>'НП ДЕННА'!K60</f>
        <v>0</v>
      </c>
      <c r="L60" s="273">
        <f>'НП ДЕННА'!L60</f>
        <v>0</v>
      </c>
      <c r="M60" s="273">
        <f>'НП ДЕННА'!M60</f>
        <v>0</v>
      </c>
      <c r="N60" s="273">
        <f>'НП ДЕННА'!N60</f>
        <v>0</v>
      </c>
      <c r="O60" s="273">
        <f>'НП ДЕННА'!O60</f>
        <v>0</v>
      </c>
      <c r="P60" s="273">
        <f>'НП ДЕННА'!P60</f>
        <v>0</v>
      </c>
      <c r="Q60" s="273">
        <f>'НП ДЕННА'!Q60</f>
        <v>0</v>
      </c>
      <c r="R60" s="273">
        <f>'НП ДЕННА'!R60</f>
        <v>0</v>
      </c>
      <c r="S60" s="273">
        <f>'НП ДЕННА'!S60</f>
        <v>0</v>
      </c>
      <c r="T60" s="257">
        <f>'НП ДЕННА'!T60</f>
        <v>0</v>
      </c>
      <c r="U60" s="257">
        <f>'НП ДЕННА'!U60</f>
        <v>0</v>
      </c>
      <c r="V60" s="367">
        <f>'НП ДЕННА'!V60</f>
        <v>0</v>
      </c>
      <c r="W60" s="431">
        <f>'НП ДЕННА'!W60</f>
        <v>0</v>
      </c>
      <c r="X60" s="431">
        <f>'НП ДЕННА'!X60</f>
        <v>0</v>
      </c>
      <c r="Y60" s="431">
        <f>'НП ДЕННА'!Y60</f>
        <v>0</v>
      </c>
      <c r="Z60" s="431">
        <f>'НП ДЕННА'!Z60</f>
        <v>0</v>
      </c>
      <c r="AA60" s="431">
        <f>'НП ДЕННА'!AA60</f>
        <v>0</v>
      </c>
      <c r="AB60" s="431">
        <f>'НП ДЕННА'!AB60</f>
        <v>0</v>
      </c>
      <c r="AC60" s="275">
        <f>'НП ДЕННА'!AC60</f>
        <v>0</v>
      </c>
      <c r="AD60" s="134">
        <f>'НП ДЕННА'!AD60</f>
        <v>0</v>
      </c>
      <c r="AE60" s="9">
        <f t="shared" si="5"/>
        <v>0</v>
      </c>
      <c r="AF60" s="9">
        <f t="shared" si="6"/>
        <v>0</v>
      </c>
      <c r="AG60" s="9">
        <f t="shared" si="7"/>
        <v>0</v>
      </c>
      <c r="AH60" s="9">
        <f t="shared" si="4"/>
        <v>0</v>
      </c>
      <c r="AI60" s="323">
        <f>IF('НП ДЕННА'!AI60&gt;0,IF(ROUND('НП ДЕННА'!AI60*$CF$4,0)&gt;0,ROUND('НП ДЕННА'!AI60*$CF$4,0)*2,2),0)</f>
        <v>0</v>
      </c>
      <c r="AJ60" s="323">
        <f>IF('НП ДЕННА'!AJ60&gt;0,IF(ROUND('НП ДЕННА'!AJ60*$CF$4,0)&gt;0,ROUND('НП ДЕННА'!AJ60*$CF$4,0)*2,2),0)</f>
        <v>0</v>
      </c>
      <c r="AK60" s="323">
        <f>IF('НП ДЕННА'!AK60&gt;0,IF(ROUND('НП ДЕННА'!AK60*$CF$4,0)&gt;0,ROUND('НП ДЕННА'!AK60*$CF$4,0)*2,2),0)</f>
        <v>0</v>
      </c>
      <c r="AL60" s="69">
        <f>'НП ДЕННА'!AL60</f>
        <v>0</v>
      </c>
      <c r="AM60" s="323">
        <f>IF('НП ДЕННА'!AM60&gt;0,IF(ROUND('НП ДЕННА'!AM60*$CF$4,0)&gt;0,ROUND('НП ДЕННА'!AM60*$CF$4,0)*2,2),0)</f>
        <v>0</v>
      </c>
      <c r="AN60" s="323">
        <f>IF('НП ДЕННА'!AN60&gt;0,IF(ROUND('НП ДЕННА'!AN60*$CF$4,0)&gt;0,ROUND('НП ДЕННА'!AN60*$CF$4,0)*2,2),0)</f>
        <v>0</v>
      </c>
      <c r="AO60" s="323">
        <f>IF('НП ДЕННА'!AO60&gt;0,IF(ROUND('НП ДЕННА'!AO60*$CF$4,0)&gt;0,ROUND('НП ДЕННА'!AO60*$CF$4,0)*2,2),0)</f>
        <v>0</v>
      </c>
      <c r="AP60" s="69">
        <f>'НП ДЕННА'!AP60</f>
        <v>0</v>
      </c>
      <c r="AQ60" s="323">
        <f>IF('НП ДЕННА'!AQ60&gt;0,IF(ROUND('НП ДЕННА'!AQ60*$CF$4,0)&gt;0,ROUND('НП ДЕННА'!AQ60*$CF$4,0)*2,2),0)</f>
        <v>0</v>
      </c>
      <c r="AR60" s="323">
        <f>IF('НП ДЕННА'!AR60&gt;0,IF(ROUND('НП ДЕННА'!AR60*$CF$4,0)&gt;0,ROUND('НП ДЕННА'!AR60*$CF$4,0)*2,2),0)</f>
        <v>0</v>
      </c>
      <c r="AS60" s="323">
        <f>IF('НП ДЕННА'!AS60&gt;0,IF(ROUND('НП ДЕННА'!AS60*$CF$4,0)&gt;0,ROUND('НП ДЕННА'!AS60*$CF$4,0)*2,2),0)</f>
        <v>0</v>
      </c>
      <c r="AT60" s="69">
        <f>'НП ДЕННА'!AT60</f>
        <v>0</v>
      </c>
      <c r="AU60" s="323">
        <f>IF('НП ДЕННА'!AU60&gt;0,IF(ROUND('НП ДЕННА'!AU60*$CF$4,0)&gt;0,ROUND('НП ДЕННА'!AU60*$CF$4,0)*2,2),0)</f>
        <v>0</v>
      </c>
      <c r="AV60" s="323">
        <f>IF('НП ДЕННА'!AV60&gt;0,IF(ROUND('НП ДЕННА'!AV60*$CF$4,0)&gt;0,ROUND('НП ДЕННА'!AV60*$CF$4,0)*2,2),0)</f>
        <v>0</v>
      </c>
      <c r="AW60" s="323">
        <f>IF('НП ДЕННА'!AW60&gt;0,IF(ROUND('НП ДЕННА'!AW60*$CF$4,0)&gt;0,ROUND('НП ДЕННА'!AW60*$CF$4,0)*2,2),0)</f>
        <v>0</v>
      </c>
      <c r="AX60" s="69">
        <f>'НП ДЕННА'!AX60</f>
        <v>0</v>
      </c>
      <c r="AY60" s="323">
        <f>IF('НП ДЕННА'!AY60&gt;0,IF(ROUND('НП ДЕННА'!AY60*$CF$4,0)&gt;0,ROUND('НП ДЕННА'!AY60*$CF$4,0)*2,2),0)</f>
        <v>0</v>
      </c>
      <c r="AZ60" s="323">
        <f>IF('НП ДЕННА'!AZ60&gt;0,IF(ROUND('НП ДЕННА'!AZ60*$CF$4,0)&gt;0,ROUND('НП ДЕННА'!AZ60*$CF$4,0)*2,2),0)</f>
        <v>0</v>
      </c>
      <c r="BA60" s="323">
        <f>IF('НП ДЕННА'!BA60&gt;0,IF(ROUND('НП ДЕННА'!BA60*$CF$4,0)&gt;0,ROUND('НП ДЕННА'!BA60*$CF$4,0)*2,2),0)</f>
        <v>0</v>
      </c>
      <c r="BB60" s="69">
        <f>'НП ДЕННА'!BB60</f>
        <v>0</v>
      </c>
      <c r="BC60" s="323">
        <f>IF('НП ДЕННА'!BC60&gt;0,IF(ROUND('НП ДЕННА'!BC60*$CF$4,0)&gt;0,ROUND('НП ДЕННА'!BC60*$CF$4,0)*2,2),0)</f>
        <v>0</v>
      </c>
      <c r="BD60" s="323">
        <f>IF('НП ДЕННА'!BD60&gt;0,IF(ROUND('НП ДЕННА'!BD60*$CF$4,0)&gt;0,ROUND('НП ДЕННА'!BD60*$CF$4,0)*2,2),0)</f>
        <v>0</v>
      </c>
      <c r="BE60" s="323">
        <f>IF('НП ДЕННА'!BE60&gt;0,IF(ROUND('НП ДЕННА'!BE60*$CF$4,0)&gt;0,ROUND('НП ДЕННА'!BE60*$CF$4,0)*2,2),0)</f>
        <v>0</v>
      </c>
      <c r="BF60" s="69">
        <f>'НП ДЕННА'!BF60</f>
        <v>0</v>
      </c>
      <c r="BG60" s="323">
        <f>IF('НП ДЕННА'!BG60&gt;0,IF(ROUND('НП ДЕННА'!BG60*$CF$4,0)&gt;0,ROUND('НП ДЕННА'!BG60*$CF$4,0)*2,2),0)</f>
        <v>0</v>
      </c>
      <c r="BH60" s="323">
        <f>IF('НП ДЕННА'!BH60&gt;0,IF(ROUND('НП ДЕННА'!BH60*$CF$4,0)&gt;0,ROUND('НП ДЕННА'!BH60*$CF$4,0)*2,2),0)</f>
        <v>0</v>
      </c>
      <c r="BI60" s="323">
        <f>IF('НП ДЕННА'!BI60&gt;0,IF(ROUND('НП ДЕННА'!BI60*$CF$4,0)&gt;0,ROUND('НП ДЕННА'!BI60*$CF$4,0)*2,2),0)</f>
        <v>0</v>
      </c>
      <c r="BJ60" s="69">
        <f>'НП ДЕННА'!BJ60</f>
        <v>0</v>
      </c>
      <c r="BK60" s="323">
        <f>IF('НП ДЕННА'!BK60&gt;0,IF(ROUND('НП ДЕННА'!BK60*$CF$4,0)&gt;0,ROUND('НП ДЕННА'!BK60*$CF$4,0)*2,2),0)</f>
        <v>0</v>
      </c>
      <c r="BL60" s="323">
        <f>IF('НП ДЕННА'!BL60&gt;0,IF(ROUND('НП ДЕННА'!BL60*$CF$4,0)&gt;0,ROUND('НП ДЕННА'!BL60*$CF$4,0)*2,2),0)</f>
        <v>0</v>
      </c>
      <c r="BM60" s="323">
        <f>IF('НП ДЕННА'!BM60&gt;0,IF(ROUND('НП ДЕННА'!BM60*$CF$4,0)&gt;0,ROUND('НП ДЕННА'!BM60*$CF$4,0)*2,2),0)</f>
        <v>0</v>
      </c>
      <c r="BN60" s="69">
        <f>'НП ДЕННА'!BN60</f>
        <v>0</v>
      </c>
      <c r="BO60" s="323">
        <f>IF('НП ДЕННА'!BO60&gt;0,IF(ROUND('НП ДЕННА'!BO60*$CF$4,0)&gt;0,ROUND('НП ДЕННА'!BO60*$CF$4,0)*2,2),0)</f>
        <v>0</v>
      </c>
      <c r="BP60" s="323">
        <f>IF('НП ДЕННА'!BP60&gt;0,IF(ROUND('НП ДЕННА'!BP60*$CF$4,0)&gt;0,ROUND('НП ДЕННА'!BP60*$CF$4,0)*2,2),0)</f>
        <v>0</v>
      </c>
      <c r="BQ60" s="323">
        <f>IF('НП ДЕННА'!BQ60&gt;0,IF(ROUND('НП ДЕННА'!BQ60*$CF$4,0)&gt;0,ROUND('НП ДЕННА'!BQ60*$CF$4,0)*2,2),0)</f>
        <v>0</v>
      </c>
      <c r="BR60" s="69">
        <f>'НП ДЕННА'!BR60</f>
        <v>0</v>
      </c>
      <c r="BS60" s="323">
        <f>IF('НП ДЕННА'!BS60&gt;0,IF(ROUND('НП ДЕННА'!BS60*$CF$4,0)&gt;0,ROUND('НП ДЕННА'!BS60*$CF$4,0)*2,2),0)</f>
        <v>0</v>
      </c>
      <c r="BT60" s="323">
        <f>IF('НП ДЕННА'!BT60&gt;0,IF(ROUND('НП ДЕННА'!BT60*$CF$4,0)&gt;0,ROUND('НП ДЕННА'!BT60*$CF$4,0)*2,2),0)</f>
        <v>0</v>
      </c>
      <c r="BU60" s="323">
        <f>IF('НП ДЕННА'!BU60&gt;0,IF(ROUND('НП ДЕННА'!BU60*$CF$4,0)&gt;0,ROUND('НП ДЕННА'!BU60*$CF$4,0)*2,2),0)</f>
        <v>0</v>
      </c>
      <c r="BV60" s="69">
        <f>'НП ДЕННА'!BV60</f>
        <v>0</v>
      </c>
      <c r="BW60" s="323">
        <f>IF('НП ДЕННА'!BW60&gt;0,IF(ROUND('НП ДЕННА'!BW60*$CF$4,0)&gt;0,ROUND('НП ДЕННА'!BW60*$CF$4,0)*2,2),0)</f>
        <v>0</v>
      </c>
      <c r="BX60" s="323">
        <f>IF('НП ДЕННА'!BX60&gt;0,IF(ROUND('НП ДЕННА'!BX60*$CF$4,0)&gt;0,ROUND('НП ДЕННА'!BX60*$CF$4,0)*2,2),0)</f>
        <v>0</v>
      </c>
      <c r="BY60" s="323">
        <f>IF('НП ДЕННА'!BY60&gt;0,IF(ROUND('НП ДЕННА'!BY60*$CF$4,0)&gt;0,ROUND('НП ДЕННА'!BY60*$CF$4,0)*2,2),0)</f>
        <v>0</v>
      </c>
      <c r="BZ60" s="69">
        <f>'НП ДЕННА'!BZ60</f>
        <v>0</v>
      </c>
      <c r="CA60" s="323">
        <f>IF('НП ДЕННА'!CA60&gt;0,IF(ROUND('НП ДЕННА'!CA60*$CF$4,0)&gt;0,ROUND('НП ДЕННА'!CA60*$CF$4,0)*2,2),0)</f>
        <v>0</v>
      </c>
      <c r="CB60" s="323">
        <f>IF('НП ДЕННА'!CB60&gt;0,IF(ROUND('НП ДЕННА'!CB60*$CF$4,0)&gt;0,ROUND('НП ДЕННА'!CB60*$CF$4,0)*2,2),0)</f>
        <v>0</v>
      </c>
      <c r="CC60" s="323">
        <f>IF('НП ДЕННА'!CC60&gt;0,IF(ROUND('НП ДЕННА'!CC60*$CF$4,0)&gt;0,ROUND('НП ДЕННА'!CC60*$CF$4,0)*2,2),0)</f>
        <v>0</v>
      </c>
      <c r="CD60" s="69">
        <f>'НП ДЕННА'!CD60</f>
        <v>0</v>
      </c>
      <c r="CE60" s="62">
        <f t="shared" si="8"/>
        <v>0</v>
      </c>
    </row>
    <row r="61" spans="1:83" s="19" customFormat="1" ht="10.199999999999999" hidden="1" x14ac:dyDescent="0.2">
      <c r="A61" s="22" t="str">
        <f>'НП ДЕННА'!A61</f>
        <v>1.1.12</v>
      </c>
      <c r="B61" s="363">
        <f>'НП ДЕННА'!B61</f>
        <v>0</v>
      </c>
      <c r="C61" s="364">
        <f>'НП ДЕННА'!C61</f>
        <v>0</v>
      </c>
      <c r="D61" s="272">
        <f>'НП ДЕННА'!D61</f>
        <v>0</v>
      </c>
      <c r="E61" s="273">
        <f>'НП ДЕННА'!E61</f>
        <v>0</v>
      </c>
      <c r="F61" s="273">
        <f>'НП ДЕННА'!F61</f>
        <v>0</v>
      </c>
      <c r="G61" s="274">
        <f>'НП ДЕННА'!G61</f>
        <v>0</v>
      </c>
      <c r="H61" s="272">
        <f>'НП ДЕННА'!H61</f>
        <v>0</v>
      </c>
      <c r="I61" s="273">
        <f>'НП ДЕННА'!I61</f>
        <v>0</v>
      </c>
      <c r="J61" s="273">
        <f>'НП ДЕННА'!J61</f>
        <v>0</v>
      </c>
      <c r="K61" s="273">
        <f>'НП ДЕННА'!K61</f>
        <v>0</v>
      </c>
      <c r="L61" s="273">
        <f>'НП ДЕННА'!L61</f>
        <v>0</v>
      </c>
      <c r="M61" s="273">
        <f>'НП ДЕННА'!M61</f>
        <v>0</v>
      </c>
      <c r="N61" s="273">
        <f>'НП ДЕННА'!N61</f>
        <v>0</v>
      </c>
      <c r="O61" s="273">
        <f>'НП ДЕННА'!O61</f>
        <v>0</v>
      </c>
      <c r="P61" s="273">
        <f>'НП ДЕННА'!P61</f>
        <v>0</v>
      </c>
      <c r="Q61" s="273">
        <f>'НП ДЕННА'!Q61</f>
        <v>0</v>
      </c>
      <c r="R61" s="273">
        <f>'НП ДЕННА'!R61</f>
        <v>0</v>
      </c>
      <c r="S61" s="273">
        <f>'НП ДЕННА'!S61</f>
        <v>0</v>
      </c>
      <c r="T61" s="257">
        <f>'НП ДЕННА'!T61</f>
        <v>0</v>
      </c>
      <c r="U61" s="257">
        <f>'НП ДЕННА'!U61</f>
        <v>0</v>
      </c>
      <c r="V61" s="367">
        <f>'НП ДЕННА'!V61</f>
        <v>0</v>
      </c>
      <c r="W61" s="431">
        <f>'НП ДЕННА'!W61</f>
        <v>0</v>
      </c>
      <c r="X61" s="431">
        <f>'НП ДЕННА'!X61</f>
        <v>0</v>
      </c>
      <c r="Y61" s="431">
        <f>'НП ДЕННА'!Y61</f>
        <v>0</v>
      </c>
      <c r="Z61" s="431">
        <f>'НП ДЕННА'!Z61</f>
        <v>0</v>
      </c>
      <c r="AA61" s="431">
        <f>'НП ДЕННА'!AA61</f>
        <v>0</v>
      </c>
      <c r="AB61" s="431">
        <f>'НП ДЕННА'!AB61</f>
        <v>0</v>
      </c>
      <c r="AC61" s="275">
        <f>'НП ДЕННА'!AC61</f>
        <v>0</v>
      </c>
      <c r="AD61" s="134">
        <f>'НП ДЕННА'!AD61</f>
        <v>0</v>
      </c>
      <c r="AE61" s="9">
        <f t="shared" si="5"/>
        <v>0</v>
      </c>
      <c r="AF61" s="9">
        <f t="shared" si="6"/>
        <v>0</v>
      </c>
      <c r="AG61" s="9">
        <f t="shared" si="7"/>
        <v>0</v>
      </c>
      <c r="AH61" s="9">
        <f t="shared" si="4"/>
        <v>0</v>
      </c>
      <c r="AI61" s="323">
        <f>IF('НП ДЕННА'!AI61&gt;0,IF(ROUND('НП ДЕННА'!AI61*$CF$4,0)&gt;0,ROUND('НП ДЕННА'!AI61*$CF$4,0)*2,2),0)</f>
        <v>0</v>
      </c>
      <c r="AJ61" s="323">
        <f>IF('НП ДЕННА'!AJ61&gt;0,IF(ROUND('НП ДЕННА'!AJ61*$CF$4,0)&gt;0,ROUND('НП ДЕННА'!AJ61*$CF$4,0)*2,2),0)</f>
        <v>0</v>
      </c>
      <c r="AK61" s="323">
        <f>IF('НП ДЕННА'!AK61&gt;0,IF(ROUND('НП ДЕННА'!AK61*$CF$4,0)&gt;0,ROUND('НП ДЕННА'!AK61*$CF$4,0)*2,2),0)</f>
        <v>0</v>
      </c>
      <c r="AL61" s="69">
        <f>'НП ДЕННА'!AL61</f>
        <v>0</v>
      </c>
      <c r="AM61" s="323">
        <f>IF('НП ДЕННА'!AM61&gt;0,IF(ROUND('НП ДЕННА'!AM61*$CF$4,0)&gt;0,ROUND('НП ДЕННА'!AM61*$CF$4,0)*2,2),0)</f>
        <v>0</v>
      </c>
      <c r="AN61" s="323">
        <f>IF('НП ДЕННА'!AN61&gt;0,IF(ROUND('НП ДЕННА'!AN61*$CF$4,0)&gt;0,ROUND('НП ДЕННА'!AN61*$CF$4,0)*2,2),0)</f>
        <v>0</v>
      </c>
      <c r="AO61" s="323">
        <f>IF('НП ДЕННА'!AO61&gt;0,IF(ROUND('НП ДЕННА'!AO61*$CF$4,0)&gt;0,ROUND('НП ДЕННА'!AO61*$CF$4,0)*2,2),0)</f>
        <v>0</v>
      </c>
      <c r="AP61" s="69">
        <f>'НП ДЕННА'!AP61</f>
        <v>0</v>
      </c>
      <c r="AQ61" s="323">
        <f>IF('НП ДЕННА'!AQ61&gt;0,IF(ROUND('НП ДЕННА'!AQ61*$CF$4,0)&gt;0,ROUND('НП ДЕННА'!AQ61*$CF$4,0)*2,2),0)</f>
        <v>0</v>
      </c>
      <c r="AR61" s="323">
        <f>IF('НП ДЕННА'!AR61&gt;0,IF(ROUND('НП ДЕННА'!AR61*$CF$4,0)&gt;0,ROUND('НП ДЕННА'!AR61*$CF$4,0)*2,2),0)</f>
        <v>0</v>
      </c>
      <c r="AS61" s="323">
        <f>IF('НП ДЕННА'!AS61&gt;0,IF(ROUND('НП ДЕННА'!AS61*$CF$4,0)&gt;0,ROUND('НП ДЕННА'!AS61*$CF$4,0)*2,2),0)</f>
        <v>0</v>
      </c>
      <c r="AT61" s="69">
        <f>'НП ДЕННА'!AT61</f>
        <v>0</v>
      </c>
      <c r="AU61" s="323">
        <f>IF('НП ДЕННА'!AU61&gt;0,IF(ROUND('НП ДЕННА'!AU61*$CF$4,0)&gt;0,ROUND('НП ДЕННА'!AU61*$CF$4,0)*2,2),0)</f>
        <v>0</v>
      </c>
      <c r="AV61" s="323">
        <f>IF('НП ДЕННА'!AV61&gt;0,IF(ROUND('НП ДЕННА'!AV61*$CF$4,0)&gt;0,ROUND('НП ДЕННА'!AV61*$CF$4,0)*2,2),0)</f>
        <v>0</v>
      </c>
      <c r="AW61" s="323">
        <f>IF('НП ДЕННА'!AW61&gt;0,IF(ROUND('НП ДЕННА'!AW61*$CF$4,0)&gt;0,ROUND('НП ДЕННА'!AW61*$CF$4,0)*2,2),0)</f>
        <v>0</v>
      </c>
      <c r="AX61" s="69">
        <f>'НП ДЕННА'!AX61</f>
        <v>0</v>
      </c>
      <c r="AY61" s="323">
        <f>IF('НП ДЕННА'!AY61&gt;0,IF(ROUND('НП ДЕННА'!AY61*$CF$4,0)&gt;0,ROUND('НП ДЕННА'!AY61*$CF$4,0)*2,2),0)</f>
        <v>0</v>
      </c>
      <c r="AZ61" s="323">
        <f>IF('НП ДЕННА'!AZ61&gt;0,IF(ROUND('НП ДЕННА'!AZ61*$CF$4,0)&gt;0,ROUND('НП ДЕННА'!AZ61*$CF$4,0)*2,2),0)</f>
        <v>0</v>
      </c>
      <c r="BA61" s="323">
        <f>IF('НП ДЕННА'!BA61&gt;0,IF(ROUND('НП ДЕННА'!BA61*$CF$4,0)&gt;0,ROUND('НП ДЕННА'!BA61*$CF$4,0)*2,2),0)</f>
        <v>0</v>
      </c>
      <c r="BB61" s="69">
        <f>'НП ДЕННА'!BB61</f>
        <v>0</v>
      </c>
      <c r="BC61" s="323">
        <f>IF('НП ДЕННА'!BC61&gt;0,IF(ROUND('НП ДЕННА'!BC61*$CF$4,0)&gt;0,ROUND('НП ДЕННА'!BC61*$CF$4,0)*2,2),0)</f>
        <v>0</v>
      </c>
      <c r="BD61" s="323">
        <f>IF('НП ДЕННА'!BD61&gt;0,IF(ROUND('НП ДЕННА'!BD61*$CF$4,0)&gt;0,ROUND('НП ДЕННА'!BD61*$CF$4,0)*2,2),0)</f>
        <v>0</v>
      </c>
      <c r="BE61" s="323">
        <f>IF('НП ДЕННА'!BE61&gt;0,IF(ROUND('НП ДЕННА'!BE61*$CF$4,0)&gt;0,ROUND('НП ДЕННА'!BE61*$CF$4,0)*2,2),0)</f>
        <v>0</v>
      </c>
      <c r="BF61" s="69">
        <f>'НП ДЕННА'!BF61</f>
        <v>0</v>
      </c>
      <c r="BG61" s="323">
        <f>IF('НП ДЕННА'!BG61&gt;0,IF(ROUND('НП ДЕННА'!BG61*$CF$4,0)&gt;0,ROUND('НП ДЕННА'!BG61*$CF$4,0)*2,2),0)</f>
        <v>0</v>
      </c>
      <c r="BH61" s="323">
        <f>IF('НП ДЕННА'!BH61&gt;0,IF(ROUND('НП ДЕННА'!BH61*$CF$4,0)&gt;0,ROUND('НП ДЕННА'!BH61*$CF$4,0)*2,2),0)</f>
        <v>0</v>
      </c>
      <c r="BI61" s="323">
        <f>IF('НП ДЕННА'!BI61&gt;0,IF(ROUND('НП ДЕННА'!BI61*$CF$4,0)&gt;0,ROUND('НП ДЕННА'!BI61*$CF$4,0)*2,2),0)</f>
        <v>0</v>
      </c>
      <c r="BJ61" s="69">
        <f>'НП ДЕННА'!BJ61</f>
        <v>0</v>
      </c>
      <c r="BK61" s="323">
        <f>IF('НП ДЕННА'!BK61&gt;0,IF(ROUND('НП ДЕННА'!BK61*$CF$4,0)&gt;0,ROUND('НП ДЕННА'!BK61*$CF$4,0)*2,2),0)</f>
        <v>0</v>
      </c>
      <c r="BL61" s="323">
        <f>IF('НП ДЕННА'!BL61&gt;0,IF(ROUND('НП ДЕННА'!BL61*$CF$4,0)&gt;0,ROUND('НП ДЕННА'!BL61*$CF$4,0)*2,2),0)</f>
        <v>0</v>
      </c>
      <c r="BM61" s="323">
        <f>IF('НП ДЕННА'!BM61&gt;0,IF(ROUND('НП ДЕННА'!BM61*$CF$4,0)&gt;0,ROUND('НП ДЕННА'!BM61*$CF$4,0)*2,2),0)</f>
        <v>0</v>
      </c>
      <c r="BN61" s="69">
        <f>'НП ДЕННА'!BN61</f>
        <v>0</v>
      </c>
      <c r="BO61" s="323">
        <f>IF('НП ДЕННА'!BO61&gt;0,IF(ROUND('НП ДЕННА'!BO61*$CF$4,0)&gt;0,ROUND('НП ДЕННА'!BO61*$CF$4,0)*2,2),0)</f>
        <v>0</v>
      </c>
      <c r="BP61" s="323">
        <f>IF('НП ДЕННА'!BP61&gt;0,IF(ROUND('НП ДЕННА'!BP61*$CF$4,0)&gt;0,ROUND('НП ДЕННА'!BP61*$CF$4,0)*2,2),0)</f>
        <v>0</v>
      </c>
      <c r="BQ61" s="323">
        <f>IF('НП ДЕННА'!BQ61&gt;0,IF(ROUND('НП ДЕННА'!BQ61*$CF$4,0)&gt;0,ROUND('НП ДЕННА'!BQ61*$CF$4,0)*2,2),0)</f>
        <v>0</v>
      </c>
      <c r="BR61" s="69">
        <f>'НП ДЕННА'!BR61</f>
        <v>0</v>
      </c>
      <c r="BS61" s="323">
        <f>IF('НП ДЕННА'!BS61&gt;0,IF(ROUND('НП ДЕННА'!BS61*$CF$4,0)&gt;0,ROUND('НП ДЕННА'!BS61*$CF$4,0)*2,2),0)</f>
        <v>0</v>
      </c>
      <c r="BT61" s="323">
        <f>IF('НП ДЕННА'!BT61&gt;0,IF(ROUND('НП ДЕННА'!BT61*$CF$4,0)&gt;0,ROUND('НП ДЕННА'!BT61*$CF$4,0)*2,2),0)</f>
        <v>0</v>
      </c>
      <c r="BU61" s="323">
        <f>IF('НП ДЕННА'!BU61&gt;0,IF(ROUND('НП ДЕННА'!BU61*$CF$4,0)&gt;0,ROUND('НП ДЕННА'!BU61*$CF$4,0)*2,2),0)</f>
        <v>0</v>
      </c>
      <c r="BV61" s="69">
        <f>'НП ДЕННА'!BV61</f>
        <v>0</v>
      </c>
      <c r="BW61" s="323">
        <f>IF('НП ДЕННА'!BW61&gt;0,IF(ROUND('НП ДЕННА'!BW61*$CF$4,0)&gt;0,ROUND('НП ДЕННА'!BW61*$CF$4,0)*2,2),0)</f>
        <v>0</v>
      </c>
      <c r="BX61" s="323">
        <f>IF('НП ДЕННА'!BX61&gt;0,IF(ROUND('НП ДЕННА'!BX61*$CF$4,0)&gt;0,ROUND('НП ДЕННА'!BX61*$CF$4,0)*2,2),0)</f>
        <v>0</v>
      </c>
      <c r="BY61" s="323">
        <f>IF('НП ДЕННА'!BY61&gt;0,IF(ROUND('НП ДЕННА'!BY61*$CF$4,0)&gt;0,ROUND('НП ДЕННА'!BY61*$CF$4,0)*2,2),0)</f>
        <v>0</v>
      </c>
      <c r="BZ61" s="69">
        <f>'НП ДЕННА'!BZ61</f>
        <v>0</v>
      </c>
      <c r="CA61" s="323">
        <f>IF('НП ДЕННА'!CA61&gt;0,IF(ROUND('НП ДЕННА'!CA61*$CF$4,0)&gt;0,ROUND('НП ДЕННА'!CA61*$CF$4,0)*2,2),0)</f>
        <v>0</v>
      </c>
      <c r="CB61" s="323">
        <f>IF('НП ДЕННА'!CB61&gt;0,IF(ROUND('НП ДЕННА'!CB61*$CF$4,0)&gt;0,ROUND('НП ДЕННА'!CB61*$CF$4,0)*2,2),0)</f>
        <v>0</v>
      </c>
      <c r="CC61" s="323">
        <f>IF('НП ДЕННА'!CC61&gt;0,IF(ROUND('НП ДЕННА'!CC61*$CF$4,0)&gt;0,ROUND('НП ДЕННА'!CC61*$CF$4,0)*2,2),0)</f>
        <v>0</v>
      </c>
      <c r="CD61" s="69">
        <f>'НП ДЕННА'!CD61</f>
        <v>0</v>
      </c>
      <c r="CE61" s="62">
        <f t="shared" si="8"/>
        <v>0</v>
      </c>
    </row>
    <row r="62" spans="1:83" s="19" customFormat="1" ht="10.199999999999999" hidden="1" x14ac:dyDescent="0.2">
      <c r="A62" s="22" t="str">
        <f>'НП ДЕННА'!A62</f>
        <v>1.1.12</v>
      </c>
      <c r="B62" s="363">
        <f>'НП ДЕННА'!B62</f>
        <v>0</v>
      </c>
      <c r="C62" s="364">
        <f>'НП ДЕННА'!C62</f>
        <v>0</v>
      </c>
      <c r="D62" s="272">
        <f>'НП ДЕННА'!D62</f>
        <v>0</v>
      </c>
      <c r="E62" s="273">
        <f>'НП ДЕННА'!E62</f>
        <v>0</v>
      </c>
      <c r="F62" s="273">
        <f>'НП ДЕННА'!F62</f>
        <v>0</v>
      </c>
      <c r="G62" s="274">
        <f>'НП ДЕННА'!G62</f>
        <v>0</v>
      </c>
      <c r="H62" s="272">
        <f>'НП ДЕННА'!H62</f>
        <v>0</v>
      </c>
      <c r="I62" s="273">
        <f>'НП ДЕННА'!I62</f>
        <v>0</v>
      </c>
      <c r="J62" s="273">
        <f>'НП ДЕННА'!J62</f>
        <v>0</v>
      </c>
      <c r="K62" s="273">
        <f>'НП ДЕННА'!K62</f>
        <v>0</v>
      </c>
      <c r="L62" s="273">
        <f>'НП ДЕННА'!L62</f>
        <v>0</v>
      </c>
      <c r="M62" s="273">
        <f>'НП ДЕННА'!M62</f>
        <v>0</v>
      </c>
      <c r="N62" s="273">
        <f>'НП ДЕННА'!N62</f>
        <v>0</v>
      </c>
      <c r="O62" s="273">
        <f>'НП ДЕННА'!O62</f>
        <v>0</v>
      </c>
      <c r="P62" s="273">
        <f>'НП ДЕННА'!P62</f>
        <v>0</v>
      </c>
      <c r="Q62" s="273">
        <f>'НП ДЕННА'!Q62</f>
        <v>0</v>
      </c>
      <c r="R62" s="273">
        <f>'НП ДЕННА'!R62</f>
        <v>0</v>
      </c>
      <c r="S62" s="273">
        <f>'НП ДЕННА'!S62</f>
        <v>0</v>
      </c>
      <c r="T62" s="257">
        <f>'НП ДЕННА'!T62</f>
        <v>0</v>
      </c>
      <c r="U62" s="257">
        <f>'НП ДЕННА'!U62</f>
        <v>0</v>
      </c>
      <c r="V62" s="367">
        <f>'НП ДЕННА'!V62</f>
        <v>0</v>
      </c>
      <c r="W62" s="431">
        <f>'НП ДЕННА'!W62</f>
        <v>0</v>
      </c>
      <c r="X62" s="431">
        <f>'НП ДЕННА'!X62</f>
        <v>0</v>
      </c>
      <c r="Y62" s="431">
        <f>'НП ДЕННА'!Y62</f>
        <v>0</v>
      </c>
      <c r="Z62" s="431">
        <f>'НП ДЕННА'!Z62</f>
        <v>0</v>
      </c>
      <c r="AA62" s="431">
        <f>'НП ДЕННА'!AA62</f>
        <v>0</v>
      </c>
      <c r="AB62" s="431">
        <f>'НП ДЕННА'!AB62</f>
        <v>0</v>
      </c>
      <c r="AC62" s="275">
        <f>'НП ДЕННА'!AC62</f>
        <v>0</v>
      </c>
      <c r="AD62" s="134">
        <f>'НП ДЕННА'!AD62</f>
        <v>0</v>
      </c>
      <c r="AE62" s="9">
        <f t="shared" si="5"/>
        <v>0</v>
      </c>
      <c r="AF62" s="9">
        <f t="shared" si="6"/>
        <v>0</v>
      </c>
      <c r="AG62" s="9">
        <f t="shared" si="7"/>
        <v>0</v>
      </c>
      <c r="AH62" s="9">
        <f t="shared" si="4"/>
        <v>0</v>
      </c>
      <c r="AI62" s="323">
        <f>IF('НП ДЕННА'!AI62&gt;0,IF(ROUND('НП ДЕННА'!AI62*$CF$4,0)&gt;0,ROUND('НП ДЕННА'!AI62*$CF$4,0)*2,2),0)</f>
        <v>0</v>
      </c>
      <c r="AJ62" s="323">
        <f>IF('НП ДЕННА'!AJ62&gt;0,IF(ROUND('НП ДЕННА'!AJ62*$CF$4,0)&gt;0,ROUND('НП ДЕННА'!AJ62*$CF$4,0)*2,2),0)</f>
        <v>0</v>
      </c>
      <c r="AK62" s="323">
        <f>IF('НП ДЕННА'!AK62&gt;0,IF(ROUND('НП ДЕННА'!AK62*$CF$4,0)&gt;0,ROUND('НП ДЕННА'!AK62*$CF$4,0)*2,2),0)</f>
        <v>0</v>
      </c>
      <c r="AL62" s="69">
        <f>'НП ДЕННА'!AL62</f>
        <v>0</v>
      </c>
      <c r="AM62" s="323">
        <f>IF('НП ДЕННА'!AM62&gt;0,IF(ROUND('НП ДЕННА'!AM62*$CF$4,0)&gt;0,ROUND('НП ДЕННА'!AM62*$CF$4,0)*2,2),0)</f>
        <v>0</v>
      </c>
      <c r="AN62" s="323">
        <f>IF('НП ДЕННА'!AN62&gt;0,IF(ROUND('НП ДЕННА'!AN62*$CF$4,0)&gt;0,ROUND('НП ДЕННА'!AN62*$CF$4,0)*2,2),0)</f>
        <v>0</v>
      </c>
      <c r="AO62" s="323">
        <f>IF('НП ДЕННА'!AO62&gt;0,IF(ROUND('НП ДЕННА'!AO62*$CF$4,0)&gt;0,ROUND('НП ДЕННА'!AO62*$CF$4,0)*2,2),0)</f>
        <v>0</v>
      </c>
      <c r="AP62" s="69">
        <f>'НП ДЕННА'!AP62</f>
        <v>0</v>
      </c>
      <c r="AQ62" s="323">
        <f>IF('НП ДЕННА'!AQ62&gt;0,IF(ROUND('НП ДЕННА'!AQ62*$CF$4,0)&gt;0,ROUND('НП ДЕННА'!AQ62*$CF$4,0)*2,2),0)</f>
        <v>0</v>
      </c>
      <c r="AR62" s="323">
        <f>IF('НП ДЕННА'!AR62&gt;0,IF(ROUND('НП ДЕННА'!AR62*$CF$4,0)&gt;0,ROUND('НП ДЕННА'!AR62*$CF$4,0)*2,2),0)</f>
        <v>0</v>
      </c>
      <c r="AS62" s="323">
        <f>IF('НП ДЕННА'!AS62&gt;0,IF(ROUND('НП ДЕННА'!AS62*$CF$4,0)&gt;0,ROUND('НП ДЕННА'!AS62*$CF$4,0)*2,2),0)</f>
        <v>0</v>
      </c>
      <c r="AT62" s="69">
        <f>'НП ДЕННА'!AT62</f>
        <v>0</v>
      </c>
      <c r="AU62" s="323">
        <f>IF('НП ДЕННА'!AU62&gt;0,IF(ROUND('НП ДЕННА'!AU62*$CF$4,0)&gt;0,ROUND('НП ДЕННА'!AU62*$CF$4,0)*2,2),0)</f>
        <v>0</v>
      </c>
      <c r="AV62" s="323">
        <f>IF('НП ДЕННА'!AV62&gt;0,IF(ROUND('НП ДЕННА'!AV62*$CF$4,0)&gt;0,ROUND('НП ДЕННА'!AV62*$CF$4,0)*2,2),0)</f>
        <v>0</v>
      </c>
      <c r="AW62" s="323">
        <f>IF('НП ДЕННА'!AW62&gt;0,IF(ROUND('НП ДЕННА'!AW62*$CF$4,0)&gt;0,ROUND('НП ДЕННА'!AW62*$CF$4,0)*2,2),0)</f>
        <v>0</v>
      </c>
      <c r="AX62" s="69">
        <f>'НП ДЕННА'!AX62</f>
        <v>0</v>
      </c>
      <c r="AY62" s="323">
        <f>IF('НП ДЕННА'!AY62&gt;0,IF(ROUND('НП ДЕННА'!AY62*$CF$4,0)&gt;0,ROUND('НП ДЕННА'!AY62*$CF$4,0)*2,2),0)</f>
        <v>0</v>
      </c>
      <c r="AZ62" s="323">
        <f>IF('НП ДЕННА'!AZ62&gt;0,IF(ROUND('НП ДЕННА'!AZ62*$CF$4,0)&gt;0,ROUND('НП ДЕННА'!AZ62*$CF$4,0)*2,2),0)</f>
        <v>0</v>
      </c>
      <c r="BA62" s="323">
        <f>IF('НП ДЕННА'!BA62&gt;0,IF(ROUND('НП ДЕННА'!BA62*$CF$4,0)&gt;0,ROUND('НП ДЕННА'!BA62*$CF$4,0)*2,2),0)</f>
        <v>0</v>
      </c>
      <c r="BB62" s="69">
        <f>'НП ДЕННА'!BB62</f>
        <v>0</v>
      </c>
      <c r="BC62" s="323">
        <f>IF('НП ДЕННА'!BC62&gt;0,IF(ROUND('НП ДЕННА'!BC62*$CF$4,0)&gt;0,ROUND('НП ДЕННА'!BC62*$CF$4,0)*2,2),0)</f>
        <v>0</v>
      </c>
      <c r="BD62" s="323">
        <f>IF('НП ДЕННА'!BD62&gt;0,IF(ROUND('НП ДЕННА'!BD62*$CF$4,0)&gt;0,ROUND('НП ДЕННА'!BD62*$CF$4,0)*2,2),0)</f>
        <v>0</v>
      </c>
      <c r="BE62" s="323">
        <f>IF('НП ДЕННА'!BE62&gt;0,IF(ROUND('НП ДЕННА'!BE62*$CF$4,0)&gt;0,ROUND('НП ДЕННА'!BE62*$CF$4,0)*2,2),0)</f>
        <v>0</v>
      </c>
      <c r="BF62" s="69">
        <f>'НП ДЕННА'!BF62</f>
        <v>0</v>
      </c>
      <c r="BG62" s="323">
        <f>IF('НП ДЕННА'!BG62&gt;0,IF(ROUND('НП ДЕННА'!BG62*$CF$4,0)&gt;0,ROUND('НП ДЕННА'!BG62*$CF$4,0)*2,2),0)</f>
        <v>0</v>
      </c>
      <c r="BH62" s="323">
        <f>IF('НП ДЕННА'!BH62&gt;0,IF(ROUND('НП ДЕННА'!BH62*$CF$4,0)&gt;0,ROUND('НП ДЕННА'!BH62*$CF$4,0)*2,2),0)</f>
        <v>0</v>
      </c>
      <c r="BI62" s="323">
        <f>IF('НП ДЕННА'!BI62&gt;0,IF(ROUND('НП ДЕННА'!BI62*$CF$4,0)&gt;0,ROUND('НП ДЕННА'!BI62*$CF$4,0)*2,2),0)</f>
        <v>0</v>
      </c>
      <c r="BJ62" s="69">
        <f>'НП ДЕННА'!BJ62</f>
        <v>0</v>
      </c>
      <c r="BK62" s="323">
        <f>IF('НП ДЕННА'!BK62&gt;0,IF(ROUND('НП ДЕННА'!BK62*$CF$4,0)&gt;0,ROUND('НП ДЕННА'!BK62*$CF$4,0)*2,2),0)</f>
        <v>0</v>
      </c>
      <c r="BL62" s="323">
        <f>IF('НП ДЕННА'!BL62&gt;0,IF(ROUND('НП ДЕННА'!BL62*$CF$4,0)&gt;0,ROUND('НП ДЕННА'!BL62*$CF$4,0)*2,2),0)</f>
        <v>0</v>
      </c>
      <c r="BM62" s="323">
        <f>IF('НП ДЕННА'!BM62&gt;0,IF(ROUND('НП ДЕННА'!BM62*$CF$4,0)&gt;0,ROUND('НП ДЕННА'!BM62*$CF$4,0)*2,2),0)</f>
        <v>0</v>
      </c>
      <c r="BN62" s="69">
        <f>'НП ДЕННА'!BN62</f>
        <v>0</v>
      </c>
      <c r="BO62" s="323">
        <f>IF('НП ДЕННА'!BO62&gt;0,IF(ROUND('НП ДЕННА'!BO62*$CF$4,0)&gt;0,ROUND('НП ДЕННА'!BO62*$CF$4,0)*2,2),0)</f>
        <v>0</v>
      </c>
      <c r="BP62" s="323">
        <f>IF('НП ДЕННА'!BP62&gt;0,IF(ROUND('НП ДЕННА'!BP62*$CF$4,0)&gt;0,ROUND('НП ДЕННА'!BP62*$CF$4,0)*2,2),0)</f>
        <v>0</v>
      </c>
      <c r="BQ62" s="323">
        <f>IF('НП ДЕННА'!BQ62&gt;0,IF(ROUND('НП ДЕННА'!BQ62*$CF$4,0)&gt;0,ROUND('НП ДЕННА'!BQ62*$CF$4,0)*2,2),0)</f>
        <v>0</v>
      </c>
      <c r="BR62" s="69">
        <f>'НП ДЕННА'!BR62</f>
        <v>0</v>
      </c>
      <c r="BS62" s="323">
        <f>IF('НП ДЕННА'!BS62&gt;0,IF(ROUND('НП ДЕННА'!BS62*$CF$4,0)&gt;0,ROUND('НП ДЕННА'!BS62*$CF$4,0)*2,2),0)</f>
        <v>0</v>
      </c>
      <c r="BT62" s="323">
        <f>IF('НП ДЕННА'!BT62&gt;0,IF(ROUND('НП ДЕННА'!BT62*$CF$4,0)&gt;0,ROUND('НП ДЕННА'!BT62*$CF$4,0)*2,2),0)</f>
        <v>0</v>
      </c>
      <c r="BU62" s="323">
        <f>IF('НП ДЕННА'!BU62&gt;0,IF(ROUND('НП ДЕННА'!BU62*$CF$4,0)&gt;0,ROUND('НП ДЕННА'!BU62*$CF$4,0)*2,2),0)</f>
        <v>0</v>
      </c>
      <c r="BV62" s="69">
        <f>'НП ДЕННА'!BV62</f>
        <v>0</v>
      </c>
      <c r="BW62" s="323">
        <f>IF('НП ДЕННА'!BW62&gt;0,IF(ROUND('НП ДЕННА'!BW62*$CF$4,0)&gt;0,ROUND('НП ДЕННА'!BW62*$CF$4,0)*2,2),0)</f>
        <v>0</v>
      </c>
      <c r="BX62" s="323">
        <f>IF('НП ДЕННА'!BX62&gt;0,IF(ROUND('НП ДЕННА'!BX62*$CF$4,0)&gt;0,ROUND('НП ДЕННА'!BX62*$CF$4,0)*2,2),0)</f>
        <v>0</v>
      </c>
      <c r="BY62" s="323">
        <f>IF('НП ДЕННА'!BY62&gt;0,IF(ROUND('НП ДЕННА'!BY62*$CF$4,0)&gt;0,ROUND('НП ДЕННА'!BY62*$CF$4,0)*2,2),0)</f>
        <v>0</v>
      </c>
      <c r="BZ62" s="69">
        <f>'НП ДЕННА'!BZ62</f>
        <v>0</v>
      </c>
      <c r="CA62" s="323">
        <f>IF('НП ДЕННА'!CA62&gt;0,IF(ROUND('НП ДЕННА'!CA62*$CF$4,0)&gt;0,ROUND('НП ДЕННА'!CA62*$CF$4,0)*2,2),0)</f>
        <v>0</v>
      </c>
      <c r="CB62" s="323">
        <f>IF('НП ДЕННА'!CB62&gt;0,IF(ROUND('НП ДЕННА'!CB62*$CF$4,0)&gt;0,ROUND('НП ДЕННА'!CB62*$CF$4,0)*2,2),0)</f>
        <v>0</v>
      </c>
      <c r="CC62" s="323">
        <f>IF('НП ДЕННА'!CC62&gt;0,IF(ROUND('НП ДЕННА'!CC62*$CF$4,0)&gt;0,ROUND('НП ДЕННА'!CC62*$CF$4,0)*2,2),0)</f>
        <v>0</v>
      </c>
      <c r="CD62" s="69">
        <f>'НП ДЕННА'!CD62</f>
        <v>0</v>
      </c>
      <c r="CE62" s="62">
        <f t="shared" si="8"/>
        <v>0</v>
      </c>
    </row>
    <row r="63" spans="1:83" s="19" customFormat="1" ht="10.199999999999999" hidden="1" x14ac:dyDescent="0.2">
      <c r="A63" s="22" t="str">
        <f>'НП ДЕННА'!A63</f>
        <v>1.1.12</v>
      </c>
      <c r="B63" s="363">
        <f>'НП ДЕННА'!B63</f>
        <v>0</v>
      </c>
      <c r="C63" s="364">
        <f>'НП ДЕННА'!C63</f>
        <v>0</v>
      </c>
      <c r="D63" s="272">
        <f>'НП ДЕННА'!D63</f>
        <v>0</v>
      </c>
      <c r="E63" s="273">
        <f>'НП ДЕННА'!E63</f>
        <v>0</v>
      </c>
      <c r="F63" s="273">
        <f>'НП ДЕННА'!F63</f>
        <v>0</v>
      </c>
      <c r="G63" s="274">
        <f>'НП ДЕННА'!G63</f>
        <v>0</v>
      </c>
      <c r="H63" s="272">
        <f>'НП ДЕННА'!H63</f>
        <v>0</v>
      </c>
      <c r="I63" s="273">
        <f>'НП ДЕННА'!I63</f>
        <v>0</v>
      </c>
      <c r="J63" s="273">
        <f>'НП ДЕННА'!J63</f>
        <v>0</v>
      </c>
      <c r="K63" s="273">
        <f>'НП ДЕННА'!K63</f>
        <v>0</v>
      </c>
      <c r="L63" s="273">
        <f>'НП ДЕННА'!L63</f>
        <v>0</v>
      </c>
      <c r="M63" s="273">
        <f>'НП ДЕННА'!M63</f>
        <v>0</v>
      </c>
      <c r="N63" s="273">
        <f>'НП ДЕННА'!N63</f>
        <v>0</v>
      </c>
      <c r="O63" s="273">
        <f>'НП ДЕННА'!O63</f>
        <v>0</v>
      </c>
      <c r="P63" s="273">
        <f>'НП ДЕННА'!P63</f>
        <v>0</v>
      </c>
      <c r="Q63" s="273">
        <f>'НП ДЕННА'!Q63</f>
        <v>0</v>
      </c>
      <c r="R63" s="273">
        <f>'НП ДЕННА'!R63</f>
        <v>0</v>
      </c>
      <c r="S63" s="273">
        <f>'НП ДЕННА'!S63</f>
        <v>0</v>
      </c>
      <c r="T63" s="257">
        <f>'НП ДЕННА'!T63</f>
        <v>0</v>
      </c>
      <c r="U63" s="257">
        <f>'НП ДЕННА'!U63</f>
        <v>0</v>
      </c>
      <c r="V63" s="367">
        <f>'НП ДЕННА'!V63</f>
        <v>0</v>
      </c>
      <c r="W63" s="431">
        <f>'НП ДЕННА'!W63</f>
        <v>0</v>
      </c>
      <c r="X63" s="431">
        <f>'НП ДЕННА'!X63</f>
        <v>0</v>
      </c>
      <c r="Y63" s="431">
        <f>'НП ДЕННА'!Y63</f>
        <v>0</v>
      </c>
      <c r="Z63" s="431">
        <f>'НП ДЕННА'!Z63</f>
        <v>0</v>
      </c>
      <c r="AA63" s="431">
        <f>'НП ДЕННА'!AA63</f>
        <v>0</v>
      </c>
      <c r="AB63" s="431">
        <f>'НП ДЕННА'!AB63</f>
        <v>0</v>
      </c>
      <c r="AC63" s="275">
        <f>'НП ДЕННА'!AC63</f>
        <v>0</v>
      </c>
      <c r="AD63" s="134">
        <f>'НП ДЕННА'!AD63</f>
        <v>0</v>
      </c>
      <c r="AE63" s="9">
        <f t="shared" si="5"/>
        <v>0</v>
      </c>
      <c r="AF63" s="9">
        <f t="shared" si="6"/>
        <v>0</v>
      </c>
      <c r="AG63" s="9">
        <f t="shared" si="7"/>
        <v>0</v>
      </c>
      <c r="AH63" s="9">
        <f t="shared" si="4"/>
        <v>0</v>
      </c>
      <c r="AI63" s="323">
        <f>IF('НП ДЕННА'!AI63&gt;0,IF(ROUND('НП ДЕННА'!AI63*$CF$4,0)&gt;0,ROUND('НП ДЕННА'!AI63*$CF$4,0)*2,2),0)</f>
        <v>0</v>
      </c>
      <c r="AJ63" s="323">
        <f>IF('НП ДЕННА'!AJ63&gt;0,IF(ROUND('НП ДЕННА'!AJ63*$CF$4,0)&gt;0,ROUND('НП ДЕННА'!AJ63*$CF$4,0)*2,2),0)</f>
        <v>0</v>
      </c>
      <c r="AK63" s="323">
        <f>IF('НП ДЕННА'!AK63&gt;0,IF(ROUND('НП ДЕННА'!AK63*$CF$4,0)&gt;0,ROUND('НП ДЕННА'!AK63*$CF$4,0)*2,2),0)</f>
        <v>0</v>
      </c>
      <c r="AL63" s="69">
        <f>'НП ДЕННА'!AL63</f>
        <v>0</v>
      </c>
      <c r="AM63" s="323">
        <f>IF('НП ДЕННА'!AM63&gt;0,IF(ROUND('НП ДЕННА'!AM63*$CF$4,0)&gt;0,ROUND('НП ДЕННА'!AM63*$CF$4,0)*2,2),0)</f>
        <v>0</v>
      </c>
      <c r="AN63" s="323">
        <f>IF('НП ДЕННА'!AN63&gt;0,IF(ROUND('НП ДЕННА'!AN63*$CF$4,0)&gt;0,ROUND('НП ДЕННА'!AN63*$CF$4,0)*2,2),0)</f>
        <v>0</v>
      </c>
      <c r="AO63" s="323">
        <f>IF('НП ДЕННА'!AO63&gt;0,IF(ROUND('НП ДЕННА'!AO63*$CF$4,0)&gt;0,ROUND('НП ДЕННА'!AO63*$CF$4,0)*2,2),0)</f>
        <v>0</v>
      </c>
      <c r="AP63" s="69">
        <f>'НП ДЕННА'!AP63</f>
        <v>0</v>
      </c>
      <c r="AQ63" s="323">
        <f>IF('НП ДЕННА'!AQ63&gt;0,IF(ROUND('НП ДЕННА'!AQ63*$CF$4,0)&gt;0,ROUND('НП ДЕННА'!AQ63*$CF$4,0)*2,2),0)</f>
        <v>0</v>
      </c>
      <c r="AR63" s="323">
        <f>IF('НП ДЕННА'!AR63&gt;0,IF(ROUND('НП ДЕННА'!AR63*$CF$4,0)&gt;0,ROUND('НП ДЕННА'!AR63*$CF$4,0)*2,2),0)</f>
        <v>0</v>
      </c>
      <c r="AS63" s="323">
        <f>IF('НП ДЕННА'!AS63&gt;0,IF(ROUND('НП ДЕННА'!AS63*$CF$4,0)&gt;0,ROUND('НП ДЕННА'!AS63*$CF$4,0)*2,2),0)</f>
        <v>0</v>
      </c>
      <c r="AT63" s="69">
        <f>'НП ДЕННА'!AT63</f>
        <v>0</v>
      </c>
      <c r="AU63" s="323">
        <f>IF('НП ДЕННА'!AU63&gt;0,IF(ROUND('НП ДЕННА'!AU63*$CF$4,0)&gt;0,ROUND('НП ДЕННА'!AU63*$CF$4,0)*2,2),0)</f>
        <v>0</v>
      </c>
      <c r="AV63" s="323">
        <f>IF('НП ДЕННА'!AV63&gt;0,IF(ROUND('НП ДЕННА'!AV63*$CF$4,0)&gt;0,ROUND('НП ДЕННА'!AV63*$CF$4,0)*2,2),0)</f>
        <v>0</v>
      </c>
      <c r="AW63" s="323">
        <f>IF('НП ДЕННА'!AW63&gt;0,IF(ROUND('НП ДЕННА'!AW63*$CF$4,0)&gt;0,ROUND('НП ДЕННА'!AW63*$CF$4,0)*2,2),0)</f>
        <v>0</v>
      </c>
      <c r="AX63" s="69">
        <f>'НП ДЕННА'!AX63</f>
        <v>0</v>
      </c>
      <c r="AY63" s="323">
        <f>IF('НП ДЕННА'!AY63&gt;0,IF(ROUND('НП ДЕННА'!AY63*$CF$4,0)&gt;0,ROUND('НП ДЕННА'!AY63*$CF$4,0)*2,2),0)</f>
        <v>0</v>
      </c>
      <c r="AZ63" s="323">
        <f>IF('НП ДЕННА'!AZ63&gt;0,IF(ROUND('НП ДЕННА'!AZ63*$CF$4,0)&gt;0,ROUND('НП ДЕННА'!AZ63*$CF$4,0)*2,2),0)</f>
        <v>0</v>
      </c>
      <c r="BA63" s="323">
        <f>IF('НП ДЕННА'!BA63&gt;0,IF(ROUND('НП ДЕННА'!BA63*$CF$4,0)&gt;0,ROUND('НП ДЕННА'!BA63*$CF$4,0)*2,2),0)</f>
        <v>0</v>
      </c>
      <c r="BB63" s="69">
        <f>'НП ДЕННА'!BB63</f>
        <v>0</v>
      </c>
      <c r="BC63" s="323">
        <f>IF('НП ДЕННА'!BC63&gt;0,IF(ROUND('НП ДЕННА'!BC63*$CF$4,0)&gt;0,ROUND('НП ДЕННА'!BC63*$CF$4,0)*2,2),0)</f>
        <v>0</v>
      </c>
      <c r="BD63" s="323">
        <f>IF('НП ДЕННА'!BD63&gt;0,IF(ROUND('НП ДЕННА'!BD63*$CF$4,0)&gt;0,ROUND('НП ДЕННА'!BD63*$CF$4,0)*2,2),0)</f>
        <v>0</v>
      </c>
      <c r="BE63" s="323">
        <f>IF('НП ДЕННА'!BE63&gt;0,IF(ROUND('НП ДЕННА'!BE63*$CF$4,0)&gt;0,ROUND('НП ДЕННА'!BE63*$CF$4,0)*2,2),0)</f>
        <v>0</v>
      </c>
      <c r="BF63" s="69">
        <f>'НП ДЕННА'!BF63</f>
        <v>0</v>
      </c>
      <c r="BG63" s="323">
        <f>IF('НП ДЕННА'!BG63&gt;0,IF(ROUND('НП ДЕННА'!BG63*$CF$4,0)&gt;0,ROUND('НП ДЕННА'!BG63*$CF$4,0)*2,2),0)</f>
        <v>0</v>
      </c>
      <c r="BH63" s="323">
        <f>IF('НП ДЕННА'!BH63&gt;0,IF(ROUND('НП ДЕННА'!BH63*$CF$4,0)&gt;0,ROUND('НП ДЕННА'!BH63*$CF$4,0)*2,2),0)</f>
        <v>0</v>
      </c>
      <c r="BI63" s="323">
        <f>IF('НП ДЕННА'!BI63&gt;0,IF(ROUND('НП ДЕННА'!BI63*$CF$4,0)&gt;0,ROUND('НП ДЕННА'!BI63*$CF$4,0)*2,2),0)</f>
        <v>0</v>
      </c>
      <c r="BJ63" s="69">
        <f>'НП ДЕННА'!BJ63</f>
        <v>0</v>
      </c>
      <c r="BK63" s="323">
        <f>IF('НП ДЕННА'!BK63&gt;0,IF(ROUND('НП ДЕННА'!BK63*$CF$4,0)&gt;0,ROUND('НП ДЕННА'!BK63*$CF$4,0)*2,2),0)</f>
        <v>0</v>
      </c>
      <c r="BL63" s="323">
        <f>IF('НП ДЕННА'!BL63&gt;0,IF(ROUND('НП ДЕННА'!BL63*$CF$4,0)&gt;0,ROUND('НП ДЕННА'!BL63*$CF$4,0)*2,2),0)</f>
        <v>0</v>
      </c>
      <c r="BM63" s="323">
        <f>IF('НП ДЕННА'!BM63&gt;0,IF(ROUND('НП ДЕННА'!BM63*$CF$4,0)&gt;0,ROUND('НП ДЕННА'!BM63*$CF$4,0)*2,2),0)</f>
        <v>0</v>
      </c>
      <c r="BN63" s="69">
        <f>'НП ДЕННА'!BN63</f>
        <v>0</v>
      </c>
      <c r="BO63" s="323">
        <f>IF('НП ДЕННА'!BO63&gt;0,IF(ROUND('НП ДЕННА'!BO63*$CF$4,0)&gt;0,ROUND('НП ДЕННА'!BO63*$CF$4,0)*2,2),0)</f>
        <v>0</v>
      </c>
      <c r="BP63" s="323">
        <f>IF('НП ДЕННА'!BP63&gt;0,IF(ROUND('НП ДЕННА'!BP63*$CF$4,0)&gt;0,ROUND('НП ДЕННА'!BP63*$CF$4,0)*2,2),0)</f>
        <v>0</v>
      </c>
      <c r="BQ63" s="323">
        <f>IF('НП ДЕННА'!BQ63&gt;0,IF(ROUND('НП ДЕННА'!BQ63*$CF$4,0)&gt;0,ROUND('НП ДЕННА'!BQ63*$CF$4,0)*2,2),0)</f>
        <v>0</v>
      </c>
      <c r="BR63" s="69">
        <f>'НП ДЕННА'!BR63</f>
        <v>0</v>
      </c>
      <c r="BS63" s="323">
        <f>IF('НП ДЕННА'!BS63&gt;0,IF(ROUND('НП ДЕННА'!BS63*$CF$4,0)&gt;0,ROUND('НП ДЕННА'!BS63*$CF$4,0)*2,2),0)</f>
        <v>0</v>
      </c>
      <c r="BT63" s="323">
        <f>IF('НП ДЕННА'!BT63&gt;0,IF(ROUND('НП ДЕННА'!BT63*$CF$4,0)&gt;0,ROUND('НП ДЕННА'!BT63*$CF$4,0)*2,2),0)</f>
        <v>0</v>
      </c>
      <c r="BU63" s="323">
        <f>IF('НП ДЕННА'!BU63&gt;0,IF(ROUND('НП ДЕННА'!BU63*$CF$4,0)&gt;0,ROUND('НП ДЕННА'!BU63*$CF$4,0)*2,2),0)</f>
        <v>0</v>
      </c>
      <c r="BV63" s="69">
        <f>'НП ДЕННА'!BV63</f>
        <v>0</v>
      </c>
      <c r="BW63" s="323">
        <f>IF('НП ДЕННА'!BW63&gt;0,IF(ROUND('НП ДЕННА'!BW63*$CF$4,0)&gt;0,ROUND('НП ДЕННА'!BW63*$CF$4,0)*2,2),0)</f>
        <v>0</v>
      </c>
      <c r="BX63" s="323">
        <f>IF('НП ДЕННА'!BX63&gt;0,IF(ROUND('НП ДЕННА'!BX63*$CF$4,0)&gt;0,ROUND('НП ДЕННА'!BX63*$CF$4,0)*2,2),0)</f>
        <v>0</v>
      </c>
      <c r="BY63" s="323">
        <f>IF('НП ДЕННА'!BY63&gt;0,IF(ROUND('НП ДЕННА'!BY63*$CF$4,0)&gt;0,ROUND('НП ДЕННА'!BY63*$CF$4,0)*2,2),0)</f>
        <v>0</v>
      </c>
      <c r="BZ63" s="69">
        <f>'НП ДЕННА'!BZ63</f>
        <v>0</v>
      </c>
      <c r="CA63" s="323">
        <f>IF('НП ДЕННА'!CA63&gt;0,IF(ROUND('НП ДЕННА'!CA63*$CF$4,0)&gt;0,ROUND('НП ДЕННА'!CA63*$CF$4,0)*2,2),0)</f>
        <v>0</v>
      </c>
      <c r="CB63" s="323">
        <f>IF('НП ДЕННА'!CB63&gt;0,IF(ROUND('НП ДЕННА'!CB63*$CF$4,0)&gt;0,ROUND('НП ДЕННА'!CB63*$CF$4,0)*2,2),0)</f>
        <v>0</v>
      </c>
      <c r="CC63" s="323">
        <f>IF('НП ДЕННА'!CC63&gt;0,IF(ROUND('НП ДЕННА'!CC63*$CF$4,0)&gt;0,ROUND('НП ДЕННА'!CC63*$CF$4,0)*2,2),0)</f>
        <v>0</v>
      </c>
      <c r="CD63" s="69">
        <f>'НП ДЕННА'!CD63</f>
        <v>0</v>
      </c>
      <c r="CE63" s="62">
        <f t="shared" si="8"/>
        <v>0</v>
      </c>
    </row>
    <row r="64" spans="1:83" s="19" customFormat="1" ht="10.199999999999999" hidden="1" x14ac:dyDescent="0.2">
      <c r="A64" s="22" t="str">
        <f>'НП ДЕННА'!A64</f>
        <v>1.1.12</v>
      </c>
      <c r="B64" s="363">
        <f>'НП ДЕННА'!B64</f>
        <v>0</v>
      </c>
      <c r="C64" s="364">
        <f>'НП ДЕННА'!C64</f>
        <v>0</v>
      </c>
      <c r="D64" s="272">
        <f>'НП ДЕННА'!D64</f>
        <v>0</v>
      </c>
      <c r="E64" s="273">
        <f>'НП ДЕННА'!E64</f>
        <v>0</v>
      </c>
      <c r="F64" s="273">
        <f>'НП ДЕННА'!F64</f>
        <v>0</v>
      </c>
      <c r="G64" s="274">
        <f>'НП ДЕННА'!G64</f>
        <v>0</v>
      </c>
      <c r="H64" s="272">
        <f>'НП ДЕННА'!H64</f>
        <v>0</v>
      </c>
      <c r="I64" s="273">
        <f>'НП ДЕННА'!I64</f>
        <v>0</v>
      </c>
      <c r="J64" s="273">
        <f>'НП ДЕННА'!J64</f>
        <v>0</v>
      </c>
      <c r="K64" s="273">
        <f>'НП ДЕННА'!K64</f>
        <v>0</v>
      </c>
      <c r="L64" s="273">
        <f>'НП ДЕННА'!L64</f>
        <v>0</v>
      </c>
      <c r="M64" s="273">
        <f>'НП ДЕННА'!M64</f>
        <v>0</v>
      </c>
      <c r="N64" s="273">
        <f>'НП ДЕННА'!N64</f>
        <v>0</v>
      </c>
      <c r="O64" s="273">
        <f>'НП ДЕННА'!O64</f>
        <v>0</v>
      </c>
      <c r="P64" s="273">
        <f>'НП ДЕННА'!P64</f>
        <v>0</v>
      </c>
      <c r="Q64" s="273">
        <f>'НП ДЕННА'!Q64</f>
        <v>0</v>
      </c>
      <c r="R64" s="273">
        <f>'НП ДЕННА'!R64</f>
        <v>0</v>
      </c>
      <c r="S64" s="273">
        <f>'НП ДЕННА'!S64</f>
        <v>0</v>
      </c>
      <c r="T64" s="257">
        <f>'НП ДЕННА'!T64</f>
        <v>0</v>
      </c>
      <c r="U64" s="257">
        <f>'НП ДЕННА'!U64</f>
        <v>0</v>
      </c>
      <c r="V64" s="367">
        <f>'НП ДЕННА'!V64</f>
        <v>0</v>
      </c>
      <c r="W64" s="431">
        <f>'НП ДЕННА'!W64</f>
        <v>0</v>
      </c>
      <c r="X64" s="431">
        <f>'НП ДЕННА'!X64</f>
        <v>0</v>
      </c>
      <c r="Y64" s="431">
        <f>'НП ДЕННА'!Y64</f>
        <v>0</v>
      </c>
      <c r="Z64" s="431">
        <f>'НП ДЕННА'!Z64</f>
        <v>0</v>
      </c>
      <c r="AA64" s="431">
        <f>'НП ДЕННА'!AA64</f>
        <v>0</v>
      </c>
      <c r="AB64" s="431">
        <f>'НП ДЕННА'!AB64</f>
        <v>0</v>
      </c>
      <c r="AC64" s="275">
        <f>'НП ДЕННА'!AC64</f>
        <v>0</v>
      </c>
      <c r="AD64" s="134">
        <f>'НП ДЕННА'!AD64</f>
        <v>0</v>
      </c>
      <c r="AE64" s="9">
        <f t="shared" si="5"/>
        <v>0</v>
      </c>
      <c r="AF64" s="9">
        <f t="shared" si="6"/>
        <v>0</v>
      </c>
      <c r="AG64" s="9">
        <f t="shared" si="7"/>
        <v>0</v>
      </c>
      <c r="AH64" s="9">
        <f t="shared" si="4"/>
        <v>0</v>
      </c>
      <c r="AI64" s="323"/>
      <c r="AJ64" s="323">
        <f>IF('НП ДЕННА'!AJ64&gt;0,IF(ROUND('НП ДЕННА'!AJ64*$CF$4,0)&gt;0,ROUND('НП ДЕННА'!AJ64*$CF$4,0)*2,2),0)</f>
        <v>0</v>
      </c>
      <c r="AK64" s="323">
        <f>IF('НП ДЕННА'!AK64&gt;0,IF(ROUND('НП ДЕННА'!AK64*$CF$4,0)&gt;0,ROUND('НП ДЕННА'!AK64*$CF$4,0)*2,2),0)</f>
        <v>0</v>
      </c>
      <c r="AL64" s="69">
        <f>'НП ДЕННА'!AL64</f>
        <v>0</v>
      </c>
      <c r="AM64" s="323">
        <f>IF('НП ДЕННА'!AM64&gt;0,IF(ROUND('НП ДЕННА'!AM64*$CF$4,0)&gt;0,ROUND('НП ДЕННА'!AM64*$CF$4,0)*2,2),0)</f>
        <v>0</v>
      </c>
      <c r="AN64" s="323">
        <f>IF('НП ДЕННА'!AN64&gt;0,IF(ROUND('НП ДЕННА'!AN64*$CF$4,0)&gt;0,ROUND('НП ДЕННА'!AN64*$CF$4,0)*2,2),0)</f>
        <v>0</v>
      </c>
      <c r="AO64" s="323">
        <f>IF('НП ДЕННА'!AO64&gt;0,IF(ROUND('НП ДЕННА'!AO64*$CF$4,0)&gt;0,ROUND('НП ДЕННА'!AO64*$CF$4,0)*2,2),0)</f>
        <v>0</v>
      </c>
      <c r="AP64" s="69">
        <f>'НП ДЕННА'!AP64</f>
        <v>0</v>
      </c>
      <c r="AQ64" s="323">
        <f>IF('НП ДЕННА'!AQ64&gt;0,IF(ROUND('НП ДЕННА'!AQ64*$CF$4,0)&gt;0,ROUND('НП ДЕННА'!AQ64*$CF$4,0)*2,2),0)</f>
        <v>0</v>
      </c>
      <c r="AR64" s="323">
        <f>IF('НП ДЕННА'!AR64&gt;0,IF(ROUND('НП ДЕННА'!AR64*$CF$4,0)&gt;0,ROUND('НП ДЕННА'!AR64*$CF$4,0)*2,2),0)</f>
        <v>0</v>
      </c>
      <c r="AS64" s="323">
        <f>IF('НП ДЕННА'!AS64&gt;0,IF(ROUND('НП ДЕННА'!AS64*$CF$4,0)&gt;0,ROUND('НП ДЕННА'!AS64*$CF$4,0)*2,2),0)</f>
        <v>0</v>
      </c>
      <c r="AT64" s="69">
        <f>'НП ДЕННА'!AT64</f>
        <v>0</v>
      </c>
      <c r="AU64" s="323">
        <f>IF('НП ДЕННА'!AU64&gt;0,IF(ROUND('НП ДЕННА'!AU64*$CF$4,0)&gt;0,ROUND('НП ДЕННА'!AU64*$CF$4,0)*2,2),0)</f>
        <v>0</v>
      </c>
      <c r="AV64" s="323">
        <f>IF('НП ДЕННА'!AV64&gt;0,IF(ROUND('НП ДЕННА'!AV64*$CF$4,0)&gt;0,ROUND('НП ДЕННА'!AV64*$CF$4,0)*2,2),0)</f>
        <v>0</v>
      </c>
      <c r="AW64" s="323">
        <f>IF('НП ДЕННА'!AW64&gt;0,IF(ROUND('НП ДЕННА'!AW64*$CF$4,0)&gt;0,ROUND('НП ДЕННА'!AW64*$CF$4,0)*2,2),0)</f>
        <v>0</v>
      </c>
      <c r="AX64" s="69">
        <f>'НП ДЕННА'!AX64</f>
        <v>0</v>
      </c>
      <c r="AY64" s="323">
        <f>IF('НП ДЕННА'!AY64&gt;0,IF(ROUND('НП ДЕННА'!AY64*$CF$4,0)&gt;0,ROUND('НП ДЕННА'!AY64*$CF$4,0)*2,2),0)</f>
        <v>0</v>
      </c>
      <c r="AZ64" s="323">
        <f>IF('НП ДЕННА'!AZ64&gt;0,IF(ROUND('НП ДЕННА'!AZ64*$CF$4,0)&gt;0,ROUND('НП ДЕННА'!AZ64*$CF$4,0)*2,2),0)</f>
        <v>0</v>
      </c>
      <c r="BA64" s="323">
        <f>IF('НП ДЕННА'!BA64&gt;0,IF(ROUND('НП ДЕННА'!BA64*$CF$4,0)&gt;0,ROUND('НП ДЕННА'!BA64*$CF$4,0)*2,2),0)</f>
        <v>0</v>
      </c>
      <c r="BB64" s="69">
        <f>'НП ДЕННА'!BB64</f>
        <v>0</v>
      </c>
      <c r="BC64" s="323">
        <f>IF('НП ДЕННА'!BC64&gt;0,IF(ROUND('НП ДЕННА'!BC64*$CF$4,0)&gt;0,ROUND('НП ДЕННА'!BC64*$CF$4,0)*2,2),0)</f>
        <v>0</v>
      </c>
      <c r="BD64" s="323">
        <f>IF('НП ДЕННА'!BD64&gt;0,IF(ROUND('НП ДЕННА'!BD64*$CF$4,0)&gt;0,ROUND('НП ДЕННА'!BD64*$CF$4,0)*2,2),0)</f>
        <v>0</v>
      </c>
      <c r="BE64" s="323">
        <f>IF('НП ДЕННА'!BE64&gt;0,IF(ROUND('НП ДЕННА'!BE64*$CF$4,0)&gt;0,ROUND('НП ДЕННА'!BE64*$CF$4,0)*2,2),0)</f>
        <v>0</v>
      </c>
      <c r="BF64" s="69">
        <f>'НП ДЕННА'!BF64</f>
        <v>0</v>
      </c>
      <c r="BG64" s="323">
        <f>IF('НП ДЕННА'!BG64&gt;0,IF(ROUND('НП ДЕННА'!BG64*$CF$4,0)&gt;0,ROUND('НП ДЕННА'!BG64*$CF$4,0)*2,2),0)</f>
        <v>0</v>
      </c>
      <c r="BH64" s="323">
        <f>IF('НП ДЕННА'!BH64&gt;0,IF(ROUND('НП ДЕННА'!BH64*$CF$4,0)&gt;0,ROUND('НП ДЕННА'!BH64*$CF$4,0)*2,2),0)</f>
        <v>0</v>
      </c>
      <c r="BI64" s="323">
        <f>IF('НП ДЕННА'!BI64&gt;0,IF(ROUND('НП ДЕННА'!BI64*$CF$4,0)&gt;0,ROUND('НП ДЕННА'!BI64*$CF$4,0)*2,2),0)</f>
        <v>0</v>
      </c>
      <c r="BJ64" s="69">
        <f>'НП ДЕННА'!BJ64</f>
        <v>0</v>
      </c>
      <c r="BK64" s="323">
        <f>IF('НП ДЕННА'!BK64&gt;0,IF(ROUND('НП ДЕННА'!BK64*$CF$4,0)&gt;0,ROUND('НП ДЕННА'!BK64*$CF$4,0)*2,2),0)</f>
        <v>0</v>
      </c>
      <c r="BL64" s="323">
        <f>IF('НП ДЕННА'!BL64&gt;0,IF(ROUND('НП ДЕННА'!BL64*$CF$4,0)&gt;0,ROUND('НП ДЕННА'!BL64*$CF$4,0)*2,2),0)</f>
        <v>0</v>
      </c>
      <c r="BM64" s="323">
        <f>IF('НП ДЕННА'!BM64&gt;0,IF(ROUND('НП ДЕННА'!BM64*$CF$4,0)&gt;0,ROUND('НП ДЕННА'!BM64*$CF$4,0)*2,2),0)</f>
        <v>0</v>
      </c>
      <c r="BN64" s="69">
        <f>'НП ДЕННА'!BN64</f>
        <v>0</v>
      </c>
      <c r="BO64" s="323">
        <f>IF('НП ДЕННА'!BO64&gt;0,IF(ROUND('НП ДЕННА'!BO64*$CF$4,0)&gt;0,ROUND('НП ДЕННА'!BO64*$CF$4,0)*2,2),0)</f>
        <v>0</v>
      </c>
      <c r="BP64" s="323">
        <f>IF('НП ДЕННА'!BP64&gt;0,IF(ROUND('НП ДЕННА'!BP64*$CF$4,0)&gt;0,ROUND('НП ДЕННА'!BP64*$CF$4,0)*2,2),0)</f>
        <v>0</v>
      </c>
      <c r="BQ64" s="323">
        <f>IF('НП ДЕННА'!BQ64&gt;0,IF(ROUND('НП ДЕННА'!BQ64*$CF$4,0)&gt;0,ROUND('НП ДЕННА'!BQ64*$CF$4,0)*2,2),0)</f>
        <v>0</v>
      </c>
      <c r="BR64" s="69">
        <f>'НП ДЕННА'!BR64</f>
        <v>0</v>
      </c>
      <c r="BS64" s="323">
        <f>IF('НП ДЕННА'!BS64&gt;0,IF(ROUND('НП ДЕННА'!BS64*$CF$4,0)&gt;0,ROUND('НП ДЕННА'!BS64*$CF$4,0)*2,2),0)</f>
        <v>0</v>
      </c>
      <c r="BT64" s="323">
        <f>IF('НП ДЕННА'!BT64&gt;0,IF(ROUND('НП ДЕННА'!BT64*$CF$4,0)&gt;0,ROUND('НП ДЕННА'!BT64*$CF$4,0)*2,2),0)</f>
        <v>0</v>
      </c>
      <c r="BU64" s="323">
        <f>IF('НП ДЕННА'!BU64&gt;0,IF(ROUND('НП ДЕННА'!BU64*$CF$4,0)&gt;0,ROUND('НП ДЕННА'!BU64*$CF$4,0)*2,2),0)</f>
        <v>0</v>
      </c>
      <c r="BV64" s="69">
        <f>'НП ДЕННА'!BV64</f>
        <v>0</v>
      </c>
      <c r="BW64" s="323">
        <f>IF('НП ДЕННА'!BW64&gt;0,IF(ROUND('НП ДЕННА'!BW64*$CF$4,0)&gt;0,ROUND('НП ДЕННА'!BW64*$CF$4,0)*2,2),0)</f>
        <v>0</v>
      </c>
      <c r="BX64" s="323">
        <f>IF('НП ДЕННА'!BX64&gt;0,IF(ROUND('НП ДЕННА'!BX64*$CF$4,0)&gt;0,ROUND('НП ДЕННА'!BX64*$CF$4,0)*2,2),0)</f>
        <v>0</v>
      </c>
      <c r="BY64" s="323">
        <f>IF('НП ДЕННА'!BY64&gt;0,IF(ROUND('НП ДЕННА'!BY64*$CF$4,0)&gt;0,ROUND('НП ДЕННА'!BY64*$CF$4,0)*2,2),0)</f>
        <v>0</v>
      </c>
      <c r="BZ64" s="69">
        <f>'НП ДЕННА'!BZ64</f>
        <v>0</v>
      </c>
      <c r="CA64" s="323">
        <f>IF('НП ДЕННА'!CA64&gt;0,IF(ROUND('НП ДЕННА'!CA64*$CF$4,0)&gt;0,ROUND('НП ДЕННА'!CA64*$CF$4,0)*2,2),0)</f>
        <v>0</v>
      </c>
      <c r="CB64" s="323">
        <f>IF('НП ДЕННА'!CB64&gt;0,IF(ROUND('НП ДЕННА'!CB64*$CF$4,0)&gt;0,ROUND('НП ДЕННА'!CB64*$CF$4,0)*2,2),0)</f>
        <v>0</v>
      </c>
      <c r="CC64" s="323">
        <f>IF('НП ДЕННА'!CC64&gt;0,IF(ROUND('НП ДЕННА'!CC64*$CF$4,0)&gt;0,ROUND('НП ДЕННА'!CC64*$CF$4,0)*2,2),0)</f>
        <v>0</v>
      </c>
      <c r="CD64" s="69">
        <f>'НП ДЕННА'!CD64</f>
        <v>0</v>
      </c>
      <c r="CE64" s="62">
        <f t="shared" si="8"/>
        <v>0</v>
      </c>
    </row>
    <row r="65" spans="1:83" s="19" customFormat="1" ht="10.199999999999999" hidden="1" x14ac:dyDescent="0.2">
      <c r="A65" s="277" t="s">
        <v>23</v>
      </c>
      <c r="B65" s="270"/>
      <c r="C65" s="271"/>
      <c r="D65" s="278"/>
      <c r="E65" s="156"/>
      <c r="F65" s="156"/>
      <c r="G65" s="279"/>
      <c r="H65" s="278"/>
      <c r="I65" s="156"/>
      <c r="J65" s="156"/>
      <c r="K65" s="156"/>
      <c r="L65" s="273">
        <f>'НП ДЕННА'!L65</f>
        <v>0</v>
      </c>
      <c r="M65" s="273">
        <f>'НП ДЕННА'!M65</f>
        <v>0</v>
      </c>
      <c r="N65" s="273">
        <f>'НП ДЕННА'!N65</f>
        <v>0</v>
      </c>
      <c r="O65" s="273">
        <f>'НП ДЕННА'!O65</f>
        <v>0</v>
      </c>
      <c r="P65" s="273">
        <f>'НП ДЕННА'!P65</f>
        <v>0</v>
      </c>
      <c r="Q65" s="156"/>
      <c r="R65" s="156"/>
      <c r="S65" s="279"/>
      <c r="T65" s="134"/>
      <c r="U65" s="134"/>
      <c r="V65" s="119"/>
      <c r="W65" s="120"/>
      <c r="X65" s="120"/>
      <c r="Y65" s="120"/>
      <c r="Z65" s="120"/>
      <c r="AA65" s="120"/>
      <c r="AB65" s="11"/>
      <c r="AC65" s="280"/>
      <c r="AD65" s="134">
        <f>'НП ДЕННА'!AD65</f>
        <v>0</v>
      </c>
      <c r="AE65" s="9">
        <f t="shared" si="5"/>
        <v>0</v>
      </c>
      <c r="AF65" s="9">
        <f t="shared" si="6"/>
        <v>0</v>
      </c>
      <c r="AG65" s="9">
        <f t="shared" si="7"/>
        <v>0</v>
      </c>
      <c r="AH65" s="280"/>
      <c r="AI65" s="281"/>
      <c r="AJ65" s="281"/>
      <c r="AK65" s="281"/>
      <c r="AL65" s="281"/>
      <c r="AM65" s="281"/>
      <c r="AN65" s="281"/>
      <c r="AO65" s="281"/>
      <c r="AP65" s="282"/>
      <c r="AQ65" s="281"/>
      <c r="AR65" s="281"/>
      <c r="AS65" s="281"/>
      <c r="AT65" s="282"/>
      <c r="AU65" s="281"/>
      <c r="AV65" s="281"/>
      <c r="AW65" s="281"/>
      <c r="AX65" s="282"/>
      <c r="AY65" s="323">
        <f>IF('НП ДЕННА'!AY65&gt;0,IF(ROUND('НП ДЕННА'!AY65*$CF$4,0)&gt;0,ROUND('НП ДЕННА'!AY65*$CF$4,0)*2,2),0)</f>
        <v>0</v>
      </c>
      <c r="AZ65" s="323">
        <f>IF('НП ДЕННА'!AZ65&gt;0,IF(ROUND('НП ДЕННА'!AZ65*$CF$4,0)&gt;0,ROUND('НП ДЕННА'!AZ65*$CF$4,0)*2,2),0)</f>
        <v>0</v>
      </c>
      <c r="BA65" s="323">
        <f>IF('НП ДЕННА'!BA65&gt;0,IF(ROUND('НП ДЕННА'!BA65*$CF$4,0)&gt;0,ROUND('НП ДЕННА'!BA65*$CF$4,0)*2,2),0)</f>
        <v>0</v>
      </c>
      <c r="BB65" s="69">
        <f>'НП ДЕННА'!BB65</f>
        <v>0</v>
      </c>
      <c r="BC65" s="323">
        <f>IF('НП ДЕННА'!BC65&gt;0,IF(ROUND('НП ДЕННА'!BC65*$CF$4,0)&gt;0,ROUND('НП ДЕННА'!BC65*$CF$4,0)*2,2),0)</f>
        <v>0</v>
      </c>
      <c r="BD65" s="323">
        <f>IF('НП ДЕННА'!BD65&gt;0,IF(ROUND('НП ДЕННА'!BD65*$CF$4,0)&gt;0,ROUND('НП ДЕННА'!BD65*$CF$4,0)*2,2),0)</f>
        <v>0</v>
      </c>
      <c r="BE65" s="323">
        <f>IF('НП ДЕННА'!BE65&gt;0,IF(ROUND('НП ДЕННА'!BE65*$CF$4,0)&gt;0,ROUND('НП ДЕННА'!BE65*$CF$4,0)*2,2),0)</f>
        <v>0</v>
      </c>
      <c r="BF65" s="69">
        <f>'НП ДЕННА'!BF65</f>
        <v>0</v>
      </c>
      <c r="BG65" s="323">
        <f>IF('НП ДЕННА'!BG65&gt;0,IF(ROUND('НП ДЕННА'!BG65*$CF$4,0)&gt;0,ROUND('НП ДЕННА'!BG65*$CF$4,0)*2,2),0)</f>
        <v>0</v>
      </c>
      <c r="BH65" s="323">
        <f>IF('НП ДЕННА'!BH65&gt;0,IF(ROUND('НП ДЕННА'!BH65*$CF$4,0)&gt;0,ROUND('НП ДЕННА'!BH65*$CF$4,0)*2,2),0)</f>
        <v>0</v>
      </c>
      <c r="BI65" s="323">
        <f>IF('НП ДЕННА'!BI65&gt;0,IF(ROUND('НП ДЕННА'!BI65*$CF$4,0)&gt;0,ROUND('НП ДЕННА'!BI65*$CF$4,0)*2,2),0)</f>
        <v>0</v>
      </c>
      <c r="BJ65" s="69">
        <f>'НП ДЕННА'!BJ65</f>
        <v>0</v>
      </c>
      <c r="BK65" s="323">
        <f>IF('НП ДЕННА'!BK65&gt;0,IF(ROUND('НП ДЕННА'!BK65*$CF$4,0)&gt;0,ROUND('НП ДЕННА'!BK65*$CF$4,0)*2,2),0)</f>
        <v>0</v>
      </c>
      <c r="BL65" s="323">
        <f>IF('НП ДЕННА'!BL65&gt;0,IF(ROUND('НП ДЕННА'!BL65*$CF$4,0)&gt;0,ROUND('НП ДЕННА'!BL65*$CF$4,0)*2,2),0)</f>
        <v>0</v>
      </c>
      <c r="BM65" s="323">
        <f>IF('НП ДЕННА'!BM65&gt;0,IF(ROUND('НП ДЕННА'!BM65*$CF$4,0)&gt;0,ROUND('НП ДЕННА'!BM65*$CF$4,0)*2,2),0)</f>
        <v>0</v>
      </c>
      <c r="BN65" s="69">
        <f>'НП ДЕННА'!BN65</f>
        <v>0</v>
      </c>
      <c r="BO65" s="281"/>
      <c r="BP65" s="281"/>
      <c r="BQ65" s="281"/>
      <c r="BR65" s="282"/>
      <c r="BS65" s="281"/>
      <c r="BT65" s="281"/>
      <c r="BU65" s="281"/>
      <c r="BV65" s="282"/>
      <c r="BW65" s="281"/>
      <c r="BX65" s="281"/>
      <c r="BY65" s="281"/>
      <c r="BZ65" s="282"/>
      <c r="CA65" s="281"/>
      <c r="CB65" s="281"/>
      <c r="CC65" s="281"/>
      <c r="CD65" s="282"/>
      <c r="CE65" s="62">
        <f t="shared" si="8"/>
        <v>0</v>
      </c>
    </row>
    <row r="66" spans="1:83" s="19" customFormat="1" ht="10.199999999999999" hidden="1" x14ac:dyDescent="0.2">
      <c r="A66" s="277" t="s">
        <v>23</v>
      </c>
      <c r="B66" s="270"/>
      <c r="C66" s="271"/>
      <c r="D66" s="278"/>
      <c r="E66" s="156"/>
      <c r="F66" s="156"/>
      <c r="G66" s="279"/>
      <c r="H66" s="278"/>
      <c r="I66" s="156"/>
      <c r="J66" s="156"/>
      <c r="K66" s="156"/>
      <c r="L66" s="273">
        <f>'НП ДЕННА'!L66</f>
        <v>0</v>
      </c>
      <c r="M66" s="273">
        <f>'НП ДЕННА'!M66</f>
        <v>0</v>
      </c>
      <c r="N66" s="273">
        <f>'НП ДЕННА'!N66</f>
        <v>0</v>
      </c>
      <c r="O66" s="273">
        <f>'НП ДЕННА'!O66</f>
        <v>0</v>
      </c>
      <c r="P66" s="273">
        <f>'НП ДЕННА'!P66</f>
        <v>0</v>
      </c>
      <c r="Q66" s="156"/>
      <c r="R66" s="156"/>
      <c r="S66" s="279"/>
      <c r="T66" s="134"/>
      <c r="U66" s="134"/>
      <c r="V66" s="119"/>
      <c r="W66" s="120"/>
      <c r="X66" s="120"/>
      <c r="Y66" s="120"/>
      <c r="Z66" s="120"/>
      <c r="AA66" s="120"/>
      <c r="AB66" s="11"/>
      <c r="AC66" s="280"/>
      <c r="AD66" s="134">
        <f>'НП ДЕННА'!AD66</f>
        <v>0</v>
      </c>
      <c r="AE66" s="9">
        <f t="shared" si="5"/>
        <v>0</v>
      </c>
      <c r="AF66" s="9">
        <f t="shared" si="6"/>
        <v>0</v>
      </c>
      <c r="AG66" s="9">
        <f t="shared" si="7"/>
        <v>0</v>
      </c>
      <c r="AH66" s="280"/>
      <c r="AI66" s="281"/>
      <c r="AJ66" s="281"/>
      <c r="AK66" s="281"/>
      <c r="AL66" s="281"/>
      <c r="AM66" s="281"/>
      <c r="AN66" s="281"/>
      <c r="AO66" s="281"/>
      <c r="AP66" s="282"/>
      <c r="AQ66" s="281"/>
      <c r="AR66" s="281"/>
      <c r="AS66" s="281"/>
      <c r="AT66" s="282"/>
      <c r="AU66" s="281"/>
      <c r="AV66" s="281"/>
      <c r="AW66" s="281"/>
      <c r="AX66" s="282"/>
      <c r="AY66" s="323">
        <f>IF('НП ДЕННА'!AY66&gt;0,IF(ROUND('НП ДЕННА'!AY66*$CF$4,0)&gt;0,ROUND('НП ДЕННА'!AY66*$CF$4,0)*2,2),0)</f>
        <v>0</v>
      </c>
      <c r="AZ66" s="323">
        <f>IF('НП ДЕННА'!AZ66&gt;0,IF(ROUND('НП ДЕННА'!AZ66*$CF$4,0)&gt;0,ROUND('НП ДЕННА'!AZ66*$CF$4,0)*2,2),0)</f>
        <v>0</v>
      </c>
      <c r="BA66" s="323">
        <f>IF('НП ДЕННА'!BA66&gt;0,IF(ROUND('НП ДЕННА'!BA66*$CF$4,0)&gt;0,ROUND('НП ДЕННА'!BA66*$CF$4,0)*2,2),0)</f>
        <v>0</v>
      </c>
      <c r="BB66" s="69">
        <f>'НП ДЕННА'!BB66</f>
        <v>0</v>
      </c>
      <c r="BC66" s="323">
        <f>IF('НП ДЕННА'!BC66&gt;0,IF(ROUND('НП ДЕННА'!BC66*$CF$4,0)&gt;0,ROUND('НП ДЕННА'!BC66*$CF$4,0)*2,2),0)</f>
        <v>0</v>
      </c>
      <c r="BD66" s="323">
        <f>IF('НП ДЕННА'!BD66&gt;0,IF(ROUND('НП ДЕННА'!BD66*$CF$4,0)&gt;0,ROUND('НП ДЕННА'!BD66*$CF$4,0)*2,2),0)</f>
        <v>0</v>
      </c>
      <c r="BE66" s="323">
        <f>IF('НП ДЕННА'!BE66&gt;0,IF(ROUND('НП ДЕННА'!BE66*$CF$4,0)&gt;0,ROUND('НП ДЕННА'!BE66*$CF$4,0)*2,2),0)</f>
        <v>0</v>
      </c>
      <c r="BF66" s="69">
        <f>'НП ДЕННА'!BF66</f>
        <v>0</v>
      </c>
      <c r="BG66" s="323">
        <f>IF('НП ДЕННА'!BG66&gt;0,IF(ROUND('НП ДЕННА'!BG66*$CF$4,0)&gt;0,ROUND('НП ДЕННА'!BG66*$CF$4,0)*2,2),0)</f>
        <v>0</v>
      </c>
      <c r="BH66" s="323">
        <f>IF('НП ДЕННА'!BH66&gt;0,IF(ROUND('НП ДЕННА'!BH66*$CF$4,0)&gt;0,ROUND('НП ДЕННА'!BH66*$CF$4,0)*2,2),0)</f>
        <v>0</v>
      </c>
      <c r="BI66" s="323">
        <f>IF('НП ДЕННА'!BI66&gt;0,IF(ROUND('НП ДЕННА'!BI66*$CF$4,0)&gt;0,ROUND('НП ДЕННА'!BI66*$CF$4,0)*2,2),0)</f>
        <v>0</v>
      </c>
      <c r="BJ66" s="69">
        <f>'НП ДЕННА'!BJ66</f>
        <v>0</v>
      </c>
      <c r="BK66" s="323">
        <f>IF('НП ДЕННА'!BK66&gt;0,IF(ROUND('НП ДЕННА'!BK66*$CF$4,0)&gt;0,ROUND('НП ДЕННА'!BK66*$CF$4,0)*2,2),0)</f>
        <v>0</v>
      </c>
      <c r="BL66" s="323">
        <f>IF('НП ДЕННА'!BL66&gt;0,IF(ROUND('НП ДЕННА'!BL66*$CF$4,0)&gt;0,ROUND('НП ДЕННА'!BL66*$CF$4,0)*2,2),0)</f>
        <v>0</v>
      </c>
      <c r="BM66" s="323">
        <f>IF('НП ДЕННА'!BM66&gt;0,IF(ROUND('НП ДЕННА'!BM66*$CF$4,0)&gt;0,ROUND('НП ДЕННА'!BM66*$CF$4,0)*2,2),0)</f>
        <v>0</v>
      </c>
      <c r="BN66" s="69">
        <f>'НП ДЕННА'!BN66</f>
        <v>0</v>
      </c>
      <c r="BO66" s="281"/>
      <c r="BP66" s="281"/>
      <c r="BQ66" s="281"/>
      <c r="BR66" s="282"/>
      <c r="BS66" s="281"/>
      <c r="BT66" s="281"/>
      <c r="BU66" s="281"/>
      <c r="BV66" s="282"/>
      <c r="BW66" s="281"/>
      <c r="BX66" s="281"/>
      <c r="BY66" s="281"/>
      <c r="BZ66" s="282"/>
      <c r="CA66" s="281"/>
      <c r="CB66" s="281"/>
      <c r="CC66" s="281"/>
      <c r="CD66" s="282"/>
      <c r="CE66" s="62">
        <f t="shared" si="8"/>
        <v>0</v>
      </c>
    </row>
    <row r="67" spans="1:83" s="19" customFormat="1" ht="10.199999999999999" hidden="1" x14ac:dyDescent="0.2">
      <c r="A67" s="277" t="s">
        <v>23</v>
      </c>
      <c r="B67" s="270"/>
      <c r="C67" s="271"/>
      <c r="D67" s="278"/>
      <c r="E67" s="156"/>
      <c r="F67" s="156"/>
      <c r="G67" s="279"/>
      <c r="H67" s="278"/>
      <c r="I67" s="156"/>
      <c r="J67" s="156"/>
      <c r="K67" s="156"/>
      <c r="L67" s="273">
        <f>'НП ДЕННА'!L67</f>
        <v>0</v>
      </c>
      <c r="M67" s="273">
        <f>'НП ДЕННА'!M67</f>
        <v>0</v>
      </c>
      <c r="N67" s="273">
        <f>'НП ДЕННА'!N67</f>
        <v>0</v>
      </c>
      <c r="O67" s="273">
        <f>'НП ДЕННА'!O67</f>
        <v>0</v>
      </c>
      <c r="P67" s="273">
        <f>'НП ДЕННА'!P67</f>
        <v>0</v>
      </c>
      <c r="Q67" s="156"/>
      <c r="R67" s="156"/>
      <c r="S67" s="279"/>
      <c r="T67" s="134"/>
      <c r="U67" s="134"/>
      <c r="V67" s="119"/>
      <c r="W67" s="120"/>
      <c r="X67" s="120"/>
      <c r="Y67" s="120"/>
      <c r="Z67" s="120"/>
      <c r="AA67" s="120"/>
      <c r="AB67" s="11"/>
      <c r="AC67" s="280"/>
      <c r="AD67" s="134">
        <f>'НП ДЕННА'!AD67</f>
        <v>0</v>
      </c>
      <c r="AE67" s="9">
        <f t="shared" si="5"/>
        <v>0</v>
      </c>
      <c r="AF67" s="9">
        <f t="shared" si="6"/>
        <v>0</v>
      </c>
      <c r="AG67" s="9">
        <f t="shared" si="7"/>
        <v>0</v>
      </c>
      <c r="AH67" s="280"/>
      <c r="AI67" s="281"/>
      <c r="AJ67" s="281"/>
      <c r="AK67" s="281"/>
      <c r="AL67" s="281"/>
      <c r="AM67" s="281"/>
      <c r="AN67" s="281"/>
      <c r="AO67" s="281"/>
      <c r="AP67" s="282"/>
      <c r="AQ67" s="281"/>
      <c r="AR67" s="281"/>
      <c r="AS67" s="281"/>
      <c r="AT67" s="282"/>
      <c r="AU67" s="281"/>
      <c r="AV67" s="281"/>
      <c r="AW67" s="281"/>
      <c r="AX67" s="282"/>
      <c r="AY67" s="323">
        <f>IF('НП ДЕННА'!AY67&gt;0,IF(ROUND('НП ДЕННА'!AY67*$CF$4,0)&gt;0,ROUND('НП ДЕННА'!AY67*$CF$4,0)*2,2),0)</f>
        <v>0</v>
      </c>
      <c r="AZ67" s="323">
        <f>IF('НП ДЕННА'!AZ67&gt;0,IF(ROUND('НП ДЕННА'!AZ67*$CF$4,0)&gt;0,ROUND('НП ДЕННА'!AZ67*$CF$4,0)*2,2),0)</f>
        <v>0</v>
      </c>
      <c r="BA67" s="323">
        <f>IF('НП ДЕННА'!BA67&gt;0,IF(ROUND('НП ДЕННА'!BA67*$CF$4,0)&gt;0,ROUND('НП ДЕННА'!BA67*$CF$4,0)*2,2),0)</f>
        <v>0</v>
      </c>
      <c r="BB67" s="69">
        <f>'НП ДЕННА'!BB67</f>
        <v>0</v>
      </c>
      <c r="BC67" s="323">
        <f>IF('НП ДЕННА'!BC67&gt;0,IF(ROUND('НП ДЕННА'!BC67*$CF$4,0)&gt;0,ROUND('НП ДЕННА'!BC67*$CF$4,0)*2,2),0)</f>
        <v>0</v>
      </c>
      <c r="BD67" s="323">
        <f>IF('НП ДЕННА'!BD67&gt;0,IF(ROUND('НП ДЕННА'!BD67*$CF$4,0)&gt;0,ROUND('НП ДЕННА'!BD67*$CF$4,0)*2,2),0)</f>
        <v>0</v>
      </c>
      <c r="BE67" s="323">
        <f>IF('НП ДЕННА'!BE67&gt;0,IF(ROUND('НП ДЕННА'!BE67*$CF$4,0)&gt;0,ROUND('НП ДЕННА'!BE67*$CF$4,0)*2,2),0)</f>
        <v>0</v>
      </c>
      <c r="BF67" s="69">
        <f>'НП ДЕННА'!BF67</f>
        <v>0</v>
      </c>
      <c r="BG67" s="323">
        <f>IF('НП ДЕННА'!BG67&gt;0,IF(ROUND('НП ДЕННА'!BG67*$CF$4,0)&gt;0,ROUND('НП ДЕННА'!BG67*$CF$4,0)*2,2),0)</f>
        <v>0</v>
      </c>
      <c r="BH67" s="323">
        <f>IF('НП ДЕННА'!BH67&gt;0,IF(ROUND('НП ДЕННА'!BH67*$CF$4,0)&gt;0,ROUND('НП ДЕННА'!BH67*$CF$4,0)*2,2),0)</f>
        <v>0</v>
      </c>
      <c r="BI67" s="323">
        <f>IF('НП ДЕННА'!BI67&gt;0,IF(ROUND('НП ДЕННА'!BI67*$CF$4,0)&gt;0,ROUND('НП ДЕННА'!BI67*$CF$4,0)*2,2),0)</f>
        <v>0</v>
      </c>
      <c r="BJ67" s="69">
        <f>'НП ДЕННА'!BJ67</f>
        <v>0</v>
      </c>
      <c r="BK67" s="323">
        <f>IF('НП ДЕННА'!BK67&gt;0,IF(ROUND('НП ДЕННА'!BK67*$CF$4,0)&gt;0,ROUND('НП ДЕННА'!BK67*$CF$4,0)*2,2),0)</f>
        <v>0</v>
      </c>
      <c r="BL67" s="323">
        <f>IF('НП ДЕННА'!BL67&gt;0,IF(ROUND('НП ДЕННА'!BL67*$CF$4,0)&gt;0,ROUND('НП ДЕННА'!BL67*$CF$4,0)*2,2),0)</f>
        <v>0</v>
      </c>
      <c r="BM67" s="323">
        <f>IF('НП ДЕННА'!BM67&gt;0,IF(ROUND('НП ДЕННА'!BM67*$CF$4,0)&gt;0,ROUND('НП ДЕННА'!BM67*$CF$4,0)*2,2),0)</f>
        <v>0</v>
      </c>
      <c r="BN67" s="69">
        <f>'НП ДЕННА'!BN67</f>
        <v>0</v>
      </c>
      <c r="BO67" s="281"/>
      <c r="BP67" s="281"/>
      <c r="BQ67" s="281"/>
      <c r="BR67" s="282"/>
      <c r="BS67" s="281"/>
      <c r="BT67" s="281"/>
      <c r="BU67" s="281"/>
      <c r="BV67" s="282"/>
      <c r="BW67" s="281"/>
      <c r="BX67" s="281"/>
      <c r="BY67" s="281"/>
      <c r="BZ67" s="282"/>
      <c r="CA67" s="281"/>
      <c r="CB67" s="281"/>
      <c r="CC67" s="281"/>
      <c r="CD67" s="282"/>
      <c r="CE67" s="62">
        <f t="shared" si="8"/>
        <v>0</v>
      </c>
    </row>
    <row r="68" spans="1:83" s="19" customFormat="1" ht="10.199999999999999" hidden="1" x14ac:dyDescent="0.2">
      <c r="A68" s="277" t="s">
        <v>23</v>
      </c>
      <c r="B68" s="270"/>
      <c r="C68" s="271"/>
      <c r="D68" s="278"/>
      <c r="E68" s="156"/>
      <c r="F68" s="156"/>
      <c r="G68" s="279"/>
      <c r="H68" s="278"/>
      <c r="I68" s="156"/>
      <c r="J68" s="156"/>
      <c r="K68" s="156"/>
      <c r="L68" s="273">
        <f>'НП ДЕННА'!L68</f>
        <v>0</v>
      </c>
      <c r="M68" s="273">
        <f>'НП ДЕННА'!M68</f>
        <v>0</v>
      </c>
      <c r="N68" s="273">
        <f>'НП ДЕННА'!N68</f>
        <v>0</v>
      </c>
      <c r="O68" s="273">
        <f>'НП ДЕННА'!O68</f>
        <v>0</v>
      </c>
      <c r="P68" s="156"/>
      <c r="Q68" s="156"/>
      <c r="R68" s="156"/>
      <c r="S68" s="279"/>
      <c r="T68" s="134"/>
      <c r="U68" s="134"/>
      <c r="V68" s="119"/>
      <c r="W68" s="120"/>
      <c r="X68" s="120"/>
      <c r="Y68" s="120"/>
      <c r="Z68" s="120"/>
      <c r="AA68" s="120"/>
      <c r="AB68" s="11"/>
      <c r="AC68" s="280"/>
      <c r="AD68" s="134">
        <f>'НП ДЕННА'!AD68</f>
        <v>0</v>
      </c>
      <c r="AE68" s="9">
        <f t="shared" si="5"/>
        <v>0</v>
      </c>
      <c r="AF68" s="9">
        <f t="shared" si="6"/>
        <v>0</v>
      </c>
      <c r="AG68" s="9">
        <f t="shared" si="7"/>
        <v>0</v>
      </c>
      <c r="AH68" s="280"/>
      <c r="AI68" s="281"/>
      <c r="AJ68" s="281"/>
      <c r="AK68" s="281"/>
      <c r="AL68" s="281"/>
      <c r="AM68" s="281"/>
      <c r="AN68" s="281"/>
      <c r="AO68" s="281"/>
      <c r="AP68" s="282"/>
      <c r="AQ68" s="281"/>
      <c r="AR68" s="281"/>
      <c r="AS68" s="281"/>
      <c r="AT68" s="282"/>
      <c r="AU68" s="281"/>
      <c r="AV68" s="281"/>
      <c r="AW68" s="281"/>
      <c r="AX68" s="282"/>
      <c r="AY68" s="323">
        <f>IF('НП ДЕННА'!AY68&gt;0,IF(ROUND('НП ДЕННА'!AY68*$CF$4,0)&gt;0,ROUND('НП ДЕННА'!AY68*$CF$4,0)*2,2),0)</f>
        <v>0</v>
      </c>
      <c r="AZ68" s="323">
        <f>IF('НП ДЕННА'!AZ68&gt;0,IF(ROUND('НП ДЕННА'!AZ68*$CF$4,0)&gt;0,ROUND('НП ДЕННА'!AZ68*$CF$4,0)*2,2),0)</f>
        <v>0</v>
      </c>
      <c r="BA68" s="323">
        <f>IF('НП ДЕННА'!BA68&gt;0,IF(ROUND('НП ДЕННА'!BA68*$CF$4,0)&gt;0,ROUND('НП ДЕННА'!BA68*$CF$4,0)*2,2),0)</f>
        <v>0</v>
      </c>
      <c r="BB68" s="69">
        <f>'НП ДЕННА'!BB68</f>
        <v>0</v>
      </c>
      <c r="BC68" s="323">
        <f>IF('НП ДЕННА'!BC68&gt;0,IF(ROUND('НП ДЕННА'!BC68*$CF$4,0)&gt;0,ROUND('НП ДЕННА'!BC68*$CF$4,0)*2,2),0)</f>
        <v>0</v>
      </c>
      <c r="BD68" s="323">
        <f>IF('НП ДЕННА'!BD68&gt;0,IF(ROUND('НП ДЕННА'!BD68*$CF$4,0)&gt;0,ROUND('НП ДЕННА'!BD68*$CF$4,0)*2,2),0)</f>
        <v>0</v>
      </c>
      <c r="BE68" s="323">
        <f>IF('НП ДЕННА'!BE68&gt;0,IF(ROUND('НП ДЕННА'!BE68*$CF$4,0)&gt;0,ROUND('НП ДЕННА'!BE68*$CF$4,0)*2,2),0)</f>
        <v>0</v>
      </c>
      <c r="BF68" s="69">
        <f>'НП ДЕННА'!BF68</f>
        <v>0</v>
      </c>
      <c r="BG68" s="323">
        <f>IF('НП ДЕННА'!BG68&gt;0,IF(ROUND('НП ДЕННА'!BG68*$CF$4,0)&gt;0,ROUND('НП ДЕННА'!BG68*$CF$4,0)*2,2),0)</f>
        <v>0</v>
      </c>
      <c r="BH68" s="323">
        <f>IF('НП ДЕННА'!BH68&gt;0,IF(ROUND('НП ДЕННА'!BH68*$CF$4,0)&gt;0,ROUND('НП ДЕННА'!BH68*$CF$4,0)*2,2),0)</f>
        <v>0</v>
      </c>
      <c r="BI68" s="323">
        <f>IF('НП ДЕННА'!BI68&gt;0,IF(ROUND('НП ДЕННА'!BI68*$CF$4,0)&gt;0,ROUND('НП ДЕННА'!BI68*$CF$4,0)*2,2),0)</f>
        <v>0</v>
      </c>
      <c r="BJ68" s="69">
        <f>'НП ДЕННА'!BJ68</f>
        <v>0</v>
      </c>
      <c r="BK68" s="323">
        <f>IF('НП ДЕННА'!BK68&gt;0,IF(ROUND('НП ДЕННА'!BK68*$CF$4,0)&gt;0,ROUND('НП ДЕННА'!BK68*$CF$4,0)*2,2),0)</f>
        <v>0</v>
      </c>
      <c r="BL68" s="323">
        <f>IF('НП ДЕННА'!BL68&gt;0,IF(ROUND('НП ДЕННА'!BL68*$CF$4,0)&gt;0,ROUND('НП ДЕННА'!BL68*$CF$4,0)*2,2),0)</f>
        <v>0</v>
      </c>
      <c r="BM68" s="323">
        <f>IF('НП ДЕННА'!BM68&gt;0,IF(ROUND('НП ДЕННА'!BM68*$CF$4,0)&gt;0,ROUND('НП ДЕННА'!BM68*$CF$4,0)*2,2),0)</f>
        <v>0</v>
      </c>
      <c r="BN68" s="69">
        <f>'НП ДЕННА'!BN68</f>
        <v>0</v>
      </c>
      <c r="BO68" s="281"/>
      <c r="BP68" s="281"/>
      <c r="BQ68" s="281"/>
      <c r="BR68" s="282"/>
      <c r="BS68" s="281"/>
      <c r="BT68" s="281"/>
      <c r="BU68" s="281"/>
      <c r="BV68" s="282"/>
      <c r="BW68" s="281"/>
      <c r="BX68" s="281"/>
      <c r="BY68" s="281"/>
      <c r="BZ68" s="282"/>
      <c r="CA68" s="281"/>
      <c r="CB68" s="281"/>
      <c r="CC68" s="281"/>
      <c r="CD68" s="282"/>
      <c r="CE68" s="62">
        <f t="shared" si="8"/>
        <v>0</v>
      </c>
    </row>
    <row r="69" spans="1:83" s="20" customFormat="1" ht="10.199999999999999" x14ac:dyDescent="0.25">
      <c r="A69" s="277" t="s">
        <v>23</v>
      </c>
      <c r="B69" s="504" t="str">
        <f>'НП ДЕННА'!B69</f>
        <v xml:space="preserve">Разом навчальні дисципліни: </v>
      </c>
      <c r="C69" s="284"/>
      <c r="D69" s="170"/>
      <c r="E69" s="170"/>
      <c r="F69" s="170"/>
      <c r="G69" s="170"/>
      <c r="H69" s="170"/>
      <c r="I69" s="285"/>
      <c r="J69" s="285"/>
      <c r="K69" s="170"/>
      <c r="L69" s="170"/>
      <c r="M69" s="170"/>
      <c r="N69" s="170"/>
      <c r="O69" s="170"/>
      <c r="P69" s="170"/>
      <c r="Q69" s="170"/>
      <c r="R69" s="170"/>
      <c r="S69" s="170"/>
      <c r="T69" s="170"/>
      <c r="U69" s="170"/>
      <c r="V69" s="170"/>
      <c r="W69" s="170"/>
      <c r="X69" s="170"/>
      <c r="Y69" s="285"/>
      <c r="Z69" s="285"/>
      <c r="AA69" s="285"/>
      <c r="AB69" s="171"/>
      <c r="AC69" s="656">
        <f t="shared" ref="AC69:AH69" si="9">SUMIF($A15:$A64,"&gt;'#'",AC15:AC64)</f>
        <v>1374</v>
      </c>
      <c r="AD69" s="656">
        <f t="shared" si="9"/>
        <v>45.8</v>
      </c>
      <c r="AE69" s="234">
        <f t="shared" si="9"/>
        <v>28</v>
      </c>
      <c r="AF69" s="234">
        <f t="shared" si="9"/>
        <v>0</v>
      </c>
      <c r="AG69" s="234">
        <f t="shared" si="9"/>
        <v>28</v>
      </c>
      <c r="AH69" s="234">
        <f t="shared" si="9"/>
        <v>1318</v>
      </c>
      <c r="AI69" s="657">
        <f>SUM(AI15:AI64)</f>
        <v>18</v>
      </c>
      <c r="AJ69" s="657">
        <f>SUM(AJ15:AJ64)</f>
        <v>0</v>
      </c>
      <c r="AK69" s="657">
        <f>SUM(AK15:AK64)</f>
        <v>16</v>
      </c>
      <c r="AL69" s="217">
        <f t="shared" ref="AL69:CD69" si="10">SUM(AL15:AL64)</f>
        <v>29</v>
      </c>
      <c r="AM69" s="657">
        <f t="shared" si="10"/>
        <v>8</v>
      </c>
      <c r="AN69" s="657">
        <f t="shared" si="10"/>
        <v>0</v>
      </c>
      <c r="AO69" s="657">
        <f t="shared" si="10"/>
        <v>10</v>
      </c>
      <c r="AP69" s="217">
        <f t="shared" si="10"/>
        <v>14</v>
      </c>
      <c r="AQ69" s="657">
        <f t="shared" si="10"/>
        <v>2</v>
      </c>
      <c r="AR69" s="657">
        <f t="shared" si="10"/>
        <v>0</v>
      </c>
      <c r="AS69" s="657">
        <f t="shared" si="10"/>
        <v>2</v>
      </c>
      <c r="AT69" s="217">
        <f t="shared" si="10"/>
        <v>2.8</v>
      </c>
      <c r="AU69" s="657">
        <f t="shared" si="10"/>
        <v>0</v>
      </c>
      <c r="AV69" s="657">
        <f t="shared" si="10"/>
        <v>0</v>
      </c>
      <c r="AW69" s="657">
        <f t="shared" si="10"/>
        <v>0</v>
      </c>
      <c r="AX69" s="217">
        <f t="shared" si="10"/>
        <v>0</v>
      </c>
      <c r="AY69" s="657">
        <f t="shared" si="10"/>
        <v>0</v>
      </c>
      <c r="AZ69" s="657">
        <f t="shared" si="10"/>
        <v>0</v>
      </c>
      <c r="BA69" s="657">
        <f t="shared" si="10"/>
        <v>0</v>
      </c>
      <c r="BB69" s="217">
        <f t="shared" si="10"/>
        <v>0</v>
      </c>
      <c r="BC69" s="657">
        <f t="shared" si="10"/>
        <v>0</v>
      </c>
      <c r="BD69" s="657">
        <f t="shared" si="10"/>
        <v>0</v>
      </c>
      <c r="BE69" s="657">
        <f t="shared" si="10"/>
        <v>0</v>
      </c>
      <c r="BF69" s="217">
        <f t="shared" si="10"/>
        <v>0</v>
      </c>
      <c r="BG69" s="657">
        <f t="shared" si="10"/>
        <v>0</v>
      </c>
      <c r="BH69" s="657">
        <f t="shared" si="10"/>
        <v>0</v>
      </c>
      <c r="BI69" s="657">
        <f t="shared" si="10"/>
        <v>0</v>
      </c>
      <c r="BJ69" s="217">
        <f t="shared" si="10"/>
        <v>0</v>
      </c>
      <c r="BK69" s="657">
        <f t="shared" si="10"/>
        <v>0</v>
      </c>
      <c r="BL69" s="657">
        <f t="shared" si="10"/>
        <v>0</v>
      </c>
      <c r="BM69" s="657">
        <f t="shared" si="10"/>
        <v>0</v>
      </c>
      <c r="BN69" s="217">
        <f t="shared" si="10"/>
        <v>0</v>
      </c>
      <c r="BO69" s="657">
        <f t="shared" si="10"/>
        <v>0</v>
      </c>
      <c r="BP69" s="657">
        <f t="shared" si="10"/>
        <v>0</v>
      </c>
      <c r="BQ69" s="657">
        <f t="shared" si="10"/>
        <v>0</v>
      </c>
      <c r="BR69" s="217">
        <f t="shared" si="10"/>
        <v>0</v>
      </c>
      <c r="BS69" s="657">
        <f t="shared" si="10"/>
        <v>0</v>
      </c>
      <c r="BT69" s="657">
        <f t="shared" si="10"/>
        <v>0</v>
      </c>
      <c r="BU69" s="657">
        <f t="shared" si="10"/>
        <v>0</v>
      </c>
      <c r="BV69" s="217">
        <f t="shared" si="10"/>
        <v>0</v>
      </c>
      <c r="BW69" s="657">
        <f t="shared" si="10"/>
        <v>0</v>
      </c>
      <c r="BX69" s="657">
        <f t="shared" si="10"/>
        <v>0</v>
      </c>
      <c r="BY69" s="657">
        <f t="shared" si="10"/>
        <v>0</v>
      </c>
      <c r="BZ69" s="217">
        <f t="shared" si="10"/>
        <v>0</v>
      </c>
      <c r="CA69" s="657">
        <f t="shared" si="10"/>
        <v>0</v>
      </c>
      <c r="CB69" s="657">
        <f t="shared" si="10"/>
        <v>0</v>
      </c>
      <c r="CC69" s="657">
        <f t="shared" si="10"/>
        <v>0</v>
      </c>
      <c r="CD69" s="217">
        <f t="shared" si="10"/>
        <v>0</v>
      </c>
      <c r="CE69" s="63">
        <f t="shared" si="8"/>
        <v>0.95924308588064044</v>
      </c>
    </row>
    <row r="70" spans="1:83" s="19" customFormat="1" ht="10.199999999999999" x14ac:dyDescent="0.2">
      <c r="A70" s="286"/>
      <c r="B70" s="287" t="s">
        <v>24</v>
      </c>
      <c r="C70" s="288"/>
      <c r="D70" s="263"/>
      <c r="E70" s="263"/>
      <c r="F70" s="263"/>
      <c r="G70" s="263"/>
      <c r="H70" s="263"/>
      <c r="I70" s="263"/>
      <c r="J70" s="263"/>
      <c r="K70" s="263"/>
      <c r="L70" s="263"/>
      <c r="M70" s="263"/>
      <c r="N70" s="263"/>
      <c r="O70" s="263"/>
      <c r="P70" s="263"/>
      <c r="Q70" s="263"/>
      <c r="R70" s="263"/>
      <c r="S70" s="263"/>
      <c r="T70" s="263"/>
      <c r="U70" s="289"/>
      <c r="V70" s="263"/>
      <c r="W70" s="263"/>
      <c r="X70" s="263"/>
      <c r="Y70" s="263"/>
      <c r="Z70" s="263"/>
      <c r="AA70" s="263"/>
      <c r="AB70" s="263"/>
      <c r="AC70" s="263"/>
      <c r="AD70" s="263"/>
      <c r="AE70" s="263"/>
      <c r="AF70" s="263"/>
      <c r="AG70" s="263"/>
      <c r="AH70" s="140"/>
      <c r="AI70" s="221"/>
      <c r="AJ70" s="221"/>
      <c r="AK70" s="221"/>
      <c r="AL70" s="140"/>
      <c r="AM70" s="221"/>
      <c r="AN70" s="221"/>
      <c r="AO70" s="221"/>
      <c r="AP70" s="140"/>
      <c r="AQ70" s="221"/>
      <c r="AR70" s="221"/>
      <c r="AS70" s="221"/>
      <c r="AT70" s="140"/>
      <c r="AU70" s="221"/>
      <c r="AV70" s="221"/>
      <c r="AW70" s="221"/>
      <c r="AX70" s="140"/>
      <c r="AY70" s="140"/>
      <c r="AZ70" s="140"/>
      <c r="BA70" s="140"/>
      <c r="BB70" s="140"/>
      <c r="BC70" s="140"/>
      <c r="BD70" s="140"/>
      <c r="BE70" s="140"/>
      <c r="BF70" s="140"/>
      <c r="BG70" s="140"/>
      <c r="BH70" s="140"/>
      <c r="BI70" s="140"/>
      <c r="BJ70" s="140"/>
      <c r="BK70" s="140"/>
      <c r="BL70" s="140"/>
      <c r="BM70" s="140"/>
      <c r="BN70" s="140"/>
      <c r="BO70" s="221"/>
      <c r="BP70" s="221"/>
      <c r="BQ70" s="221"/>
      <c r="BR70" s="140"/>
      <c r="BS70" s="221"/>
      <c r="BT70" s="221"/>
      <c r="BU70" s="221"/>
      <c r="BV70" s="140"/>
      <c r="BW70" s="221"/>
      <c r="BX70" s="221"/>
      <c r="BY70" s="221"/>
      <c r="BZ70" s="140"/>
      <c r="CA70" s="221"/>
      <c r="CB70" s="221"/>
      <c r="CC70" s="221"/>
      <c r="CD70" s="18"/>
      <c r="CE70" s="70"/>
    </row>
    <row r="71" spans="1:83" s="19" customFormat="1" ht="10.8" x14ac:dyDescent="0.2">
      <c r="A71" s="501" t="str">
        <f>'НП ДЕННА'!A73</f>
        <v>1.2</v>
      </c>
      <c r="B71" s="505" t="str">
        <f>'НП ДЕННА'!B73</f>
        <v>Курсові проєкти (роботи)</v>
      </c>
      <c r="C71" s="291"/>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221"/>
      <c r="AJ71" s="221"/>
      <c r="AK71" s="221"/>
      <c r="AL71" s="140"/>
      <c r="AM71" s="221"/>
      <c r="AN71" s="221"/>
      <c r="AO71" s="221"/>
      <c r="AP71" s="140"/>
      <c r="AQ71" s="221"/>
      <c r="AR71" s="221"/>
      <c r="AS71" s="221"/>
      <c r="AT71" s="140"/>
      <c r="AU71" s="221"/>
      <c r="AV71" s="221"/>
      <c r="AW71" s="221"/>
      <c r="AX71" s="140"/>
      <c r="AY71" s="140"/>
      <c r="AZ71" s="140"/>
      <c r="BA71" s="140"/>
      <c r="BB71" s="140"/>
      <c r="BC71" s="140"/>
      <c r="BD71" s="140"/>
      <c r="BE71" s="140"/>
      <c r="BF71" s="140"/>
      <c r="BG71" s="140"/>
      <c r="BH71" s="140"/>
      <c r="BI71" s="140"/>
      <c r="BJ71" s="140"/>
      <c r="BK71" s="140"/>
      <c r="BL71" s="140"/>
      <c r="BM71" s="140"/>
      <c r="BN71" s="140"/>
      <c r="BO71" s="221"/>
      <c r="BP71" s="221"/>
      <c r="BQ71" s="221"/>
      <c r="BR71" s="140"/>
      <c r="BS71" s="221"/>
      <c r="BT71" s="221"/>
      <c r="BU71" s="221"/>
      <c r="BV71" s="140"/>
      <c r="BW71" s="221"/>
      <c r="BX71" s="221"/>
      <c r="BY71" s="221"/>
      <c r="BZ71" s="140"/>
      <c r="CA71" s="221"/>
      <c r="CB71" s="221"/>
      <c r="CC71" s="221"/>
      <c r="CD71" s="139"/>
      <c r="CE71" s="70"/>
    </row>
    <row r="72" spans="1:83" s="19" customFormat="1" ht="10.199999999999999" x14ac:dyDescent="0.2">
      <c r="A72" s="22" t="str">
        <f>'НП ДЕННА'!A74</f>
        <v>1.2.01</v>
      </c>
      <c r="B72" s="363" t="str">
        <f>'НП ДЕННА'!B74</f>
        <v>Публічна служба</v>
      </c>
      <c r="C72" s="364" t="str">
        <f>'НП ДЕННА'!C74</f>
        <v>ПУММ</v>
      </c>
      <c r="D72" s="257">
        <f>'НП ДЕННА'!D74</f>
        <v>0</v>
      </c>
      <c r="E72" s="257">
        <f>'НП ДЕННА'!E74</f>
        <v>0</v>
      </c>
      <c r="F72" s="257">
        <f>'НП ДЕННА'!F74</f>
        <v>0</v>
      </c>
      <c r="G72" s="257">
        <f>'НП ДЕННА'!G74</f>
        <v>0</v>
      </c>
      <c r="H72" s="257">
        <f>'НП ДЕННА'!H74</f>
        <v>0</v>
      </c>
      <c r="I72" s="257">
        <f>'НП ДЕННА'!I74</f>
        <v>0</v>
      </c>
      <c r="J72" s="257">
        <f>'НП ДЕННА'!J74</f>
        <v>0</v>
      </c>
      <c r="K72" s="257">
        <f>'НП ДЕННА'!K74</f>
        <v>0</v>
      </c>
      <c r="L72" s="257">
        <f>'НП ДЕННА'!L74</f>
        <v>0</v>
      </c>
      <c r="M72" s="257">
        <f>'НП ДЕННА'!M74</f>
        <v>0</v>
      </c>
      <c r="N72" s="257">
        <f>'НП ДЕННА'!N74</f>
        <v>0</v>
      </c>
      <c r="O72" s="257">
        <f>'НП ДЕННА'!O74</f>
        <v>0</v>
      </c>
      <c r="P72" s="257">
        <f>'НП ДЕННА'!P74</f>
        <v>0</v>
      </c>
      <c r="Q72" s="257">
        <f>'НП ДЕННА'!Q74</f>
        <v>0</v>
      </c>
      <c r="R72" s="257">
        <f>'НП ДЕННА'!R74</f>
        <v>0</v>
      </c>
      <c r="S72" s="257">
        <f>'НП ДЕННА'!S74</f>
        <v>0</v>
      </c>
      <c r="T72" s="275">
        <f>'НП ДЕННА'!T74</f>
        <v>0</v>
      </c>
      <c r="U72" s="275">
        <f>'НП ДЕННА'!U74</f>
        <v>1</v>
      </c>
      <c r="V72" s="257">
        <f>'НП ДЕННА'!V74</f>
        <v>0</v>
      </c>
      <c r="W72" s="257">
        <f>'НП ДЕННА'!W74</f>
        <v>0</v>
      </c>
      <c r="X72" s="257">
        <f>'НП ДЕННА'!X74</f>
        <v>0</v>
      </c>
      <c r="Y72" s="257">
        <f>'НП ДЕННА'!Y74</f>
        <v>0</v>
      </c>
      <c r="Z72" s="257">
        <f>'НП ДЕННА'!Z74</f>
        <v>0</v>
      </c>
      <c r="AA72" s="257">
        <f>'НП ДЕННА'!AA74</f>
        <v>0</v>
      </c>
      <c r="AB72" s="257">
        <f>'НП ДЕННА'!AB74</f>
        <v>0</v>
      </c>
      <c r="AC72" s="134">
        <f>'НП ДЕННА'!AC74</f>
        <v>30</v>
      </c>
      <c r="AD72" s="134">
        <f>AL72+AP72+AT72+AX72+BB72+BF72+BJ72+BN72+BR72+BV72+BZ72+CD72</f>
        <v>1</v>
      </c>
      <c r="AE72" s="9">
        <f t="shared" ref="AE72:AG79" si="11">AI72+AM72+AQ72+AU72+AY72+BC72+BG72+BK72+BO72+BS72+BW72+CA72</f>
        <v>0</v>
      </c>
      <c r="AF72" s="9">
        <f t="shared" si="11"/>
        <v>0</v>
      </c>
      <c r="AG72" s="9">
        <f t="shared" si="11"/>
        <v>0</v>
      </c>
      <c r="AH72" s="9">
        <f t="shared" ref="AH72:AH79" si="12">AC72-AE72</f>
        <v>30</v>
      </c>
      <c r="AI72" s="276">
        <f>IF('НП ДЕННА'!AI74&gt;0,IF(ROUND('НП ДЕННА'!AI74*$CF$4,0)&gt;0,ROUND('НП ДЕННА'!AI74*$CF$4,0)*2,2),0)</f>
        <v>0</v>
      </c>
      <c r="AJ72" s="276">
        <f>IF('НП ДЕННА'!AJ74&gt;0,IF(ROUND('НП ДЕННА'!AJ74*$CF$4,0)&gt;0,ROUND('НП ДЕННА'!AJ74*$CF$4,0)*2,2),0)</f>
        <v>0</v>
      </c>
      <c r="AK72" s="276">
        <f>IF('НП ДЕННА'!AK74&gt;0,IF(ROUND('НП ДЕННА'!AK74*$CF$4,0)&gt;0,ROUND('НП ДЕННА'!AK74*$CF$4,0)*2,2),0)</f>
        <v>0</v>
      </c>
      <c r="AL72" s="69">
        <f>'НП ДЕННА'!AL74</f>
        <v>1</v>
      </c>
      <c r="AM72" s="276">
        <f>IF('НП ДЕННА'!AM74&gt;0,IF(ROUND('НП ДЕННА'!AM74*$CF$4,0)&gt;0,ROUND('НП ДЕННА'!AM74*$CF$4,0)*2,2),0)</f>
        <v>0</v>
      </c>
      <c r="AN72" s="276">
        <f>IF('НП ДЕННА'!AN74&gt;0,IF(ROUND('НП ДЕННА'!AN74*$CF$4,0)&gt;0,ROUND('НП ДЕННА'!AN74*$CF$4,0)*2,2),0)</f>
        <v>0</v>
      </c>
      <c r="AO72" s="276">
        <f>IF('НП ДЕННА'!AO74&gt;0,IF(ROUND('НП ДЕННА'!AO74*$CF$4,0)&gt;0,ROUND('НП ДЕННА'!AO74*$CF$4,0)*2,2),0)</f>
        <v>0</v>
      </c>
      <c r="AP72" s="69">
        <f>'НП ДЕННА'!AP74</f>
        <v>0</v>
      </c>
      <c r="AQ72" s="276">
        <f>IF('НП ДЕННА'!AQ74&gt;0,IF(ROUND('НП ДЕННА'!AQ74*$CF$4,0)&gt;0,ROUND('НП ДЕННА'!AQ74*$CF$4,0)*2,2),0)</f>
        <v>0</v>
      </c>
      <c r="AR72" s="276">
        <f>IF('НП ДЕННА'!AR74&gt;0,IF(ROUND('НП ДЕННА'!AR74*$CF$4,0)&gt;0,ROUND('НП ДЕННА'!AR74*$CF$4,0)*2,2),0)</f>
        <v>0</v>
      </c>
      <c r="AS72" s="276">
        <f>IF('НП ДЕННА'!AS74&gt;0,IF(ROUND('НП ДЕННА'!AS74*$CF$4,0)&gt;0,ROUND('НП ДЕННА'!AS74*$CF$4,0)*2,2),0)</f>
        <v>0</v>
      </c>
      <c r="AT72" s="69">
        <f>'НП ДЕННА'!AT74</f>
        <v>0</v>
      </c>
      <c r="AU72" s="276">
        <f>IF('НП ДЕННА'!AU74&gt;0,IF(ROUND('НП ДЕННА'!AU74*$CF$4,0)&gt;0,ROUND('НП ДЕННА'!AU74*$CF$4,0)*2,2),0)</f>
        <v>0</v>
      </c>
      <c r="AV72" s="276">
        <f>IF('НП ДЕННА'!AV74&gt;0,IF(ROUND('НП ДЕННА'!AV74*$CF$4,0)&gt;0,ROUND('НП ДЕННА'!AV74*$CF$4,0)*2,2),0)</f>
        <v>0</v>
      </c>
      <c r="AW72" s="276">
        <f>IF('НП ДЕННА'!AW74&gt;0,IF(ROUND('НП ДЕННА'!AW74*$CF$4,0)&gt;0,ROUND('НП ДЕННА'!AW74*$CF$4,0)*2,2),0)</f>
        <v>0</v>
      </c>
      <c r="AX72" s="69">
        <f>'НП ДЕННА'!AX74</f>
        <v>0</v>
      </c>
      <c r="AY72" s="276">
        <f>IF('НП ДЕННА'!AY74&gt;0,IF(ROUND('НП ДЕННА'!AY74*$CF$4,0)&gt;0,ROUND('НП ДЕННА'!AY74*$CF$4,0)*2,2),0)</f>
        <v>0</v>
      </c>
      <c r="AZ72" s="276">
        <f>IF('НП ДЕННА'!AZ74&gt;0,IF(ROUND('НП ДЕННА'!AZ74*$CF$4,0)&gt;0,ROUND('НП ДЕННА'!AZ74*$CF$4,0)*2,2),0)</f>
        <v>0</v>
      </c>
      <c r="BA72" s="276">
        <f>IF('НП ДЕННА'!BA74&gt;0,IF(ROUND('НП ДЕННА'!BA74*$CF$4,0)&gt;0,ROUND('НП ДЕННА'!BA74*$CF$4,0)*2,2),0)</f>
        <v>0</v>
      </c>
      <c r="BB72" s="69">
        <f>'НП ДЕННА'!BB74</f>
        <v>0</v>
      </c>
      <c r="BC72" s="276">
        <f>IF('НП ДЕННА'!BC74&gt;0,IF(ROUND('НП ДЕННА'!BC74*$CF$4,0)&gt;0,ROUND('НП ДЕННА'!BC74*$CF$4,0)*2,2),0)</f>
        <v>0</v>
      </c>
      <c r="BD72" s="276">
        <f>IF('НП ДЕННА'!BD74&gt;0,IF(ROUND('НП ДЕННА'!BD74*$CF$4,0)&gt;0,ROUND('НП ДЕННА'!BD74*$CF$4,0)*2,2),0)</f>
        <v>0</v>
      </c>
      <c r="BE72" s="276">
        <f>IF('НП ДЕННА'!BE74&gt;0,IF(ROUND('НП ДЕННА'!BE74*$CF$4,0)&gt;0,ROUND('НП ДЕННА'!BE74*$CF$4,0)*2,2),0)</f>
        <v>0</v>
      </c>
      <c r="BF72" s="69">
        <f>'НП ДЕННА'!BF74</f>
        <v>0</v>
      </c>
      <c r="BG72" s="276">
        <f>IF('НП ДЕННА'!BG74&gt;0,IF(ROUND('НП ДЕННА'!BG74*$CF$4,0)&gt;0,ROUND('НП ДЕННА'!BG74*$CF$4,0)*2,2),0)</f>
        <v>0</v>
      </c>
      <c r="BH72" s="276">
        <f>IF('НП ДЕННА'!BH74&gt;0,IF(ROUND('НП ДЕННА'!BH74*$CF$4,0)&gt;0,ROUND('НП ДЕННА'!BH74*$CF$4,0)*2,2),0)</f>
        <v>0</v>
      </c>
      <c r="BI72" s="276">
        <f>IF('НП ДЕННА'!BI74&gt;0,IF(ROUND('НП ДЕННА'!BI74*$CF$4,0)&gt;0,ROUND('НП ДЕННА'!BI74*$CF$4,0)*2,2),0)</f>
        <v>0</v>
      </c>
      <c r="BJ72" s="69">
        <f>'НП ДЕННА'!BJ74</f>
        <v>0</v>
      </c>
      <c r="BK72" s="276">
        <f>IF('НП ДЕННА'!BK74&gt;0,IF(ROUND('НП ДЕННА'!BK74*$CF$4,0)&gt;0,ROUND('НП ДЕННА'!BK74*$CF$4,0)*2,2),0)</f>
        <v>0</v>
      </c>
      <c r="BL72" s="276">
        <f>IF('НП ДЕННА'!BL74&gt;0,IF(ROUND('НП ДЕННА'!BL74*$CF$4,0)&gt;0,ROUND('НП ДЕННА'!BL74*$CF$4,0)*2,2),0)</f>
        <v>0</v>
      </c>
      <c r="BM72" s="276">
        <f>IF('НП ДЕННА'!BM74&gt;0,IF(ROUND('НП ДЕННА'!BM74*$CF$4,0)&gt;0,ROUND('НП ДЕННА'!BM74*$CF$4,0)*2,2),0)</f>
        <v>0</v>
      </c>
      <c r="BN72" s="69">
        <f>'НП ДЕННА'!BN74</f>
        <v>0</v>
      </c>
      <c r="BO72" s="276">
        <f>IF('НП ДЕННА'!BO74&gt;0,IF(ROUND('НП ДЕННА'!BO74*$CF$4,0)&gt;0,ROUND('НП ДЕННА'!BO74*$CF$4,0)*2,2),0)</f>
        <v>0</v>
      </c>
      <c r="BP72" s="276">
        <f>IF('НП ДЕННА'!BP74&gt;0,IF(ROUND('НП ДЕННА'!BP74*$CF$4,0)&gt;0,ROUND('НП ДЕННА'!BP74*$CF$4,0)*2,2),0)</f>
        <v>0</v>
      </c>
      <c r="BQ72" s="276">
        <f>IF('НП ДЕННА'!BQ74&gt;0,IF(ROUND('НП ДЕННА'!BQ74*$CF$4,0)&gt;0,ROUND('НП ДЕННА'!BQ74*$CF$4,0)*2,2),0)</f>
        <v>0</v>
      </c>
      <c r="BR72" s="69">
        <f>'НП ДЕННА'!BR74</f>
        <v>0</v>
      </c>
      <c r="BS72" s="276">
        <f>IF('НП ДЕННА'!BS74&gt;0,IF(ROUND('НП ДЕННА'!BS74*$CF$4,0)&gt;0,ROUND('НП ДЕННА'!BS74*$CF$4,0)*2,2),0)</f>
        <v>0</v>
      </c>
      <c r="BT72" s="276">
        <f>IF('НП ДЕННА'!BT74&gt;0,IF(ROUND('НП ДЕННА'!BT74*$CF$4,0)&gt;0,ROUND('НП ДЕННА'!BT74*$CF$4,0)*2,2),0)</f>
        <v>0</v>
      </c>
      <c r="BU72" s="276">
        <f>IF('НП ДЕННА'!BU74&gt;0,IF(ROUND('НП ДЕННА'!BU74*$CF$4,0)&gt;0,ROUND('НП ДЕННА'!BU74*$CF$4,0)*2,2),0)</f>
        <v>0</v>
      </c>
      <c r="BV72" s="69">
        <f>'НП ДЕННА'!BV74</f>
        <v>0</v>
      </c>
      <c r="BW72" s="276">
        <f>IF('НП ДЕННА'!BW74&gt;0,IF(ROUND('НП ДЕННА'!BW74*$CF$4,0)&gt;0,ROUND('НП ДЕННА'!BW74*$CF$4,0)*2,2),0)</f>
        <v>0</v>
      </c>
      <c r="BX72" s="276">
        <f>IF('НП ДЕННА'!BX74&gt;0,IF(ROUND('НП ДЕННА'!BX74*$CF$4,0)&gt;0,ROUND('НП ДЕННА'!BX74*$CF$4,0)*2,2),0)</f>
        <v>0</v>
      </c>
      <c r="BY72" s="276">
        <f>IF('НП ДЕННА'!BY74&gt;0,IF(ROUND('НП ДЕННА'!BY74*$CF$4,0)&gt;0,ROUND('НП ДЕННА'!BY74*$CF$4,0)*2,2),0)</f>
        <v>0</v>
      </c>
      <c r="BZ72" s="69">
        <f>'НП ДЕННА'!BZ74</f>
        <v>0</v>
      </c>
      <c r="CA72" s="276">
        <f>IF('НП ДЕННА'!CA74&gt;0,IF(ROUND('НП ДЕННА'!CA74*$CF$4,0)&gt;0,ROUND('НП ДЕННА'!CA74*$CF$4,0)*2,2),0)</f>
        <v>0</v>
      </c>
      <c r="CB72" s="276">
        <f>IF('НП ДЕННА'!CB74&gt;0,IF(ROUND('НП ДЕННА'!CB74*$CF$4,0)&gt;0,ROUND('НП ДЕННА'!CB74*$CF$4,0)*2,2),0)</f>
        <v>0</v>
      </c>
      <c r="CC72" s="276">
        <f>IF('НП ДЕННА'!CC74&gt;0,IF(ROUND('НП ДЕННА'!CC74*$CF$4,0)&gt;0,ROUND('НП ДЕННА'!CC74*$CF$4,0)*2,2),0)</f>
        <v>0</v>
      </c>
      <c r="CD72" s="69">
        <f>'НП ДЕННА'!CD74</f>
        <v>0</v>
      </c>
      <c r="CE72" s="62">
        <f t="shared" ref="CE72:CE79" si="13">IF(ISERROR(AH72/AC72),0,AH72/AC72)</f>
        <v>1</v>
      </c>
    </row>
    <row r="73" spans="1:83" s="19" customFormat="1" ht="10.199999999999999" x14ac:dyDescent="0.2">
      <c r="A73" s="22" t="str">
        <f>'НП ДЕННА'!A75</f>
        <v>1.2.02</v>
      </c>
      <c r="B73" s="363" t="str">
        <f>'НП ДЕННА'!B75</f>
        <v>Публічна політика</v>
      </c>
      <c r="C73" s="364" t="str">
        <f>'НП ДЕННА'!C75</f>
        <v>ПУММ</v>
      </c>
      <c r="D73" s="257">
        <f>'НП ДЕННА'!D75</f>
        <v>0</v>
      </c>
      <c r="E73" s="257">
        <f>'НП ДЕННА'!E75</f>
        <v>0</v>
      </c>
      <c r="F73" s="257">
        <f>'НП ДЕННА'!F75</f>
        <v>0</v>
      </c>
      <c r="G73" s="257">
        <f>'НП ДЕННА'!G75</f>
        <v>0</v>
      </c>
      <c r="H73" s="257">
        <f>'НП ДЕННА'!H75</f>
        <v>0</v>
      </c>
      <c r="I73" s="257">
        <f>'НП ДЕННА'!I75</f>
        <v>0</v>
      </c>
      <c r="J73" s="257">
        <f>'НП ДЕННА'!J75</f>
        <v>0</v>
      </c>
      <c r="K73" s="257">
        <f>'НП ДЕННА'!K75</f>
        <v>0</v>
      </c>
      <c r="L73" s="257">
        <f>'НП ДЕННА'!L75</f>
        <v>0</v>
      </c>
      <c r="M73" s="257">
        <f>'НП ДЕННА'!M75</f>
        <v>0</v>
      </c>
      <c r="N73" s="257">
        <f>'НП ДЕННА'!N75</f>
        <v>0</v>
      </c>
      <c r="O73" s="257">
        <f>'НП ДЕННА'!O75</f>
        <v>0</v>
      </c>
      <c r="P73" s="257">
        <f>'НП ДЕННА'!P75</f>
        <v>0</v>
      </c>
      <c r="Q73" s="257">
        <f>'НП ДЕННА'!Q75</f>
        <v>0</v>
      </c>
      <c r="R73" s="257">
        <f>'НП ДЕННА'!R75</f>
        <v>0</v>
      </c>
      <c r="S73" s="257">
        <f>'НП ДЕННА'!S75</f>
        <v>0</v>
      </c>
      <c r="T73" s="275">
        <f>'НП ДЕННА'!T75</f>
        <v>0</v>
      </c>
      <c r="U73" s="275">
        <f>'НП ДЕННА'!U75</f>
        <v>2</v>
      </c>
      <c r="V73" s="257">
        <f>'НП ДЕННА'!V75</f>
        <v>0</v>
      </c>
      <c r="W73" s="257">
        <f>'НП ДЕННА'!W75</f>
        <v>0</v>
      </c>
      <c r="X73" s="257">
        <f>'НП ДЕННА'!X75</f>
        <v>0</v>
      </c>
      <c r="Y73" s="257">
        <f>'НП ДЕННА'!Y75</f>
        <v>0</v>
      </c>
      <c r="Z73" s="257">
        <f>'НП ДЕННА'!Z75</f>
        <v>0</v>
      </c>
      <c r="AA73" s="257">
        <f>'НП ДЕННА'!AA75</f>
        <v>0</v>
      </c>
      <c r="AB73" s="257">
        <f>'НП ДЕННА'!AB75</f>
        <v>0</v>
      </c>
      <c r="AC73" s="134">
        <f>'НП ДЕННА'!AC75</f>
        <v>30</v>
      </c>
      <c r="AD73" s="134">
        <f t="shared" ref="AD73:AD79" si="14">AL73+AP73+AT73+AX73+BB73+BF73+BJ73+BN73+BR73+BV73+BZ73+CD73</f>
        <v>1</v>
      </c>
      <c r="AE73" s="9">
        <f t="shared" si="11"/>
        <v>0</v>
      </c>
      <c r="AF73" s="9">
        <f t="shared" si="11"/>
        <v>0</v>
      </c>
      <c r="AG73" s="9">
        <f t="shared" si="11"/>
        <v>0</v>
      </c>
      <c r="AH73" s="9">
        <f t="shared" si="12"/>
        <v>30</v>
      </c>
      <c r="AI73" s="276">
        <f>IF('НП ДЕННА'!AI75&gt;0,IF(ROUND('НП ДЕННА'!AI75*$CF$4,0)&gt;0,ROUND('НП ДЕННА'!AI75*$CF$4,0)*2,2),0)</f>
        <v>0</v>
      </c>
      <c r="AJ73" s="276">
        <f>IF('НП ДЕННА'!AJ75&gt;0,IF(ROUND('НП ДЕННА'!AJ75*$CF$4,0)&gt;0,ROUND('НП ДЕННА'!AJ75*$CF$4,0)*2,2),0)</f>
        <v>0</v>
      </c>
      <c r="AK73" s="276">
        <f>IF('НП ДЕННА'!AK75&gt;0,IF(ROUND('НП ДЕННА'!AK75*$CF$4,0)&gt;0,ROUND('НП ДЕННА'!AK75*$CF$4,0)*2,2),0)</f>
        <v>0</v>
      </c>
      <c r="AL73" s="69">
        <f>'НП ДЕННА'!AL75</f>
        <v>0</v>
      </c>
      <c r="AM73" s="276">
        <f>IF('НП ДЕННА'!AM75&gt;0,IF(ROUND('НП ДЕННА'!AM75*$CF$4,0)&gt;0,ROUND('НП ДЕННА'!AM75*$CF$4,0)*2,2),0)</f>
        <v>0</v>
      </c>
      <c r="AN73" s="276">
        <f>IF('НП ДЕННА'!AN75&gt;0,IF(ROUND('НП ДЕННА'!AN75*$CF$4,0)&gt;0,ROUND('НП ДЕННА'!AN75*$CF$4,0)*2,2),0)</f>
        <v>0</v>
      </c>
      <c r="AO73" s="276">
        <f>IF('НП ДЕННА'!AO75&gt;0,IF(ROUND('НП ДЕННА'!AO75*$CF$4,0)&gt;0,ROUND('НП ДЕННА'!AO75*$CF$4,0)*2,2),0)</f>
        <v>0</v>
      </c>
      <c r="AP73" s="69">
        <f>'НП ДЕННА'!AP75</f>
        <v>1</v>
      </c>
      <c r="AQ73" s="276">
        <f>IF('НП ДЕННА'!AQ75&gt;0,IF(ROUND('НП ДЕННА'!AQ75*$CF$4,0)&gt;0,ROUND('НП ДЕННА'!AQ75*$CF$4,0)*2,2),0)</f>
        <v>0</v>
      </c>
      <c r="AR73" s="276">
        <f>IF('НП ДЕННА'!AR75&gt;0,IF(ROUND('НП ДЕННА'!AR75*$CF$4,0)&gt;0,ROUND('НП ДЕННА'!AR75*$CF$4,0)*2,2),0)</f>
        <v>0</v>
      </c>
      <c r="AS73" s="276">
        <f>IF('НП ДЕННА'!AS75&gt;0,IF(ROUND('НП ДЕННА'!AS75*$CF$4,0)&gt;0,ROUND('НП ДЕННА'!AS75*$CF$4,0)*2,2),0)</f>
        <v>0</v>
      </c>
      <c r="AT73" s="69">
        <f>'НП ДЕННА'!AT75</f>
        <v>0</v>
      </c>
      <c r="AU73" s="276">
        <f>IF('НП ДЕННА'!AU75&gt;0,IF(ROUND('НП ДЕННА'!AU75*$CF$4,0)&gt;0,ROUND('НП ДЕННА'!AU75*$CF$4,0)*2,2),0)</f>
        <v>0</v>
      </c>
      <c r="AV73" s="276">
        <f>IF('НП ДЕННА'!AV75&gt;0,IF(ROUND('НП ДЕННА'!AV75*$CF$4,0)&gt;0,ROUND('НП ДЕННА'!AV75*$CF$4,0)*2,2),0)</f>
        <v>0</v>
      </c>
      <c r="AW73" s="276">
        <f>IF('НП ДЕННА'!AW75&gt;0,IF(ROUND('НП ДЕННА'!AW75*$CF$4,0)&gt;0,ROUND('НП ДЕННА'!AW75*$CF$4,0)*2,2),0)</f>
        <v>0</v>
      </c>
      <c r="AX73" s="69">
        <f>'НП ДЕННА'!AX75</f>
        <v>0</v>
      </c>
      <c r="AY73" s="276">
        <f>IF('НП ДЕННА'!AY75&gt;0,IF(ROUND('НП ДЕННА'!AY75*$CF$4,0)&gt;0,ROUND('НП ДЕННА'!AY75*$CF$4,0)*2,2),0)</f>
        <v>0</v>
      </c>
      <c r="AZ73" s="276">
        <f>IF('НП ДЕННА'!AZ75&gt;0,IF(ROUND('НП ДЕННА'!AZ75*$CF$4,0)&gt;0,ROUND('НП ДЕННА'!AZ75*$CF$4,0)*2,2),0)</f>
        <v>0</v>
      </c>
      <c r="BA73" s="276">
        <f>IF('НП ДЕННА'!BA75&gt;0,IF(ROUND('НП ДЕННА'!BA75*$CF$4,0)&gt;0,ROUND('НП ДЕННА'!BA75*$CF$4,0)*2,2),0)</f>
        <v>0</v>
      </c>
      <c r="BB73" s="69">
        <f>'НП ДЕННА'!BB75</f>
        <v>0</v>
      </c>
      <c r="BC73" s="276">
        <f>IF('НП ДЕННА'!BC75&gt;0,IF(ROUND('НП ДЕННА'!BC75*$CF$4,0)&gt;0,ROUND('НП ДЕННА'!BC75*$CF$4,0)*2,2),0)</f>
        <v>0</v>
      </c>
      <c r="BD73" s="276">
        <f>IF('НП ДЕННА'!BD75&gt;0,IF(ROUND('НП ДЕННА'!BD75*$CF$4,0)&gt;0,ROUND('НП ДЕННА'!BD75*$CF$4,0)*2,2),0)</f>
        <v>0</v>
      </c>
      <c r="BE73" s="276">
        <f>IF('НП ДЕННА'!BE75&gt;0,IF(ROUND('НП ДЕННА'!BE75*$CF$4,0)&gt;0,ROUND('НП ДЕННА'!BE75*$CF$4,0)*2,2),0)</f>
        <v>0</v>
      </c>
      <c r="BF73" s="69">
        <f>'НП ДЕННА'!BF75</f>
        <v>0</v>
      </c>
      <c r="BG73" s="276">
        <f>IF('НП ДЕННА'!BG75&gt;0,IF(ROUND('НП ДЕННА'!BG75*$CF$4,0)&gt;0,ROUND('НП ДЕННА'!BG75*$CF$4,0)*2,2),0)</f>
        <v>0</v>
      </c>
      <c r="BH73" s="276">
        <f>IF('НП ДЕННА'!BH75&gt;0,IF(ROUND('НП ДЕННА'!BH75*$CF$4,0)&gt;0,ROUND('НП ДЕННА'!BH75*$CF$4,0)*2,2),0)</f>
        <v>0</v>
      </c>
      <c r="BI73" s="276">
        <f>IF('НП ДЕННА'!BI75&gt;0,IF(ROUND('НП ДЕННА'!BI75*$CF$4,0)&gt;0,ROUND('НП ДЕННА'!BI75*$CF$4,0)*2,2),0)</f>
        <v>0</v>
      </c>
      <c r="BJ73" s="69">
        <f>'НП ДЕННА'!BJ75</f>
        <v>0</v>
      </c>
      <c r="BK73" s="276">
        <f>IF('НП ДЕННА'!BK75&gt;0,IF(ROUND('НП ДЕННА'!BK75*$CF$4,0)&gt;0,ROUND('НП ДЕННА'!BK75*$CF$4,0)*2,2),0)</f>
        <v>0</v>
      </c>
      <c r="BL73" s="276">
        <f>IF('НП ДЕННА'!BL75&gt;0,IF(ROUND('НП ДЕННА'!BL75*$CF$4,0)&gt;0,ROUND('НП ДЕННА'!BL75*$CF$4,0)*2,2),0)</f>
        <v>0</v>
      </c>
      <c r="BM73" s="276">
        <f>IF('НП ДЕННА'!BM75&gt;0,IF(ROUND('НП ДЕННА'!BM75*$CF$4,0)&gt;0,ROUND('НП ДЕННА'!BM75*$CF$4,0)*2,2),0)</f>
        <v>0</v>
      </c>
      <c r="BN73" s="69">
        <f>'НП ДЕННА'!BN75</f>
        <v>0</v>
      </c>
      <c r="BO73" s="276">
        <f>IF('НП ДЕННА'!BO75&gt;0,IF(ROUND('НП ДЕННА'!BO75*$CF$4,0)&gt;0,ROUND('НП ДЕННА'!BO75*$CF$4,0)*2,2),0)</f>
        <v>0</v>
      </c>
      <c r="BP73" s="276">
        <f>IF('НП ДЕННА'!BP75&gt;0,IF(ROUND('НП ДЕННА'!BP75*$CF$4,0)&gt;0,ROUND('НП ДЕННА'!BP75*$CF$4,0)*2,2),0)</f>
        <v>0</v>
      </c>
      <c r="BQ73" s="276">
        <f>IF('НП ДЕННА'!BQ75&gt;0,IF(ROUND('НП ДЕННА'!BQ75*$CF$4,0)&gt;0,ROUND('НП ДЕННА'!BQ75*$CF$4,0)*2,2),0)</f>
        <v>0</v>
      </c>
      <c r="BR73" s="69">
        <f>'НП ДЕННА'!BR75</f>
        <v>0</v>
      </c>
      <c r="BS73" s="276">
        <f>IF('НП ДЕННА'!BS75&gt;0,IF(ROUND('НП ДЕННА'!BS75*$CF$4,0)&gt;0,ROUND('НП ДЕННА'!BS75*$CF$4,0)*2,2),0)</f>
        <v>0</v>
      </c>
      <c r="BT73" s="276">
        <f>IF('НП ДЕННА'!BT75&gt;0,IF(ROUND('НП ДЕННА'!BT75*$CF$4,0)&gt;0,ROUND('НП ДЕННА'!BT75*$CF$4,0)*2,2),0)</f>
        <v>0</v>
      </c>
      <c r="BU73" s="276">
        <f>IF('НП ДЕННА'!BU75&gt;0,IF(ROUND('НП ДЕННА'!BU75*$CF$4,0)&gt;0,ROUND('НП ДЕННА'!BU75*$CF$4,0)*2,2),0)</f>
        <v>0</v>
      </c>
      <c r="BV73" s="69">
        <f>'НП ДЕННА'!BV75</f>
        <v>0</v>
      </c>
      <c r="BW73" s="276">
        <f>IF('НП ДЕННА'!BW75&gt;0,IF(ROUND('НП ДЕННА'!BW75*$CF$4,0)&gt;0,ROUND('НП ДЕННА'!BW75*$CF$4,0)*2,2),0)</f>
        <v>0</v>
      </c>
      <c r="BX73" s="276">
        <f>IF('НП ДЕННА'!BX75&gt;0,IF(ROUND('НП ДЕННА'!BX75*$CF$4,0)&gt;0,ROUND('НП ДЕННА'!BX75*$CF$4,0)*2,2),0)</f>
        <v>0</v>
      </c>
      <c r="BY73" s="276">
        <f>IF('НП ДЕННА'!BY75&gt;0,IF(ROUND('НП ДЕННА'!BY75*$CF$4,0)&gt;0,ROUND('НП ДЕННА'!BY75*$CF$4,0)*2,2),0)</f>
        <v>0</v>
      </c>
      <c r="BZ73" s="69">
        <f>'НП ДЕННА'!BZ75</f>
        <v>0</v>
      </c>
      <c r="CA73" s="276">
        <f>IF('НП ДЕННА'!CA75&gt;0,IF(ROUND('НП ДЕННА'!CA75*$CF$4,0)&gt;0,ROUND('НП ДЕННА'!CA75*$CF$4,0)*2,2),0)</f>
        <v>0</v>
      </c>
      <c r="CB73" s="276">
        <f>IF('НП ДЕННА'!CB75&gt;0,IF(ROUND('НП ДЕННА'!CB75*$CF$4,0)&gt;0,ROUND('НП ДЕННА'!CB75*$CF$4,0)*2,2),0)</f>
        <v>0</v>
      </c>
      <c r="CC73" s="276">
        <f>IF('НП ДЕННА'!CC75&gt;0,IF(ROUND('НП ДЕННА'!CC75*$CF$4,0)&gt;0,ROUND('НП ДЕННА'!CC75*$CF$4,0)*2,2),0)</f>
        <v>0</v>
      </c>
      <c r="CD73" s="69">
        <f>'НП ДЕННА'!CD75</f>
        <v>0</v>
      </c>
      <c r="CE73" s="62">
        <f t="shared" si="13"/>
        <v>1</v>
      </c>
    </row>
    <row r="74" spans="1:83" s="19" customFormat="1" ht="10.199999999999999" hidden="1" x14ac:dyDescent="0.2">
      <c r="A74" s="22" t="str">
        <f>'НП ДЕННА'!A76</f>
        <v>1.2.03</v>
      </c>
      <c r="B74" s="363">
        <f>'НП ДЕННА'!B76</f>
        <v>0</v>
      </c>
      <c r="C74" s="364">
        <f>'НП ДЕННА'!C76</f>
        <v>0</v>
      </c>
      <c r="D74" s="257">
        <f>'НП ДЕННА'!D76</f>
        <v>0</v>
      </c>
      <c r="E74" s="257">
        <f>'НП ДЕННА'!E76</f>
        <v>0</v>
      </c>
      <c r="F74" s="257">
        <f>'НП ДЕННА'!F76</f>
        <v>0</v>
      </c>
      <c r="G74" s="257">
        <f>'НП ДЕННА'!G76</f>
        <v>0</v>
      </c>
      <c r="H74" s="257">
        <f>'НП ДЕННА'!H76</f>
        <v>0</v>
      </c>
      <c r="I74" s="257">
        <f>'НП ДЕННА'!I76</f>
        <v>0</v>
      </c>
      <c r="J74" s="257">
        <f>'НП ДЕННА'!J76</f>
        <v>0</v>
      </c>
      <c r="K74" s="257">
        <f>'НП ДЕННА'!K76</f>
        <v>0</v>
      </c>
      <c r="L74" s="257">
        <f>'НП ДЕННА'!L76</f>
        <v>0</v>
      </c>
      <c r="M74" s="257">
        <f>'НП ДЕННА'!M76</f>
        <v>0</v>
      </c>
      <c r="N74" s="257">
        <f>'НП ДЕННА'!N76</f>
        <v>0</v>
      </c>
      <c r="O74" s="257">
        <f>'НП ДЕННА'!O76</f>
        <v>0</v>
      </c>
      <c r="P74" s="257">
        <f>'НП ДЕННА'!P76</f>
        <v>0</v>
      </c>
      <c r="Q74" s="257">
        <f>'НП ДЕННА'!Q76</f>
        <v>0</v>
      </c>
      <c r="R74" s="257">
        <f>'НП ДЕННА'!R76</f>
        <v>0</v>
      </c>
      <c r="S74" s="257">
        <f>'НП ДЕННА'!S76</f>
        <v>0</v>
      </c>
      <c r="T74" s="275">
        <f>'НП ДЕННА'!T76</f>
        <v>0</v>
      </c>
      <c r="U74" s="275">
        <f>'НП ДЕННА'!U76</f>
        <v>0</v>
      </c>
      <c r="V74" s="257">
        <f>'НП ДЕННА'!V76</f>
        <v>0</v>
      </c>
      <c r="W74" s="257">
        <f>'НП ДЕННА'!W76</f>
        <v>0</v>
      </c>
      <c r="X74" s="257">
        <f>'НП ДЕННА'!X76</f>
        <v>0</v>
      </c>
      <c r="Y74" s="257">
        <f>'НП ДЕННА'!Y76</f>
        <v>0</v>
      </c>
      <c r="Z74" s="257">
        <f>'НП ДЕННА'!Z76</f>
        <v>0</v>
      </c>
      <c r="AA74" s="257">
        <f>'НП ДЕННА'!AA76</f>
        <v>0</v>
      </c>
      <c r="AB74" s="257">
        <f>'НП ДЕННА'!AB76</f>
        <v>0</v>
      </c>
      <c r="AC74" s="134">
        <f>'НП ДЕННА'!AC76</f>
        <v>0</v>
      </c>
      <c r="AD74" s="134">
        <f t="shared" si="14"/>
        <v>0</v>
      </c>
      <c r="AE74" s="9">
        <f t="shared" si="11"/>
        <v>0</v>
      </c>
      <c r="AF74" s="9">
        <f t="shared" si="11"/>
        <v>0</v>
      </c>
      <c r="AG74" s="9">
        <f t="shared" si="11"/>
        <v>0</v>
      </c>
      <c r="AH74" s="9">
        <f t="shared" si="12"/>
        <v>0</v>
      </c>
      <c r="AI74" s="276">
        <f>IF('НП ДЕННА'!AI76&gt;0,IF(ROUND('НП ДЕННА'!AI76*$CF$4,0)&gt;0,ROUND('НП ДЕННА'!AI76*$CF$4,0)*2,2),0)</f>
        <v>0</v>
      </c>
      <c r="AJ74" s="276">
        <f>IF('НП ДЕННА'!AJ76&gt;0,IF(ROUND('НП ДЕННА'!AJ76*$CF$4,0)&gt;0,ROUND('НП ДЕННА'!AJ76*$CF$4,0)*2,2),0)</f>
        <v>0</v>
      </c>
      <c r="AK74" s="276">
        <f>IF('НП ДЕННА'!AK76&gt;0,IF(ROUND('НП ДЕННА'!AK76*$CF$4,0)&gt;0,ROUND('НП ДЕННА'!AK76*$CF$4,0)*2,2),0)</f>
        <v>0</v>
      </c>
      <c r="AL74" s="69">
        <f>'НП ДЕННА'!AL76</f>
        <v>0</v>
      </c>
      <c r="AM74" s="276">
        <f>IF('НП ДЕННА'!AM76&gt;0,IF(ROUND('НП ДЕННА'!AM76*$CF$4,0)&gt;0,ROUND('НП ДЕННА'!AM76*$CF$4,0)*2,2),0)</f>
        <v>0</v>
      </c>
      <c r="AN74" s="276">
        <f>IF('НП ДЕННА'!AN76&gt;0,IF(ROUND('НП ДЕННА'!AN76*$CF$4,0)&gt;0,ROUND('НП ДЕННА'!AN76*$CF$4,0)*2,2),0)</f>
        <v>0</v>
      </c>
      <c r="AO74" s="276">
        <f>IF('НП ДЕННА'!AO76&gt;0,IF(ROUND('НП ДЕННА'!AO76*$CF$4,0)&gt;0,ROUND('НП ДЕННА'!AO76*$CF$4,0)*2,2),0)</f>
        <v>0</v>
      </c>
      <c r="AP74" s="69">
        <f>'НП ДЕННА'!AP76</f>
        <v>0</v>
      </c>
      <c r="AQ74" s="276">
        <f>IF('НП ДЕННА'!AQ76&gt;0,IF(ROUND('НП ДЕННА'!AQ76*$CF$4,0)&gt;0,ROUND('НП ДЕННА'!AQ76*$CF$4,0)*2,2),0)</f>
        <v>0</v>
      </c>
      <c r="AR74" s="276">
        <f>IF('НП ДЕННА'!AR76&gt;0,IF(ROUND('НП ДЕННА'!AR76*$CF$4,0)&gt;0,ROUND('НП ДЕННА'!AR76*$CF$4,0)*2,2),0)</f>
        <v>0</v>
      </c>
      <c r="AS74" s="276">
        <f>IF('НП ДЕННА'!AS76&gt;0,IF(ROUND('НП ДЕННА'!AS76*$CF$4,0)&gt;0,ROUND('НП ДЕННА'!AS76*$CF$4,0)*2,2),0)</f>
        <v>0</v>
      </c>
      <c r="AT74" s="69">
        <f>'НП ДЕННА'!AT76</f>
        <v>0</v>
      </c>
      <c r="AU74" s="276">
        <f>IF('НП ДЕННА'!AU76&gt;0,IF(ROUND('НП ДЕННА'!AU76*$CF$4,0)&gt;0,ROUND('НП ДЕННА'!AU76*$CF$4,0)*2,2),0)</f>
        <v>0</v>
      </c>
      <c r="AV74" s="276">
        <f>IF('НП ДЕННА'!AV76&gt;0,IF(ROUND('НП ДЕННА'!AV76*$CF$4,0)&gt;0,ROUND('НП ДЕННА'!AV76*$CF$4,0)*2,2),0)</f>
        <v>0</v>
      </c>
      <c r="AW74" s="276">
        <f>IF('НП ДЕННА'!AW76&gt;0,IF(ROUND('НП ДЕННА'!AW76*$CF$4,0)&gt;0,ROUND('НП ДЕННА'!AW76*$CF$4,0)*2,2),0)</f>
        <v>0</v>
      </c>
      <c r="AX74" s="69">
        <f>'НП ДЕННА'!AX76</f>
        <v>0</v>
      </c>
      <c r="AY74" s="276">
        <f>IF('НП ДЕННА'!AY76&gt;0,IF(ROUND('НП ДЕННА'!AY76*$CF$4,0)&gt;0,ROUND('НП ДЕННА'!AY76*$CF$4,0)*2,2),0)</f>
        <v>0</v>
      </c>
      <c r="AZ74" s="276">
        <f>IF('НП ДЕННА'!AZ76&gt;0,IF(ROUND('НП ДЕННА'!AZ76*$CF$4,0)&gt;0,ROUND('НП ДЕННА'!AZ76*$CF$4,0)*2,2),0)</f>
        <v>0</v>
      </c>
      <c r="BA74" s="276">
        <f>IF('НП ДЕННА'!BA76&gt;0,IF(ROUND('НП ДЕННА'!BA76*$CF$4,0)&gt;0,ROUND('НП ДЕННА'!BA76*$CF$4,0)*2,2),0)</f>
        <v>0</v>
      </c>
      <c r="BB74" s="69">
        <f>'НП ДЕННА'!BB76</f>
        <v>0</v>
      </c>
      <c r="BC74" s="276">
        <f>IF('НП ДЕННА'!BC76&gt;0,IF(ROUND('НП ДЕННА'!BC76*$CF$4,0)&gt;0,ROUND('НП ДЕННА'!BC76*$CF$4,0)*2,2),0)</f>
        <v>0</v>
      </c>
      <c r="BD74" s="276">
        <f>IF('НП ДЕННА'!BD76&gt;0,IF(ROUND('НП ДЕННА'!BD76*$CF$4,0)&gt;0,ROUND('НП ДЕННА'!BD76*$CF$4,0)*2,2),0)</f>
        <v>0</v>
      </c>
      <c r="BE74" s="276">
        <f>IF('НП ДЕННА'!BE76&gt;0,IF(ROUND('НП ДЕННА'!BE76*$CF$4,0)&gt;0,ROUND('НП ДЕННА'!BE76*$CF$4,0)*2,2),0)</f>
        <v>0</v>
      </c>
      <c r="BF74" s="69">
        <f>'НП ДЕННА'!BF76</f>
        <v>0</v>
      </c>
      <c r="BG74" s="276">
        <f>IF('НП ДЕННА'!BG76&gt;0,IF(ROUND('НП ДЕННА'!BG76*$CF$4,0)&gt;0,ROUND('НП ДЕННА'!BG76*$CF$4,0)*2,2),0)</f>
        <v>0</v>
      </c>
      <c r="BH74" s="276">
        <f>IF('НП ДЕННА'!BH76&gt;0,IF(ROUND('НП ДЕННА'!BH76*$CF$4,0)&gt;0,ROUND('НП ДЕННА'!BH76*$CF$4,0)*2,2),0)</f>
        <v>0</v>
      </c>
      <c r="BI74" s="276">
        <f>IF('НП ДЕННА'!BI76&gt;0,IF(ROUND('НП ДЕННА'!BI76*$CF$4,0)&gt;0,ROUND('НП ДЕННА'!BI76*$CF$4,0)*2,2),0)</f>
        <v>0</v>
      </c>
      <c r="BJ74" s="69">
        <f>'НП ДЕННА'!BJ76</f>
        <v>0</v>
      </c>
      <c r="BK74" s="276">
        <f>IF('НП ДЕННА'!BK76&gt;0,IF(ROUND('НП ДЕННА'!BK76*$CF$4,0)&gt;0,ROUND('НП ДЕННА'!BK76*$CF$4,0)*2,2),0)</f>
        <v>0</v>
      </c>
      <c r="BL74" s="276">
        <f>IF('НП ДЕННА'!BL76&gt;0,IF(ROUND('НП ДЕННА'!BL76*$CF$4,0)&gt;0,ROUND('НП ДЕННА'!BL76*$CF$4,0)*2,2),0)</f>
        <v>0</v>
      </c>
      <c r="BM74" s="276">
        <f>IF('НП ДЕННА'!BM76&gt;0,IF(ROUND('НП ДЕННА'!BM76*$CF$4,0)&gt;0,ROUND('НП ДЕННА'!BM76*$CF$4,0)*2,2),0)</f>
        <v>0</v>
      </c>
      <c r="BN74" s="69">
        <f>'НП ДЕННА'!BN76</f>
        <v>0</v>
      </c>
      <c r="BO74" s="276">
        <f>IF('НП ДЕННА'!BO76&gt;0,IF(ROUND('НП ДЕННА'!BO76*$CF$4,0)&gt;0,ROUND('НП ДЕННА'!BO76*$CF$4,0)*2,2),0)</f>
        <v>0</v>
      </c>
      <c r="BP74" s="276">
        <f>IF('НП ДЕННА'!BP76&gt;0,IF(ROUND('НП ДЕННА'!BP76*$CF$4,0)&gt;0,ROUND('НП ДЕННА'!BP76*$CF$4,0)*2,2),0)</f>
        <v>0</v>
      </c>
      <c r="BQ74" s="276">
        <f>IF('НП ДЕННА'!BQ76&gt;0,IF(ROUND('НП ДЕННА'!BQ76*$CF$4,0)&gt;0,ROUND('НП ДЕННА'!BQ76*$CF$4,0)*2,2),0)</f>
        <v>0</v>
      </c>
      <c r="BR74" s="69">
        <f>'НП ДЕННА'!BR76</f>
        <v>0</v>
      </c>
      <c r="BS74" s="276">
        <f>IF('НП ДЕННА'!BS76&gt;0,IF(ROUND('НП ДЕННА'!BS76*$CF$4,0)&gt;0,ROUND('НП ДЕННА'!BS76*$CF$4,0)*2,2),0)</f>
        <v>0</v>
      </c>
      <c r="BT74" s="276">
        <f>IF('НП ДЕННА'!BT76&gt;0,IF(ROUND('НП ДЕННА'!BT76*$CF$4,0)&gt;0,ROUND('НП ДЕННА'!BT76*$CF$4,0)*2,2),0)</f>
        <v>0</v>
      </c>
      <c r="BU74" s="276">
        <f>IF('НП ДЕННА'!BU76&gt;0,IF(ROUND('НП ДЕННА'!BU76*$CF$4,0)&gt;0,ROUND('НП ДЕННА'!BU76*$CF$4,0)*2,2),0)</f>
        <v>0</v>
      </c>
      <c r="BV74" s="69">
        <f>'НП ДЕННА'!BV76</f>
        <v>0</v>
      </c>
      <c r="BW74" s="276">
        <f>IF('НП ДЕННА'!BW76&gt;0,IF(ROUND('НП ДЕННА'!BW76*$CF$4,0)&gt;0,ROUND('НП ДЕННА'!BW76*$CF$4,0)*2,2),0)</f>
        <v>0</v>
      </c>
      <c r="BX74" s="276">
        <f>IF('НП ДЕННА'!BX76&gt;0,IF(ROUND('НП ДЕННА'!BX76*$CF$4,0)&gt;0,ROUND('НП ДЕННА'!BX76*$CF$4,0)*2,2),0)</f>
        <v>0</v>
      </c>
      <c r="BY74" s="276">
        <f>IF('НП ДЕННА'!BY76&gt;0,IF(ROUND('НП ДЕННА'!BY76*$CF$4,0)&gt;0,ROUND('НП ДЕННА'!BY76*$CF$4,0)*2,2),0)</f>
        <v>0</v>
      </c>
      <c r="BZ74" s="69">
        <f>'НП ДЕННА'!BZ76</f>
        <v>0</v>
      </c>
      <c r="CA74" s="276">
        <f>IF('НП ДЕННА'!CA76&gt;0,IF(ROUND('НП ДЕННА'!CA76*$CF$4,0)&gt;0,ROUND('НП ДЕННА'!CA76*$CF$4,0)*2,2),0)</f>
        <v>0</v>
      </c>
      <c r="CB74" s="276">
        <f>IF('НП ДЕННА'!CB76&gt;0,IF(ROUND('НП ДЕННА'!CB76*$CF$4,0)&gt;0,ROUND('НП ДЕННА'!CB76*$CF$4,0)*2,2),0)</f>
        <v>0</v>
      </c>
      <c r="CC74" s="276">
        <f>IF('НП ДЕННА'!CC76&gt;0,IF(ROUND('НП ДЕННА'!CC76*$CF$4,0)&gt;0,ROUND('НП ДЕННА'!CC76*$CF$4,0)*2,2),0)</f>
        <v>0</v>
      </c>
      <c r="CD74" s="69">
        <f>'НП ДЕННА'!CD76</f>
        <v>0</v>
      </c>
      <c r="CE74" s="62">
        <f t="shared" si="13"/>
        <v>0</v>
      </c>
    </row>
    <row r="75" spans="1:83" s="19" customFormat="1" ht="10.199999999999999" hidden="1" x14ac:dyDescent="0.2">
      <c r="A75" s="22" t="str">
        <f>'НП ДЕННА'!A77</f>
        <v>1.2.04</v>
      </c>
      <c r="B75" s="363">
        <f>'НП ДЕННА'!B77</f>
        <v>0</v>
      </c>
      <c r="C75" s="364">
        <f>'НП ДЕННА'!C77</f>
        <v>0</v>
      </c>
      <c r="D75" s="257">
        <f>'НП ДЕННА'!D77</f>
        <v>0</v>
      </c>
      <c r="E75" s="257">
        <f>'НП ДЕННА'!E77</f>
        <v>0</v>
      </c>
      <c r="F75" s="257">
        <f>'НП ДЕННА'!F77</f>
        <v>0</v>
      </c>
      <c r="G75" s="257">
        <f>'НП ДЕННА'!G77</f>
        <v>0</v>
      </c>
      <c r="H75" s="257">
        <f>'НП ДЕННА'!H77</f>
        <v>0</v>
      </c>
      <c r="I75" s="257">
        <f>'НП ДЕННА'!I77</f>
        <v>0</v>
      </c>
      <c r="J75" s="257">
        <f>'НП ДЕННА'!J77</f>
        <v>0</v>
      </c>
      <c r="K75" s="257">
        <f>'НП ДЕННА'!K77</f>
        <v>0</v>
      </c>
      <c r="L75" s="257">
        <f>'НП ДЕННА'!L77</f>
        <v>0</v>
      </c>
      <c r="M75" s="257">
        <f>'НП ДЕННА'!M77</f>
        <v>0</v>
      </c>
      <c r="N75" s="257">
        <f>'НП ДЕННА'!N77</f>
        <v>0</v>
      </c>
      <c r="O75" s="257">
        <f>'НП ДЕННА'!O77</f>
        <v>0</v>
      </c>
      <c r="P75" s="257">
        <f>'НП ДЕННА'!P77</f>
        <v>0</v>
      </c>
      <c r="Q75" s="257">
        <f>'НП ДЕННА'!Q77</f>
        <v>0</v>
      </c>
      <c r="R75" s="257">
        <f>'НП ДЕННА'!R77</f>
        <v>0</v>
      </c>
      <c r="S75" s="257">
        <f>'НП ДЕННА'!S77</f>
        <v>0</v>
      </c>
      <c r="T75" s="275">
        <f>'НП ДЕННА'!T77</f>
        <v>0</v>
      </c>
      <c r="U75" s="275">
        <f>'НП ДЕННА'!U77</f>
        <v>0</v>
      </c>
      <c r="V75" s="257">
        <f>'НП ДЕННА'!V77</f>
        <v>0</v>
      </c>
      <c r="W75" s="257">
        <f>'НП ДЕННА'!W77</f>
        <v>0</v>
      </c>
      <c r="X75" s="257">
        <f>'НП ДЕННА'!X77</f>
        <v>0</v>
      </c>
      <c r="Y75" s="257">
        <f>'НП ДЕННА'!Y77</f>
        <v>0</v>
      </c>
      <c r="Z75" s="257">
        <f>'НП ДЕННА'!Z77</f>
        <v>0</v>
      </c>
      <c r="AA75" s="257">
        <f>'НП ДЕННА'!AA77</f>
        <v>0</v>
      </c>
      <c r="AB75" s="257">
        <f>'НП ДЕННА'!AB77</f>
        <v>0</v>
      </c>
      <c r="AC75" s="134">
        <f>'НП ДЕННА'!AC77</f>
        <v>0</v>
      </c>
      <c r="AD75" s="134">
        <f t="shared" si="14"/>
        <v>0</v>
      </c>
      <c r="AE75" s="9">
        <f t="shared" si="11"/>
        <v>0</v>
      </c>
      <c r="AF75" s="9">
        <f t="shared" si="11"/>
        <v>0</v>
      </c>
      <c r="AG75" s="9">
        <f t="shared" si="11"/>
        <v>0</v>
      </c>
      <c r="AH75" s="9">
        <f t="shared" si="12"/>
        <v>0</v>
      </c>
      <c r="AI75" s="276">
        <f>IF('НП ДЕННА'!AI77&gt;0,IF(ROUND('НП ДЕННА'!AI77*$CF$4,0)&gt;0,ROUND('НП ДЕННА'!AI77*$CF$4,0)*2,2),0)</f>
        <v>0</v>
      </c>
      <c r="AJ75" s="276">
        <f>IF('НП ДЕННА'!AJ77&gt;0,IF(ROUND('НП ДЕННА'!AJ77*$CF$4,0)&gt;0,ROUND('НП ДЕННА'!AJ77*$CF$4,0)*2,2),0)</f>
        <v>0</v>
      </c>
      <c r="AK75" s="276">
        <f>IF('НП ДЕННА'!AK77&gt;0,IF(ROUND('НП ДЕННА'!AK77*$CF$4,0)&gt;0,ROUND('НП ДЕННА'!AK77*$CF$4,0)*2,2),0)</f>
        <v>0</v>
      </c>
      <c r="AL75" s="69">
        <f>'НП ДЕННА'!AL77</f>
        <v>0</v>
      </c>
      <c r="AM75" s="276">
        <f>IF('НП ДЕННА'!AM77&gt;0,IF(ROUND('НП ДЕННА'!AM77*$CF$4,0)&gt;0,ROUND('НП ДЕННА'!AM77*$CF$4,0)*2,2),0)</f>
        <v>0</v>
      </c>
      <c r="AN75" s="276">
        <f>IF('НП ДЕННА'!AN77&gt;0,IF(ROUND('НП ДЕННА'!AN77*$CF$4,0)&gt;0,ROUND('НП ДЕННА'!AN77*$CF$4,0)*2,2),0)</f>
        <v>0</v>
      </c>
      <c r="AO75" s="276">
        <f>IF('НП ДЕННА'!AO77&gt;0,IF(ROUND('НП ДЕННА'!AO77*$CF$4,0)&gt;0,ROUND('НП ДЕННА'!AO77*$CF$4,0)*2,2),0)</f>
        <v>0</v>
      </c>
      <c r="AP75" s="69">
        <f>'НП ДЕННА'!AP77</f>
        <v>0</v>
      </c>
      <c r="AQ75" s="276">
        <f>IF('НП ДЕННА'!AQ77&gt;0,IF(ROUND('НП ДЕННА'!AQ77*$CF$4,0)&gt;0,ROUND('НП ДЕННА'!AQ77*$CF$4,0)*2,2),0)</f>
        <v>0</v>
      </c>
      <c r="AR75" s="276">
        <f>IF('НП ДЕННА'!AR77&gt;0,IF(ROUND('НП ДЕННА'!AR77*$CF$4,0)&gt;0,ROUND('НП ДЕННА'!AR77*$CF$4,0)*2,2),0)</f>
        <v>0</v>
      </c>
      <c r="AS75" s="276">
        <f>IF('НП ДЕННА'!AS77&gt;0,IF(ROUND('НП ДЕННА'!AS77*$CF$4,0)&gt;0,ROUND('НП ДЕННА'!AS77*$CF$4,0)*2,2),0)</f>
        <v>0</v>
      </c>
      <c r="AT75" s="69">
        <f>'НП ДЕННА'!AT77</f>
        <v>0</v>
      </c>
      <c r="AU75" s="276">
        <f>IF('НП ДЕННА'!AU77&gt;0,IF(ROUND('НП ДЕННА'!AU77*$CF$4,0)&gt;0,ROUND('НП ДЕННА'!AU77*$CF$4,0)*2,2),0)</f>
        <v>0</v>
      </c>
      <c r="AV75" s="276">
        <f>IF('НП ДЕННА'!AV77&gt;0,IF(ROUND('НП ДЕННА'!AV77*$CF$4,0)&gt;0,ROUND('НП ДЕННА'!AV77*$CF$4,0)*2,2),0)</f>
        <v>0</v>
      </c>
      <c r="AW75" s="276">
        <f>IF('НП ДЕННА'!AW77&gt;0,IF(ROUND('НП ДЕННА'!AW77*$CF$4,0)&gt;0,ROUND('НП ДЕННА'!AW77*$CF$4,0)*2,2),0)</f>
        <v>0</v>
      </c>
      <c r="AX75" s="69">
        <f>'НП ДЕННА'!AX77</f>
        <v>0</v>
      </c>
      <c r="AY75" s="276">
        <f>IF('НП ДЕННА'!AY77&gt;0,IF(ROUND('НП ДЕННА'!AY77*$CF$4,0)&gt;0,ROUND('НП ДЕННА'!AY77*$CF$4,0)*2,2),0)</f>
        <v>0</v>
      </c>
      <c r="AZ75" s="276">
        <f>IF('НП ДЕННА'!AZ77&gt;0,IF(ROUND('НП ДЕННА'!AZ77*$CF$4,0)&gt;0,ROUND('НП ДЕННА'!AZ77*$CF$4,0)*2,2),0)</f>
        <v>0</v>
      </c>
      <c r="BA75" s="276">
        <f>IF('НП ДЕННА'!BA77&gt;0,IF(ROUND('НП ДЕННА'!BA77*$CF$4,0)&gt;0,ROUND('НП ДЕННА'!BA77*$CF$4,0)*2,2),0)</f>
        <v>0</v>
      </c>
      <c r="BB75" s="69">
        <f>'НП ДЕННА'!BB77</f>
        <v>0</v>
      </c>
      <c r="BC75" s="276">
        <f>IF('НП ДЕННА'!BC77&gt;0,IF(ROUND('НП ДЕННА'!BC77*$CF$4,0)&gt;0,ROUND('НП ДЕННА'!BC77*$CF$4,0)*2,2),0)</f>
        <v>0</v>
      </c>
      <c r="BD75" s="276">
        <f>IF('НП ДЕННА'!BD77&gt;0,IF(ROUND('НП ДЕННА'!BD77*$CF$4,0)&gt;0,ROUND('НП ДЕННА'!BD77*$CF$4,0)*2,2),0)</f>
        <v>0</v>
      </c>
      <c r="BE75" s="276">
        <f>IF('НП ДЕННА'!BE77&gt;0,IF(ROUND('НП ДЕННА'!BE77*$CF$4,0)&gt;0,ROUND('НП ДЕННА'!BE77*$CF$4,0)*2,2),0)</f>
        <v>0</v>
      </c>
      <c r="BF75" s="69">
        <f>'НП ДЕННА'!BF77</f>
        <v>0</v>
      </c>
      <c r="BG75" s="276">
        <f>IF('НП ДЕННА'!BG77&gt;0,IF(ROUND('НП ДЕННА'!BG77*$CF$4,0)&gt;0,ROUND('НП ДЕННА'!BG77*$CF$4,0)*2,2),0)</f>
        <v>0</v>
      </c>
      <c r="BH75" s="276">
        <f>IF('НП ДЕННА'!BH77&gt;0,IF(ROUND('НП ДЕННА'!BH77*$CF$4,0)&gt;0,ROUND('НП ДЕННА'!BH77*$CF$4,0)*2,2),0)</f>
        <v>0</v>
      </c>
      <c r="BI75" s="276">
        <f>IF('НП ДЕННА'!BI77&gt;0,IF(ROUND('НП ДЕННА'!BI77*$CF$4,0)&gt;0,ROUND('НП ДЕННА'!BI77*$CF$4,0)*2,2),0)</f>
        <v>0</v>
      </c>
      <c r="BJ75" s="69">
        <f>'НП ДЕННА'!BJ77</f>
        <v>0</v>
      </c>
      <c r="BK75" s="276">
        <f>IF('НП ДЕННА'!BK77&gt;0,IF(ROUND('НП ДЕННА'!BK77*$CF$4,0)&gt;0,ROUND('НП ДЕННА'!BK77*$CF$4,0)*2,2),0)</f>
        <v>0</v>
      </c>
      <c r="BL75" s="276">
        <f>IF('НП ДЕННА'!BL77&gt;0,IF(ROUND('НП ДЕННА'!BL77*$CF$4,0)&gt;0,ROUND('НП ДЕННА'!BL77*$CF$4,0)*2,2),0)</f>
        <v>0</v>
      </c>
      <c r="BM75" s="276">
        <f>IF('НП ДЕННА'!BM77&gt;0,IF(ROUND('НП ДЕННА'!BM77*$CF$4,0)&gt;0,ROUND('НП ДЕННА'!BM77*$CF$4,0)*2,2),0)</f>
        <v>0</v>
      </c>
      <c r="BN75" s="69">
        <f>'НП ДЕННА'!BN77</f>
        <v>0</v>
      </c>
      <c r="BO75" s="276">
        <f>IF('НП ДЕННА'!BO77&gt;0,IF(ROUND('НП ДЕННА'!BO77*$CF$4,0)&gt;0,ROUND('НП ДЕННА'!BO77*$CF$4,0)*2,2),0)</f>
        <v>0</v>
      </c>
      <c r="BP75" s="276">
        <f>IF('НП ДЕННА'!BP77&gt;0,IF(ROUND('НП ДЕННА'!BP77*$CF$4,0)&gt;0,ROUND('НП ДЕННА'!BP77*$CF$4,0)*2,2),0)</f>
        <v>0</v>
      </c>
      <c r="BQ75" s="276">
        <f>IF('НП ДЕННА'!BQ77&gt;0,IF(ROUND('НП ДЕННА'!BQ77*$CF$4,0)&gt;0,ROUND('НП ДЕННА'!BQ77*$CF$4,0)*2,2),0)</f>
        <v>0</v>
      </c>
      <c r="BR75" s="69">
        <f>'НП ДЕННА'!BR77</f>
        <v>0</v>
      </c>
      <c r="BS75" s="276">
        <f>IF('НП ДЕННА'!BS77&gt;0,IF(ROUND('НП ДЕННА'!BS77*$CF$4,0)&gt;0,ROUND('НП ДЕННА'!BS77*$CF$4,0)*2,2),0)</f>
        <v>0</v>
      </c>
      <c r="BT75" s="276">
        <f>IF('НП ДЕННА'!BT77&gt;0,IF(ROUND('НП ДЕННА'!BT77*$CF$4,0)&gt;0,ROUND('НП ДЕННА'!BT77*$CF$4,0)*2,2),0)</f>
        <v>0</v>
      </c>
      <c r="BU75" s="276">
        <f>IF('НП ДЕННА'!BU77&gt;0,IF(ROUND('НП ДЕННА'!BU77*$CF$4,0)&gt;0,ROUND('НП ДЕННА'!BU77*$CF$4,0)*2,2),0)</f>
        <v>0</v>
      </c>
      <c r="BV75" s="69">
        <f>'НП ДЕННА'!BV77</f>
        <v>0</v>
      </c>
      <c r="BW75" s="276">
        <f>IF('НП ДЕННА'!BW77&gt;0,IF(ROUND('НП ДЕННА'!BW77*$CF$4,0)&gt;0,ROUND('НП ДЕННА'!BW77*$CF$4,0)*2,2),0)</f>
        <v>0</v>
      </c>
      <c r="BX75" s="276">
        <f>IF('НП ДЕННА'!BX77&gt;0,IF(ROUND('НП ДЕННА'!BX77*$CF$4,0)&gt;0,ROUND('НП ДЕННА'!BX77*$CF$4,0)*2,2),0)</f>
        <v>0</v>
      </c>
      <c r="BY75" s="276">
        <f>IF('НП ДЕННА'!BY77&gt;0,IF(ROUND('НП ДЕННА'!BY77*$CF$4,0)&gt;0,ROUND('НП ДЕННА'!BY77*$CF$4,0)*2,2),0)</f>
        <v>0</v>
      </c>
      <c r="BZ75" s="69">
        <f>'НП ДЕННА'!BZ77</f>
        <v>0</v>
      </c>
      <c r="CA75" s="276">
        <f>IF('НП ДЕННА'!CA77&gt;0,IF(ROUND('НП ДЕННА'!CA77*$CF$4,0)&gt;0,ROUND('НП ДЕННА'!CA77*$CF$4,0)*2,2),0)</f>
        <v>0</v>
      </c>
      <c r="CB75" s="276">
        <f>IF('НП ДЕННА'!CB77&gt;0,IF(ROUND('НП ДЕННА'!CB77*$CF$4,0)&gt;0,ROUND('НП ДЕННА'!CB77*$CF$4,0)*2,2),0)</f>
        <v>0</v>
      </c>
      <c r="CC75" s="276">
        <f>IF('НП ДЕННА'!CC77&gt;0,IF(ROUND('НП ДЕННА'!CC77*$CF$4,0)&gt;0,ROUND('НП ДЕННА'!CC77*$CF$4,0)*2,2),0)</f>
        <v>0</v>
      </c>
      <c r="CD75" s="69">
        <f>'НП ДЕННА'!CD77</f>
        <v>0</v>
      </c>
      <c r="CE75" s="62">
        <f t="shared" si="13"/>
        <v>0</v>
      </c>
    </row>
    <row r="76" spans="1:83" s="19" customFormat="1" ht="10.199999999999999" hidden="1" x14ac:dyDescent="0.2">
      <c r="A76" s="22" t="str">
        <f>'НП ДЕННА'!A78</f>
        <v>1.2.05</v>
      </c>
      <c r="B76" s="363">
        <f>'НП ДЕННА'!B78</f>
        <v>0</v>
      </c>
      <c r="C76" s="364">
        <f>'НП ДЕННА'!C78</f>
        <v>0</v>
      </c>
      <c r="D76" s="257">
        <f>'НП ДЕННА'!D78</f>
        <v>0</v>
      </c>
      <c r="E76" s="257">
        <f>'НП ДЕННА'!E78</f>
        <v>0</v>
      </c>
      <c r="F76" s="257">
        <f>'НП ДЕННА'!F78</f>
        <v>0</v>
      </c>
      <c r="G76" s="257">
        <f>'НП ДЕННА'!G78</f>
        <v>0</v>
      </c>
      <c r="H76" s="257">
        <f>'НП ДЕННА'!H78</f>
        <v>0</v>
      </c>
      <c r="I76" s="257">
        <f>'НП ДЕННА'!I78</f>
        <v>0</v>
      </c>
      <c r="J76" s="257">
        <f>'НП ДЕННА'!J78</f>
        <v>0</v>
      </c>
      <c r="K76" s="257">
        <f>'НП ДЕННА'!K78</f>
        <v>0</v>
      </c>
      <c r="L76" s="257">
        <f>'НП ДЕННА'!L78</f>
        <v>0</v>
      </c>
      <c r="M76" s="257">
        <f>'НП ДЕННА'!M78</f>
        <v>0</v>
      </c>
      <c r="N76" s="257">
        <f>'НП ДЕННА'!N78</f>
        <v>0</v>
      </c>
      <c r="O76" s="257">
        <f>'НП ДЕННА'!O78</f>
        <v>0</v>
      </c>
      <c r="P76" s="257">
        <f>'НП ДЕННА'!P78</f>
        <v>0</v>
      </c>
      <c r="Q76" s="257">
        <f>'НП ДЕННА'!Q78</f>
        <v>0</v>
      </c>
      <c r="R76" s="257">
        <f>'НП ДЕННА'!R78</f>
        <v>0</v>
      </c>
      <c r="S76" s="257">
        <f>'НП ДЕННА'!S78</f>
        <v>0</v>
      </c>
      <c r="T76" s="275">
        <f>'НП ДЕННА'!T78</f>
        <v>0</v>
      </c>
      <c r="U76" s="275">
        <f>'НП ДЕННА'!U78</f>
        <v>0</v>
      </c>
      <c r="V76" s="257">
        <f>'НП ДЕННА'!V78</f>
        <v>0</v>
      </c>
      <c r="W76" s="257">
        <f>'НП ДЕННА'!W78</f>
        <v>0</v>
      </c>
      <c r="X76" s="257">
        <f>'НП ДЕННА'!X78</f>
        <v>0</v>
      </c>
      <c r="Y76" s="257">
        <f>'НП ДЕННА'!Y78</f>
        <v>0</v>
      </c>
      <c r="Z76" s="257">
        <f>'НП ДЕННА'!Z78</f>
        <v>0</v>
      </c>
      <c r="AA76" s="257">
        <f>'НП ДЕННА'!AA78</f>
        <v>0</v>
      </c>
      <c r="AB76" s="257">
        <f>'НП ДЕННА'!AB78</f>
        <v>0</v>
      </c>
      <c r="AC76" s="134">
        <f>'НП ДЕННА'!AC78</f>
        <v>0</v>
      </c>
      <c r="AD76" s="134">
        <f t="shared" si="14"/>
        <v>0</v>
      </c>
      <c r="AE76" s="9">
        <f t="shared" si="11"/>
        <v>0</v>
      </c>
      <c r="AF76" s="9">
        <f t="shared" si="11"/>
        <v>0</v>
      </c>
      <c r="AG76" s="9">
        <f t="shared" si="11"/>
        <v>0</v>
      </c>
      <c r="AH76" s="9">
        <f t="shared" si="12"/>
        <v>0</v>
      </c>
      <c r="AI76" s="276">
        <f>IF('НП ДЕННА'!AI78&gt;0,IF(ROUND('НП ДЕННА'!AI78*$CF$4,0)&gt;0,ROUND('НП ДЕННА'!AI78*$CF$4,0)*2,2),0)</f>
        <v>0</v>
      </c>
      <c r="AJ76" s="276">
        <f>IF('НП ДЕННА'!AJ78&gt;0,IF(ROUND('НП ДЕННА'!AJ78*$CF$4,0)&gt;0,ROUND('НП ДЕННА'!AJ78*$CF$4,0)*2,2),0)</f>
        <v>0</v>
      </c>
      <c r="AK76" s="276">
        <f>IF('НП ДЕННА'!AK78&gt;0,IF(ROUND('НП ДЕННА'!AK78*$CF$4,0)&gt;0,ROUND('НП ДЕННА'!AK78*$CF$4,0)*2,2),0)</f>
        <v>0</v>
      </c>
      <c r="AL76" s="69">
        <f>'НП ДЕННА'!AL78</f>
        <v>0</v>
      </c>
      <c r="AM76" s="276">
        <f>IF('НП ДЕННА'!AM78&gt;0,IF(ROUND('НП ДЕННА'!AM78*$CF$4,0)&gt;0,ROUND('НП ДЕННА'!AM78*$CF$4,0)*2,2),0)</f>
        <v>0</v>
      </c>
      <c r="AN76" s="276">
        <f>IF('НП ДЕННА'!AN78&gt;0,IF(ROUND('НП ДЕННА'!AN78*$CF$4,0)&gt;0,ROUND('НП ДЕННА'!AN78*$CF$4,0)*2,2),0)</f>
        <v>0</v>
      </c>
      <c r="AO76" s="276">
        <f>IF('НП ДЕННА'!AO78&gt;0,IF(ROUND('НП ДЕННА'!AO78*$CF$4,0)&gt;0,ROUND('НП ДЕННА'!AO78*$CF$4,0)*2,2),0)</f>
        <v>0</v>
      </c>
      <c r="AP76" s="69">
        <f>'НП ДЕННА'!AP78</f>
        <v>0</v>
      </c>
      <c r="AQ76" s="276">
        <f>IF('НП ДЕННА'!AQ78&gt;0,IF(ROUND('НП ДЕННА'!AQ78*$CF$4,0)&gt;0,ROUND('НП ДЕННА'!AQ78*$CF$4,0)*2,2),0)</f>
        <v>0</v>
      </c>
      <c r="AR76" s="276">
        <f>IF('НП ДЕННА'!AR78&gt;0,IF(ROUND('НП ДЕННА'!AR78*$CF$4,0)&gt;0,ROUND('НП ДЕННА'!AR78*$CF$4,0)*2,2),0)</f>
        <v>0</v>
      </c>
      <c r="AS76" s="276">
        <f>IF('НП ДЕННА'!AS78&gt;0,IF(ROUND('НП ДЕННА'!AS78*$CF$4,0)&gt;0,ROUND('НП ДЕННА'!AS78*$CF$4,0)*2,2),0)</f>
        <v>0</v>
      </c>
      <c r="AT76" s="69">
        <f>'НП ДЕННА'!AT78</f>
        <v>0</v>
      </c>
      <c r="AU76" s="276">
        <f>IF('НП ДЕННА'!AU78&gt;0,IF(ROUND('НП ДЕННА'!AU78*$CF$4,0)&gt;0,ROUND('НП ДЕННА'!AU78*$CF$4,0)*2,2),0)</f>
        <v>0</v>
      </c>
      <c r="AV76" s="276">
        <f>IF('НП ДЕННА'!AV78&gt;0,IF(ROUND('НП ДЕННА'!AV78*$CF$4,0)&gt;0,ROUND('НП ДЕННА'!AV78*$CF$4,0)*2,2),0)</f>
        <v>0</v>
      </c>
      <c r="AW76" s="276">
        <f>IF('НП ДЕННА'!AW78&gt;0,IF(ROUND('НП ДЕННА'!AW78*$CF$4,0)&gt;0,ROUND('НП ДЕННА'!AW78*$CF$4,0)*2,2),0)</f>
        <v>0</v>
      </c>
      <c r="AX76" s="69">
        <f>'НП ДЕННА'!AX78</f>
        <v>0</v>
      </c>
      <c r="AY76" s="276">
        <f>IF('НП ДЕННА'!AY78&gt;0,IF(ROUND('НП ДЕННА'!AY78*$CF$4,0)&gt;0,ROUND('НП ДЕННА'!AY78*$CF$4,0)*2,2),0)</f>
        <v>0</v>
      </c>
      <c r="AZ76" s="276">
        <f>IF('НП ДЕННА'!AZ78&gt;0,IF(ROUND('НП ДЕННА'!AZ78*$CF$4,0)&gt;0,ROUND('НП ДЕННА'!AZ78*$CF$4,0)*2,2),0)</f>
        <v>0</v>
      </c>
      <c r="BA76" s="276">
        <f>IF('НП ДЕННА'!BA78&gt;0,IF(ROUND('НП ДЕННА'!BA78*$CF$4,0)&gt;0,ROUND('НП ДЕННА'!BA78*$CF$4,0)*2,2),0)</f>
        <v>0</v>
      </c>
      <c r="BB76" s="69">
        <f>'НП ДЕННА'!BB78</f>
        <v>0</v>
      </c>
      <c r="BC76" s="276">
        <f>IF('НП ДЕННА'!BC78&gt;0,IF(ROUND('НП ДЕННА'!BC78*$CF$4,0)&gt;0,ROUND('НП ДЕННА'!BC78*$CF$4,0)*2,2),0)</f>
        <v>0</v>
      </c>
      <c r="BD76" s="276">
        <f>IF('НП ДЕННА'!BD78&gt;0,IF(ROUND('НП ДЕННА'!BD78*$CF$4,0)&gt;0,ROUND('НП ДЕННА'!BD78*$CF$4,0)*2,2),0)</f>
        <v>0</v>
      </c>
      <c r="BE76" s="276">
        <f>IF('НП ДЕННА'!BE78&gt;0,IF(ROUND('НП ДЕННА'!BE78*$CF$4,0)&gt;0,ROUND('НП ДЕННА'!BE78*$CF$4,0)*2,2),0)</f>
        <v>0</v>
      </c>
      <c r="BF76" s="69">
        <f>'НП ДЕННА'!BF78</f>
        <v>0</v>
      </c>
      <c r="BG76" s="276">
        <f>IF('НП ДЕННА'!BG78&gt;0,IF(ROUND('НП ДЕННА'!BG78*$CF$4,0)&gt;0,ROUND('НП ДЕННА'!BG78*$CF$4,0)*2,2),0)</f>
        <v>0</v>
      </c>
      <c r="BH76" s="276">
        <f>IF('НП ДЕННА'!BH78&gt;0,IF(ROUND('НП ДЕННА'!BH78*$CF$4,0)&gt;0,ROUND('НП ДЕННА'!BH78*$CF$4,0)*2,2),0)</f>
        <v>0</v>
      </c>
      <c r="BI76" s="276">
        <f>IF('НП ДЕННА'!BI78&gt;0,IF(ROUND('НП ДЕННА'!BI78*$CF$4,0)&gt;0,ROUND('НП ДЕННА'!BI78*$CF$4,0)*2,2),0)</f>
        <v>0</v>
      </c>
      <c r="BJ76" s="69">
        <f>'НП ДЕННА'!BJ78</f>
        <v>0</v>
      </c>
      <c r="BK76" s="276">
        <f>IF('НП ДЕННА'!BK78&gt;0,IF(ROUND('НП ДЕННА'!BK78*$CF$4,0)&gt;0,ROUND('НП ДЕННА'!BK78*$CF$4,0)*2,2),0)</f>
        <v>0</v>
      </c>
      <c r="BL76" s="276">
        <f>IF('НП ДЕННА'!BL78&gt;0,IF(ROUND('НП ДЕННА'!BL78*$CF$4,0)&gt;0,ROUND('НП ДЕННА'!BL78*$CF$4,0)*2,2),0)</f>
        <v>0</v>
      </c>
      <c r="BM76" s="276">
        <f>IF('НП ДЕННА'!BM78&gt;0,IF(ROUND('НП ДЕННА'!BM78*$CF$4,0)&gt;0,ROUND('НП ДЕННА'!BM78*$CF$4,0)*2,2),0)</f>
        <v>0</v>
      </c>
      <c r="BN76" s="69">
        <f>'НП ДЕННА'!BN78</f>
        <v>0</v>
      </c>
      <c r="BO76" s="276">
        <f>IF('НП ДЕННА'!BO78&gt;0,IF(ROUND('НП ДЕННА'!BO78*$CF$4,0)&gt;0,ROUND('НП ДЕННА'!BO78*$CF$4,0)*2,2),0)</f>
        <v>0</v>
      </c>
      <c r="BP76" s="276">
        <f>IF('НП ДЕННА'!BP78&gt;0,IF(ROUND('НП ДЕННА'!BP78*$CF$4,0)&gt;0,ROUND('НП ДЕННА'!BP78*$CF$4,0)*2,2),0)</f>
        <v>0</v>
      </c>
      <c r="BQ76" s="276">
        <f>IF('НП ДЕННА'!BQ78&gt;0,IF(ROUND('НП ДЕННА'!BQ78*$CF$4,0)&gt;0,ROUND('НП ДЕННА'!BQ78*$CF$4,0)*2,2),0)</f>
        <v>0</v>
      </c>
      <c r="BR76" s="69">
        <f>'НП ДЕННА'!BR78</f>
        <v>0</v>
      </c>
      <c r="BS76" s="276">
        <f>IF('НП ДЕННА'!BS78&gt;0,IF(ROUND('НП ДЕННА'!BS78*$CF$4,0)&gt;0,ROUND('НП ДЕННА'!BS78*$CF$4,0)*2,2),0)</f>
        <v>0</v>
      </c>
      <c r="BT76" s="276">
        <f>IF('НП ДЕННА'!BT78&gt;0,IF(ROUND('НП ДЕННА'!BT78*$CF$4,0)&gt;0,ROUND('НП ДЕННА'!BT78*$CF$4,0)*2,2),0)</f>
        <v>0</v>
      </c>
      <c r="BU76" s="276">
        <f>IF('НП ДЕННА'!BU78&gt;0,IF(ROUND('НП ДЕННА'!BU78*$CF$4,0)&gt;0,ROUND('НП ДЕННА'!BU78*$CF$4,0)*2,2),0)</f>
        <v>0</v>
      </c>
      <c r="BV76" s="69">
        <f>'НП ДЕННА'!BV78</f>
        <v>0</v>
      </c>
      <c r="BW76" s="276">
        <f>IF('НП ДЕННА'!BW78&gt;0,IF(ROUND('НП ДЕННА'!BW78*$CF$4,0)&gt;0,ROUND('НП ДЕННА'!BW78*$CF$4,0)*2,2),0)</f>
        <v>0</v>
      </c>
      <c r="BX76" s="276">
        <f>IF('НП ДЕННА'!BX78&gt;0,IF(ROUND('НП ДЕННА'!BX78*$CF$4,0)&gt;0,ROUND('НП ДЕННА'!BX78*$CF$4,0)*2,2),0)</f>
        <v>0</v>
      </c>
      <c r="BY76" s="276">
        <f>IF('НП ДЕННА'!BY78&gt;0,IF(ROUND('НП ДЕННА'!BY78*$CF$4,0)&gt;0,ROUND('НП ДЕННА'!BY78*$CF$4,0)*2,2),0)</f>
        <v>0</v>
      </c>
      <c r="BZ76" s="69">
        <f>'НП ДЕННА'!BZ78</f>
        <v>0</v>
      </c>
      <c r="CA76" s="276">
        <f>IF('НП ДЕННА'!CA78&gt;0,IF(ROUND('НП ДЕННА'!CA78*$CF$4,0)&gt;0,ROUND('НП ДЕННА'!CA78*$CF$4,0)*2,2),0)</f>
        <v>0</v>
      </c>
      <c r="CB76" s="276">
        <f>IF('НП ДЕННА'!CB78&gt;0,IF(ROUND('НП ДЕННА'!CB78*$CF$4,0)&gt;0,ROUND('НП ДЕННА'!CB78*$CF$4,0)*2,2),0)</f>
        <v>0</v>
      </c>
      <c r="CC76" s="276">
        <f>IF('НП ДЕННА'!CC78&gt;0,IF(ROUND('НП ДЕННА'!CC78*$CF$4,0)&gt;0,ROUND('НП ДЕННА'!CC78*$CF$4,0)*2,2),0)</f>
        <v>0</v>
      </c>
      <c r="CD76" s="69">
        <f>'НП ДЕННА'!CD78</f>
        <v>0</v>
      </c>
      <c r="CE76" s="62">
        <f t="shared" si="13"/>
        <v>0</v>
      </c>
    </row>
    <row r="77" spans="1:83" s="19" customFormat="1" ht="10.199999999999999" hidden="1" x14ac:dyDescent="0.2">
      <c r="A77" s="22" t="str">
        <f>'НП ДЕННА'!A79</f>
        <v>1.2.06</v>
      </c>
      <c r="B77" s="363">
        <f>'НП ДЕННА'!B79</f>
        <v>0</v>
      </c>
      <c r="C77" s="364">
        <f>'НП ДЕННА'!C79</f>
        <v>0</v>
      </c>
      <c r="D77" s="257">
        <f>'НП ДЕННА'!D79</f>
        <v>0</v>
      </c>
      <c r="E77" s="257">
        <f>'НП ДЕННА'!E79</f>
        <v>0</v>
      </c>
      <c r="F77" s="257">
        <f>'НП ДЕННА'!F79</f>
        <v>0</v>
      </c>
      <c r="G77" s="257">
        <f>'НП ДЕННА'!G79</f>
        <v>0</v>
      </c>
      <c r="H77" s="257">
        <f>'НП ДЕННА'!H79</f>
        <v>0</v>
      </c>
      <c r="I77" s="257">
        <f>'НП ДЕННА'!I79</f>
        <v>0</v>
      </c>
      <c r="J77" s="257">
        <f>'НП ДЕННА'!J79</f>
        <v>0</v>
      </c>
      <c r="K77" s="257">
        <f>'НП ДЕННА'!K79</f>
        <v>0</v>
      </c>
      <c r="L77" s="257">
        <f>'НП ДЕННА'!L79</f>
        <v>0</v>
      </c>
      <c r="M77" s="257">
        <f>'НП ДЕННА'!M79</f>
        <v>0</v>
      </c>
      <c r="N77" s="257">
        <f>'НП ДЕННА'!N79</f>
        <v>0</v>
      </c>
      <c r="O77" s="257">
        <f>'НП ДЕННА'!O79</f>
        <v>0</v>
      </c>
      <c r="P77" s="257">
        <f>'НП ДЕННА'!P79</f>
        <v>0</v>
      </c>
      <c r="Q77" s="257">
        <f>'НП ДЕННА'!Q79</f>
        <v>0</v>
      </c>
      <c r="R77" s="257">
        <f>'НП ДЕННА'!R79</f>
        <v>0</v>
      </c>
      <c r="S77" s="257">
        <f>'НП ДЕННА'!S79</f>
        <v>0</v>
      </c>
      <c r="T77" s="275">
        <f>'НП ДЕННА'!T79</f>
        <v>0</v>
      </c>
      <c r="U77" s="275">
        <f>'НП ДЕННА'!U79</f>
        <v>0</v>
      </c>
      <c r="V77" s="257">
        <f>'НП ДЕННА'!V79</f>
        <v>0</v>
      </c>
      <c r="W77" s="257">
        <f>'НП ДЕННА'!W79</f>
        <v>0</v>
      </c>
      <c r="X77" s="257">
        <f>'НП ДЕННА'!X79</f>
        <v>0</v>
      </c>
      <c r="Y77" s="257">
        <f>'НП ДЕННА'!Y79</f>
        <v>0</v>
      </c>
      <c r="Z77" s="257">
        <f>'НП ДЕННА'!Z79</f>
        <v>0</v>
      </c>
      <c r="AA77" s="257">
        <f>'НП ДЕННА'!AA79</f>
        <v>0</v>
      </c>
      <c r="AB77" s="257">
        <f>'НП ДЕННА'!AB79</f>
        <v>0</v>
      </c>
      <c r="AC77" s="134">
        <f>'НП ДЕННА'!AC79</f>
        <v>0</v>
      </c>
      <c r="AD77" s="134">
        <f t="shared" si="14"/>
        <v>0</v>
      </c>
      <c r="AE77" s="9">
        <f t="shared" si="11"/>
        <v>0</v>
      </c>
      <c r="AF77" s="9">
        <f t="shared" si="11"/>
        <v>0</v>
      </c>
      <c r="AG77" s="9">
        <f t="shared" si="11"/>
        <v>0</v>
      </c>
      <c r="AH77" s="9">
        <f t="shared" si="12"/>
        <v>0</v>
      </c>
      <c r="AI77" s="276">
        <f>IF('НП ДЕННА'!AI79&gt;0,IF(ROUND('НП ДЕННА'!AI79*$CF$4,0)&gt;0,ROUND('НП ДЕННА'!AI79*$CF$4,0)*2,2),0)</f>
        <v>0</v>
      </c>
      <c r="AJ77" s="276">
        <f>IF('НП ДЕННА'!AJ79&gt;0,IF(ROUND('НП ДЕННА'!AJ79*$CF$4,0)&gt;0,ROUND('НП ДЕННА'!AJ79*$CF$4,0)*2,2),0)</f>
        <v>0</v>
      </c>
      <c r="AK77" s="276">
        <f>IF('НП ДЕННА'!AK79&gt;0,IF(ROUND('НП ДЕННА'!AK79*$CF$4,0)&gt;0,ROUND('НП ДЕННА'!AK79*$CF$4,0)*2,2),0)</f>
        <v>0</v>
      </c>
      <c r="AL77" s="69">
        <f>'НП ДЕННА'!AL79</f>
        <v>0</v>
      </c>
      <c r="AM77" s="276">
        <f>IF('НП ДЕННА'!AM79&gt;0,IF(ROUND('НП ДЕННА'!AM79*$CF$4,0)&gt;0,ROUND('НП ДЕННА'!AM79*$CF$4,0)*2,2),0)</f>
        <v>0</v>
      </c>
      <c r="AN77" s="276">
        <f>IF('НП ДЕННА'!AN79&gt;0,IF(ROUND('НП ДЕННА'!AN79*$CF$4,0)&gt;0,ROUND('НП ДЕННА'!AN79*$CF$4,0)*2,2),0)</f>
        <v>0</v>
      </c>
      <c r="AO77" s="276">
        <f>IF('НП ДЕННА'!AO79&gt;0,IF(ROUND('НП ДЕННА'!AO79*$CF$4,0)&gt;0,ROUND('НП ДЕННА'!AO79*$CF$4,0)*2,2),0)</f>
        <v>0</v>
      </c>
      <c r="AP77" s="69">
        <f>'НП ДЕННА'!AP79</f>
        <v>0</v>
      </c>
      <c r="AQ77" s="276">
        <f>IF('НП ДЕННА'!AQ79&gt;0,IF(ROUND('НП ДЕННА'!AQ79*$CF$4,0)&gt;0,ROUND('НП ДЕННА'!AQ79*$CF$4,0)*2,2),0)</f>
        <v>0</v>
      </c>
      <c r="AR77" s="276">
        <f>IF('НП ДЕННА'!AR79&gt;0,IF(ROUND('НП ДЕННА'!AR79*$CF$4,0)&gt;0,ROUND('НП ДЕННА'!AR79*$CF$4,0)*2,2),0)</f>
        <v>0</v>
      </c>
      <c r="AS77" s="276">
        <f>IF('НП ДЕННА'!AS79&gt;0,IF(ROUND('НП ДЕННА'!AS79*$CF$4,0)&gt;0,ROUND('НП ДЕННА'!AS79*$CF$4,0)*2,2),0)</f>
        <v>0</v>
      </c>
      <c r="AT77" s="69">
        <f>'НП ДЕННА'!AT79</f>
        <v>0</v>
      </c>
      <c r="AU77" s="276">
        <f>IF('НП ДЕННА'!AU79&gt;0,IF(ROUND('НП ДЕННА'!AU79*$CF$4,0)&gt;0,ROUND('НП ДЕННА'!AU79*$CF$4,0)*2,2),0)</f>
        <v>0</v>
      </c>
      <c r="AV77" s="276">
        <f>IF('НП ДЕННА'!AV79&gt;0,IF(ROUND('НП ДЕННА'!AV79*$CF$4,0)&gt;0,ROUND('НП ДЕННА'!AV79*$CF$4,0)*2,2),0)</f>
        <v>0</v>
      </c>
      <c r="AW77" s="276">
        <f>IF('НП ДЕННА'!AW79&gt;0,IF(ROUND('НП ДЕННА'!AW79*$CF$4,0)&gt;0,ROUND('НП ДЕННА'!AW79*$CF$4,0)*2,2),0)</f>
        <v>0</v>
      </c>
      <c r="AX77" s="69">
        <f>'НП ДЕННА'!AX79</f>
        <v>0</v>
      </c>
      <c r="AY77" s="276">
        <f>IF('НП ДЕННА'!AY79&gt;0,IF(ROUND('НП ДЕННА'!AY79*$CF$4,0)&gt;0,ROUND('НП ДЕННА'!AY79*$CF$4,0)*2,2),0)</f>
        <v>0</v>
      </c>
      <c r="AZ77" s="276">
        <f>IF('НП ДЕННА'!AZ79&gt;0,IF(ROUND('НП ДЕННА'!AZ79*$CF$4,0)&gt;0,ROUND('НП ДЕННА'!AZ79*$CF$4,0)*2,2),0)</f>
        <v>0</v>
      </c>
      <c r="BA77" s="276">
        <f>IF('НП ДЕННА'!BA79&gt;0,IF(ROUND('НП ДЕННА'!BA79*$CF$4,0)&gt;0,ROUND('НП ДЕННА'!BA79*$CF$4,0)*2,2),0)</f>
        <v>0</v>
      </c>
      <c r="BB77" s="69">
        <f>'НП ДЕННА'!BB79</f>
        <v>0</v>
      </c>
      <c r="BC77" s="276">
        <f>IF('НП ДЕННА'!BC79&gt;0,IF(ROUND('НП ДЕННА'!BC79*$CF$4,0)&gt;0,ROUND('НП ДЕННА'!BC79*$CF$4,0)*2,2),0)</f>
        <v>0</v>
      </c>
      <c r="BD77" s="276">
        <f>IF('НП ДЕННА'!BD79&gt;0,IF(ROUND('НП ДЕННА'!BD79*$CF$4,0)&gt;0,ROUND('НП ДЕННА'!BD79*$CF$4,0)*2,2),0)</f>
        <v>0</v>
      </c>
      <c r="BE77" s="276">
        <f>IF('НП ДЕННА'!BE79&gt;0,IF(ROUND('НП ДЕННА'!BE79*$CF$4,0)&gt;0,ROUND('НП ДЕННА'!BE79*$CF$4,0)*2,2),0)</f>
        <v>0</v>
      </c>
      <c r="BF77" s="69">
        <f>'НП ДЕННА'!BF79</f>
        <v>0</v>
      </c>
      <c r="BG77" s="276">
        <f>IF('НП ДЕННА'!BG79&gt;0,IF(ROUND('НП ДЕННА'!BG79*$CF$4,0)&gt;0,ROUND('НП ДЕННА'!BG79*$CF$4,0)*2,2),0)</f>
        <v>0</v>
      </c>
      <c r="BH77" s="276">
        <f>IF('НП ДЕННА'!BH79&gt;0,IF(ROUND('НП ДЕННА'!BH79*$CF$4,0)&gt;0,ROUND('НП ДЕННА'!BH79*$CF$4,0)*2,2),0)</f>
        <v>0</v>
      </c>
      <c r="BI77" s="276">
        <f>IF('НП ДЕННА'!BI79&gt;0,IF(ROUND('НП ДЕННА'!BI79*$CF$4,0)&gt;0,ROUND('НП ДЕННА'!BI79*$CF$4,0)*2,2),0)</f>
        <v>0</v>
      </c>
      <c r="BJ77" s="69">
        <f>'НП ДЕННА'!BJ79</f>
        <v>0</v>
      </c>
      <c r="BK77" s="276">
        <f>IF('НП ДЕННА'!BK79&gt;0,IF(ROUND('НП ДЕННА'!BK79*$CF$4,0)&gt;0,ROUND('НП ДЕННА'!BK79*$CF$4,0)*2,2),0)</f>
        <v>0</v>
      </c>
      <c r="BL77" s="276">
        <f>IF('НП ДЕННА'!BL79&gt;0,IF(ROUND('НП ДЕННА'!BL79*$CF$4,0)&gt;0,ROUND('НП ДЕННА'!BL79*$CF$4,0)*2,2),0)</f>
        <v>0</v>
      </c>
      <c r="BM77" s="276">
        <f>IF('НП ДЕННА'!BM79&gt;0,IF(ROUND('НП ДЕННА'!BM79*$CF$4,0)&gt;0,ROUND('НП ДЕННА'!BM79*$CF$4,0)*2,2),0)</f>
        <v>0</v>
      </c>
      <c r="BN77" s="69">
        <f>'НП ДЕННА'!BN79</f>
        <v>0</v>
      </c>
      <c r="BO77" s="276">
        <f>IF('НП ДЕННА'!BO79&gt;0,IF(ROUND('НП ДЕННА'!BO79*$CF$4,0)&gt;0,ROUND('НП ДЕННА'!BO79*$CF$4,0)*2,2),0)</f>
        <v>0</v>
      </c>
      <c r="BP77" s="276">
        <f>IF('НП ДЕННА'!BP79&gt;0,IF(ROUND('НП ДЕННА'!BP79*$CF$4,0)&gt;0,ROUND('НП ДЕННА'!BP79*$CF$4,0)*2,2),0)</f>
        <v>0</v>
      </c>
      <c r="BQ77" s="276">
        <f>IF('НП ДЕННА'!BQ79&gt;0,IF(ROUND('НП ДЕННА'!BQ79*$CF$4,0)&gt;0,ROUND('НП ДЕННА'!BQ79*$CF$4,0)*2,2),0)</f>
        <v>0</v>
      </c>
      <c r="BR77" s="69">
        <f>'НП ДЕННА'!BR79</f>
        <v>0</v>
      </c>
      <c r="BS77" s="276">
        <f>IF('НП ДЕННА'!BS79&gt;0,IF(ROUND('НП ДЕННА'!BS79*$CF$4,0)&gt;0,ROUND('НП ДЕННА'!BS79*$CF$4,0)*2,2),0)</f>
        <v>0</v>
      </c>
      <c r="BT77" s="276">
        <f>IF('НП ДЕННА'!BT79&gt;0,IF(ROUND('НП ДЕННА'!BT79*$CF$4,0)&gt;0,ROUND('НП ДЕННА'!BT79*$CF$4,0)*2,2),0)</f>
        <v>0</v>
      </c>
      <c r="BU77" s="276">
        <f>IF('НП ДЕННА'!BU79&gt;0,IF(ROUND('НП ДЕННА'!BU79*$CF$4,0)&gt;0,ROUND('НП ДЕННА'!BU79*$CF$4,0)*2,2),0)</f>
        <v>0</v>
      </c>
      <c r="BV77" s="69">
        <f>'НП ДЕННА'!BV79</f>
        <v>0</v>
      </c>
      <c r="BW77" s="276">
        <f>IF('НП ДЕННА'!BW79&gt;0,IF(ROUND('НП ДЕННА'!BW79*$CF$4,0)&gt;0,ROUND('НП ДЕННА'!BW79*$CF$4,0)*2,2),0)</f>
        <v>0</v>
      </c>
      <c r="BX77" s="276">
        <f>IF('НП ДЕННА'!BX79&gt;0,IF(ROUND('НП ДЕННА'!BX79*$CF$4,0)&gt;0,ROUND('НП ДЕННА'!BX79*$CF$4,0)*2,2),0)</f>
        <v>0</v>
      </c>
      <c r="BY77" s="276">
        <f>IF('НП ДЕННА'!BY79&gt;0,IF(ROUND('НП ДЕННА'!BY79*$CF$4,0)&gt;0,ROUND('НП ДЕННА'!BY79*$CF$4,0)*2,2),0)</f>
        <v>0</v>
      </c>
      <c r="BZ77" s="69">
        <f>'НП ДЕННА'!BZ79</f>
        <v>0</v>
      </c>
      <c r="CA77" s="276">
        <f>IF('НП ДЕННА'!CA79&gt;0,IF(ROUND('НП ДЕННА'!CA79*$CF$4,0)&gt;0,ROUND('НП ДЕННА'!CA79*$CF$4,0)*2,2),0)</f>
        <v>0</v>
      </c>
      <c r="CB77" s="276">
        <f>IF('НП ДЕННА'!CB79&gt;0,IF(ROUND('НП ДЕННА'!CB79*$CF$4,0)&gt;0,ROUND('НП ДЕННА'!CB79*$CF$4,0)*2,2),0)</f>
        <v>0</v>
      </c>
      <c r="CC77" s="276">
        <f>IF('НП ДЕННА'!CC79&gt;0,IF(ROUND('НП ДЕННА'!CC79*$CF$4,0)&gt;0,ROUND('НП ДЕННА'!CC79*$CF$4,0)*2,2),0)</f>
        <v>0</v>
      </c>
      <c r="CD77" s="69">
        <f>'НП ДЕННА'!CD79</f>
        <v>0</v>
      </c>
      <c r="CE77" s="62">
        <f t="shared" si="13"/>
        <v>0</v>
      </c>
    </row>
    <row r="78" spans="1:83" s="19" customFormat="1" ht="10.199999999999999" hidden="1" x14ac:dyDescent="0.2">
      <c r="A78" s="22" t="str">
        <f>'НП ДЕННА'!A80</f>
        <v>1.2.07</v>
      </c>
      <c r="B78" s="363">
        <f>'НП ДЕННА'!B80</f>
        <v>0</v>
      </c>
      <c r="C78" s="364">
        <f>'НП ДЕННА'!C80</f>
        <v>0</v>
      </c>
      <c r="D78" s="257">
        <f>'НП ДЕННА'!D80</f>
        <v>0</v>
      </c>
      <c r="E78" s="257">
        <f>'НП ДЕННА'!E80</f>
        <v>0</v>
      </c>
      <c r="F78" s="257">
        <f>'НП ДЕННА'!F80</f>
        <v>0</v>
      </c>
      <c r="G78" s="257">
        <f>'НП ДЕННА'!G80</f>
        <v>0</v>
      </c>
      <c r="H78" s="257">
        <f>'НП ДЕННА'!H80</f>
        <v>0</v>
      </c>
      <c r="I78" s="257">
        <f>'НП ДЕННА'!I80</f>
        <v>0</v>
      </c>
      <c r="J78" s="257">
        <f>'НП ДЕННА'!J80</f>
        <v>0</v>
      </c>
      <c r="K78" s="257">
        <f>'НП ДЕННА'!K80</f>
        <v>0</v>
      </c>
      <c r="L78" s="257">
        <f>'НП ДЕННА'!L80</f>
        <v>0</v>
      </c>
      <c r="M78" s="257">
        <f>'НП ДЕННА'!M80</f>
        <v>0</v>
      </c>
      <c r="N78" s="257">
        <f>'НП ДЕННА'!N80</f>
        <v>0</v>
      </c>
      <c r="O78" s="257">
        <f>'НП ДЕННА'!O80</f>
        <v>0</v>
      </c>
      <c r="P78" s="257">
        <f>'НП ДЕННА'!P80</f>
        <v>0</v>
      </c>
      <c r="Q78" s="257">
        <f>'НП ДЕННА'!Q80</f>
        <v>0</v>
      </c>
      <c r="R78" s="257">
        <f>'НП ДЕННА'!R80</f>
        <v>0</v>
      </c>
      <c r="S78" s="257">
        <f>'НП ДЕННА'!S80</f>
        <v>0</v>
      </c>
      <c r="T78" s="275">
        <f>'НП ДЕННА'!T80</f>
        <v>0</v>
      </c>
      <c r="U78" s="275">
        <f>'НП ДЕННА'!U80</f>
        <v>0</v>
      </c>
      <c r="V78" s="257">
        <f>'НП ДЕННА'!V80</f>
        <v>0</v>
      </c>
      <c r="W78" s="257">
        <f>'НП ДЕННА'!W80</f>
        <v>0</v>
      </c>
      <c r="X78" s="257">
        <f>'НП ДЕННА'!X80</f>
        <v>0</v>
      </c>
      <c r="Y78" s="257">
        <f>'НП ДЕННА'!Y80</f>
        <v>0</v>
      </c>
      <c r="Z78" s="257">
        <f>'НП ДЕННА'!Z80</f>
        <v>0</v>
      </c>
      <c r="AA78" s="257">
        <f>'НП ДЕННА'!AA80</f>
        <v>0</v>
      </c>
      <c r="AB78" s="257">
        <f>'НП ДЕННА'!AB80</f>
        <v>0</v>
      </c>
      <c r="AC78" s="134">
        <f>'НП ДЕННА'!AC80</f>
        <v>0</v>
      </c>
      <c r="AD78" s="134">
        <f t="shared" si="14"/>
        <v>0</v>
      </c>
      <c r="AE78" s="9">
        <f t="shared" si="11"/>
        <v>0</v>
      </c>
      <c r="AF78" s="9">
        <f t="shared" si="11"/>
        <v>0</v>
      </c>
      <c r="AG78" s="9">
        <f t="shared" si="11"/>
        <v>0</v>
      </c>
      <c r="AH78" s="9">
        <f t="shared" si="12"/>
        <v>0</v>
      </c>
      <c r="AI78" s="276">
        <f>IF('НП ДЕННА'!AI80&gt;0,IF(ROUND('НП ДЕННА'!AI80*$CF$4,0)&gt;0,ROUND('НП ДЕННА'!AI80*$CF$4,0)*2,2),0)</f>
        <v>0</v>
      </c>
      <c r="AJ78" s="276">
        <f>IF('НП ДЕННА'!AJ80&gt;0,IF(ROUND('НП ДЕННА'!AJ80*$CF$4,0)&gt;0,ROUND('НП ДЕННА'!AJ80*$CF$4,0)*2,2),0)</f>
        <v>0</v>
      </c>
      <c r="AK78" s="276">
        <f>IF('НП ДЕННА'!AK80&gt;0,IF(ROUND('НП ДЕННА'!AK80*$CF$4,0)&gt;0,ROUND('НП ДЕННА'!AK80*$CF$4,0)*2,2),0)</f>
        <v>0</v>
      </c>
      <c r="AL78" s="69">
        <f>'НП ДЕННА'!AL80</f>
        <v>0</v>
      </c>
      <c r="AM78" s="276">
        <f>IF('НП ДЕННА'!AM80&gt;0,IF(ROUND('НП ДЕННА'!AM80*$CF$4,0)&gt;0,ROUND('НП ДЕННА'!AM80*$CF$4,0)*2,2),0)</f>
        <v>0</v>
      </c>
      <c r="AN78" s="276">
        <f>IF('НП ДЕННА'!AN80&gt;0,IF(ROUND('НП ДЕННА'!AN80*$CF$4,0)&gt;0,ROUND('НП ДЕННА'!AN80*$CF$4,0)*2,2),0)</f>
        <v>0</v>
      </c>
      <c r="AO78" s="276">
        <f>IF('НП ДЕННА'!AO80&gt;0,IF(ROUND('НП ДЕННА'!AO80*$CF$4,0)&gt;0,ROUND('НП ДЕННА'!AO80*$CF$4,0)*2,2),0)</f>
        <v>0</v>
      </c>
      <c r="AP78" s="69">
        <f>'НП ДЕННА'!AP80</f>
        <v>0</v>
      </c>
      <c r="AQ78" s="276">
        <f>IF('НП ДЕННА'!AQ80&gt;0,IF(ROUND('НП ДЕННА'!AQ80*$CF$4,0)&gt;0,ROUND('НП ДЕННА'!AQ80*$CF$4,0)*2,2),0)</f>
        <v>0</v>
      </c>
      <c r="AR78" s="276">
        <f>IF('НП ДЕННА'!AR80&gt;0,IF(ROUND('НП ДЕННА'!AR80*$CF$4,0)&gt;0,ROUND('НП ДЕННА'!AR80*$CF$4,0)*2,2),0)</f>
        <v>0</v>
      </c>
      <c r="AS78" s="276">
        <f>IF('НП ДЕННА'!AS80&gt;0,IF(ROUND('НП ДЕННА'!AS80*$CF$4,0)&gt;0,ROUND('НП ДЕННА'!AS80*$CF$4,0)*2,2),0)</f>
        <v>0</v>
      </c>
      <c r="AT78" s="69">
        <f>'НП ДЕННА'!AT80</f>
        <v>0</v>
      </c>
      <c r="AU78" s="276">
        <f>IF('НП ДЕННА'!AU80&gt;0,IF(ROUND('НП ДЕННА'!AU80*$CF$4,0)&gt;0,ROUND('НП ДЕННА'!AU80*$CF$4,0)*2,2),0)</f>
        <v>0</v>
      </c>
      <c r="AV78" s="276">
        <f>IF('НП ДЕННА'!AV80&gt;0,IF(ROUND('НП ДЕННА'!AV80*$CF$4,0)&gt;0,ROUND('НП ДЕННА'!AV80*$CF$4,0)*2,2),0)</f>
        <v>0</v>
      </c>
      <c r="AW78" s="276">
        <f>IF('НП ДЕННА'!AW80&gt;0,IF(ROUND('НП ДЕННА'!AW80*$CF$4,0)&gt;0,ROUND('НП ДЕННА'!AW80*$CF$4,0)*2,2),0)</f>
        <v>0</v>
      </c>
      <c r="AX78" s="69">
        <f>'НП ДЕННА'!AX80</f>
        <v>0</v>
      </c>
      <c r="AY78" s="276">
        <f>IF('НП ДЕННА'!AY80&gt;0,IF(ROUND('НП ДЕННА'!AY80*$CF$4,0)&gt;0,ROUND('НП ДЕННА'!AY80*$CF$4,0)*2,2),0)</f>
        <v>0</v>
      </c>
      <c r="AZ78" s="276">
        <f>IF('НП ДЕННА'!AZ80&gt;0,IF(ROUND('НП ДЕННА'!AZ80*$CF$4,0)&gt;0,ROUND('НП ДЕННА'!AZ80*$CF$4,0)*2,2),0)</f>
        <v>0</v>
      </c>
      <c r="BA78" s="276">
        <f>IF('НП ДЕННА'!BA80&gt;0,IF(ROUND('НП ДЕННА'!BA80*$CF$4,0)&gt;0,ROUND('НП ДЕННА'!BA80*$CF$4,0)*2,2),0)</f>
        <v>0</v>
      </c>
      <c r="BB78" s="69">
        <f>'НП ДЕННА'!BB80</f>
        <v>0</v>
      </c>
      <c r="BC78" s="276">
        <f>IF('НП ДЕННА'!BC80&gt;0,IF(ROUND('НП ДЕННА'!BC80*$CF$4,0)&gt;0,ROUND('НП ДЕННА'!BC80*$CF$4,0)*2,2),0)</f>
        <v>0</v>
      </c>
      <c r="BD78" s="276">
        <f>IF('НП ДЕННА'!BD80&gt;0,IF(ROUND('НП ДЕННА'!BD80*$CF$4,0)&gt;0,ROUND('НП ДЕННА'!BD80*$CF$4,0)*2,2),0)</f>
        <v>0</v>
      </c>
      <c r="BE78" s="276">
        <f>IF('НП ДЕННА'!BE80&gt;0,IF(ROUND('НП ДЕННА'!BE80*$CF$4,0)&gt;0,ROUND('НП ДЕННА'!BE80*$CF$4,0)*2,2),0)</f>
        <v>0</v>
      </c>
      <c r="BF78" s="69">
        <f>'НП ДЕННА'!BF80</f>
        <v>0</v>
      </c>
      <c r="BG78" s="276">
        <f>IF('НП ДЕННА'!BG80&gt;0,IF(ROUND('НП ДЕННА'!BG80*$CF$4,0)&gt;0,ROUND('НП ДЕННА'!BG80*$CF$4,0)*2,2),0)</f>
        <v>0</v>
      </c>
      <c r="BH78" s="276">
        <f>IF('НП ДЕННА'!BH80&gt;0,IF(ROUND('НП ДЕННА'!BH80*$CF$4,0)&gt;0,ROUND('НП ДЕННА'!BH80*$CF$4,0)*2,2),0)</f>
        <v>0</v>
      </c>
      <c r="BI78" s="276">
        <f>IF('НП ДЕННА'!BI80&gt;0,IF(ROUND('НП ДЕННА'!BI80*$CF$4,0)&gt;0,ROUND('НП ДЕННА'!BI80*$CF$4,0)*2,2),0)</f>
        <v>0</v>
      </c>
      <c r="BJ78" s="69">
        <f>'НП ДЕННА'!BJ80</f>
        <v>0</v>
      </c>
      <c r="BK78" s="276">
        <f>IF('НП ДЕННА'!BK80&gt;0,IF(ROUND('НП ДЕННА'!BK80*$CF$4,0)&gt;0,ROUND('НП ДЕННА'!BK80*$CF$4,0)*2,2),0)</f>
        <v>0</v>
      </c>
      <c r="BL78" s="276">
        <f>IF('НП ДЕННА'!BL80&gt;0,IF(ROUND('НП ДЕННА'!BL80*$CF$4,0)&gt;0,ROUND('НП ДЕННА'!BL80*$CF$4,0)*2,2),0)</f>
        <v>0</v>
      </c>
      <c r="BM78" s="276">
        <f>IF('НП ДЕННА'!BM80&gt;0,IF(ROUND('НП ДЕННА'!BM80*$CF$4,0)&gt;0,ROUND('НП ДЕННА'!BM80*$CF$4,0)*2,2),0)</f>
        <v>0</v>
      </c>
      <c r="BN78" s="69">
        <f>'НП ДЕННА'!BN80</f>
        <v>0</v>
      </c>
      <c r="BO78" s="276">
        <f>IF('НП ДЕННА'!BO80&gt;0,IF(ROUND('НП ДЕННА'!BO80*$CF$4,0)&gt;0,ROUND('НП ДЕННА'!BO80*$CF$4,0)*2,2),0)</f>
        <v>0</v>
      </c>
      <c r="BP78" s="276">
        <f>IF('НП ДЕННА'!BP80&gt;0,IF(ROUND('НП ДЕННА'!BP80*$CF$4,0)&gt;0,ROUND('НП ДЕННА'!BP80*$CF$4,0)*2,2),0)</f>
        <v>0</v>
      </c>
      <c r="BQ78" s="276">
        <f>IF('НП ДЕННА'!BQ80&gt;0,IF(ROUND('НП ДЕННА'!BQ80*$CF$4,0)&gt;0,ROUND('НП ДЕННА'!BQ80*$CF$4,0)*2,2),0)</f>
        <v>0</v>
      </c>
      <c r="BR78" s="69">
        <f>'НП ДЕННА'!BR80</f>
        <v>0</v>
      </c>
      <c r="BS78" s="276">
        <f>IF('НП ДЕННА'!BS80&gt;0,IF(ROUND('НП ДЕННА'!BS80*$CF$4,0)&gt;0,ROUND('НП ДЕННА'!BS80*$CF$4,0)*2,2),0)</f>
        <v>0</v>
      </c>
      <c r="BT78" s="276">
        <f>IF('НП ДЕННА'!BT80&gt;0,IF(ROUND('НП ДЕННА'!BT80*$CF$4,0)&gt;0,ROUND('НП ДЕННА'!BT80*$CF$4,0)*2,2),0)</f>
        <v>0</v>
      </c>
      <c r="BU78" s="276">
        <f>IF('НП ДЕННА'!BU80&gt;0,IF(ROUND('НП ДЕННА'!BU80*$CF$4,0)&gt;0,ROUND('НП ДЕННА'!BU80*$CF$4,0)*2,2),0)</f>
        <v>0</v>
      </c>
      <c r="BV78" s="69">
        <f>'НП ДЕННА'!BV80</f>
        <v>0</v>
      </c>
      <c r="BW78" s="276">
        <f>IF('НП ДЕННА'!BW80&gt;0,IF(ROUND('НП ДЕННА'!BW80*$CF$4,0)&gt;0,ROUND('НП ДЕННА'!BW80*$CF$4,0)*2,2),0)</f>
        <v>0</v>
      </c>
      <c r="BX78" s="276">
        <f>IF('НП ДЕННА'!BX80&gt;0,IF(ROUND('НП ДЕННА'!BX80*$CF$4,0)&gt;0,ROUND('НП ДЕННА'!BX80*$CF$4,0)*2,2),0)</f>
        <v>0</v>
      </c>
      <c r="BY78" s="276">
        <f>IF('НП ДЕННА'!BY80&gt;0,IF(ROUND('НП ДЕННА'!BY80*$CF$4,0)&gt;0,ROUND('НП ДЕННА'!BY80*$CF$4,0)*2,2),0)</f>
        <v>0</v>
      </c>
      <c r="BZ78" s="69">
        <f>'НП ДЕННА'!BZ80</f>
        <v>0</v>
      </c>
      <c r="CA78" s="276">
        <f>IF('НП ДЕННА'!CA80&gt;0,IF(ROUND('НП ДЕННА'!CA80*$CF$4,0)&gt;0,ROUND('НП ДЕННА'!CA80*$CF$4,0)*2,2),0)</f>
        <v>0</v>
      </c>
      <c r="CB78" s="276">
        <f>IF('НП ДЕННА'!CB80&gt;0,IF(ROUND('НП ДЕННА'!CB80*$CF$4,0)&gt;0,ROUND('НП ДЕННА'!CB80*$CF$4,0)*2,2),0)</f>
        <v>0</v>
      </c>
      <c r="CC78" s="276">
        <f>IF('НП ДЕННА'!CC80&gt;0,IF(ROUND('НП ДЕННА'!CC80*$CF$4,0)&gt;0,ROUND('НП ДЕННА'!CC80*$CF$4,0)*2,2),0)</f>
        <v>0</v>
      </c>
      <c r="CD78" s="69">
        <f>'НП ДЕННА'!CD80</f>
        <v>0</v>
      </c>
      <c r="CE78" s="62">
        <f t="shared" si="13"/>
        <v>0</v>
      </c>
    </row>
    <row r="79" spans="1:83" s="19" customFormat="1" ht="10.199999999999999" hidden="1" x14ac:dyDescent="0.2">
      <c r="A79" s="22" t="str">
        <f>'НП ДЕННА'!A81</f>
        <v>1.2.08</v>
      </c>
      <c r="B79" s="363">
        <f>'НП ДЕННА'!B81</f>
        <v>0</v>
      </c>
      <c r="C79" s="364">
        <f>'НП ДЕННА'!C81</f>
        <v>0</v>
      </c>
      <c r="D79" s="257">
        <f>'НП ДЕННА'!D81</f>
        <v>0</v>
      </c>
      <c r="E79" s="257">
        <f>'НП ДЕННА'!E81</f>
        <v>0</v>
      </c>
      <c r="F79" s="257">
        <f>'НП ДЕННА'!F81</f>
        <v>0</v>
      </c>
      <c r="G79" s="257">
        <f>'НП ДЕННА'!G81</f>
        <v>0</v>
      </c>
      <c r="H79" s="257">
        <f>'НП ДЕННА'!H81</f>
        <v>0</v>
      </c>
      <c r="I79" s="257">
        <f>'НП ДЕННА'!I81</f>
        <v>0</v>
      </c>
      <c r="J79" s="257">
        <f>'НП ДЕННА'!J81</f>
        <v>0</v>
      </c>
      <c r="K79" s="257">
        <f>'НП ДЕННА'!K81</f>
        <v>0</v>
      </c>
      <c r="L79" s="257">
        <f>'НП ДЕННА'!L81</f>
        <v>0</v>
      </c>
      <c r="M79" s="257">
        <f>'НП ДЕННА'!M81</f>
        <v>0</v>
      </c>
      <c r="N79" s="257">
        <f>'НП ДЕННА'!N81</f>
        <v>0</v>
      </c>
      <c r="O79" s="257">
        <f>'НП ДЕННА'!O81</f>
        <v>0</v>
      </c>
      <c r="P79" s="257">
        <f>'НП ДЕННА'!P81</f>
        <v>0</v>
      </c>
      <c r="Q79" s="257">
        <f>'НП ДЕННА'!Q81</f>
        <v>0</v>
      </c>
      <c r="R79" s="257">
        <f>'НП ДЕННА'!R81</f>
        <v>0</v>
      </c>
      <c r="S79" s="257">
        <f>'НП ДЕННА'!S81</f>
        <v>0</v>
      </c>
      <c r="T79" s="275">
        <f>'НП ДЕННА'!T81</f>
        <v>0</v>
      </c>
      <c r="U79" s="275">
        <f>'НП ДЕННА'!U81</f>
        <v>0</v>
      </c>
      <c r="V79" s="257">
        <f>'НП ДЕННА'!V81</f>
        <v>0</v>
      </c>
      <c r="W79" s="257">
        <f>'НП ДЕННА'!W81</f>
        <v>0</v>
      </c>
      <c r="X79" s="257">
        <f>'НП ДЕННА'!X81</f>
        <v>0</v>
      </c>
      <c r="Y79" s="257">
        <f>'НП ДЕННА'!Y81</f>
        <v>0</v>
      </c>
      <c r="Z79" s="257">
        <f>'НП ДЕННА'!Z81</f>
        <v>0</v>
      </c>
      <c r="AA79" s="257">
        <f>'НП ДЕННА'!AA81</f>
        <v>0</v>
      </c>
      <c r="AB79" s="257">
        <f>'НП ДЕННА'!AB81</f>
        <v>0</v>
      </c>
      <c r="AC79" s="134">
        <f>'НП ДЕННА'!AC81</f>
        <v>0</v>
      </c>
      <c r="AD79" s="134">
        <f t="shared" si="14"/>
        <v>0</v>
      </c>
      <c r="AE79" s="9">
        <f t="shared" si="11"/>
        <v>0</v>
      </c>
      <c r="AF79" s="9">
        <f t="shared" si="11"/>
        <v>0</v>
      </c>
      <c r="AG79" s="9">
        <f t="shared" si="11"/>
        <v>0</v>
      </c>
      <c r="AH79" s="9">
        <f t="shared" si="12"/>
        <v>0</v>
      </c>
      <c r="AI79" s="276">
        <f>IF('НП ДЕННА'!AI81&gt;0,IF(ROUND('НП ДЕННА'!AI81*$CF$4,0)&gt;0,ROUND('НП ДЕННА'!AI81*$CF$4,0)*2,2),0)</f>
        <v>0</v>
      </c>
      <c r="AJ79" s="276">
        <f>IF('НП ДЕННА'!AJ81&gt;0,IF(ROUND('НП ДЕННА'!AJ81*$CF$4,0)&gt;0,ROUND('НП ДЕННА'!AJ81*$CF$4,0)*2,2),0)</f>
        <v>0</v>
      </c>
      <c r="AK79" s="276">
        <f>IF('НП ДЕННА'!AK81&gt;0,IF(ROUND('НП ДЕННА'!AK81*$CF$4,0)&gt;0,ROUND('НП ДЕННА'!AK81*$CF$4,0)*2,2),0)</f>
        <v>0</v>
      </c>
      <c r="AL79" s="69">
        <f>'НП ДЕННА'!AL81</f>
        <v>0</v>
      </c>
      <c r="AM79" s="276">
        <f>IF('НП ДЕННА'!AM81&gt;0,IF(ROUND('НП ДЕННА'!AM81*$CF$4,0)&gt;0,ROUND('НП ДЕННА'!AM81*$CF$4,0)*2,2),0)</f>
        <v>0</v>
      </c>
      <c r="AN79" s="276">
        <f>IF('НП ДЕННА'!AN81&gt;0,IF(ROUND('НП ДЕННА'!AN81*$CF$4,0)&gt;0,ROUND('НП ДЕННА'!AN81*$CF$4,0)*2,2),0)</f>
        <v>0</v>
      </c>
      <c r="AO79" s="276">
        <f>IF('НП ДЕННА'!AO81&gt;0,IF(ROUND('НП ДЕННА'!AO81*$CF$4,0)&gt;0,ROUND('НП ДЕННА'!AO81*$CF$4,0)*2,2),0)</f>
        <v>0</v>
      </c>
      <c r="AP79" s="69">
        <f>'НП ДЕННА'!AP81</f>
        <v>0</v>
      </c>
      <c r="AQ79" s="276">
        <f>IF('НП ДЕННА'!AQ81&gt;0,IF(ROUND('НП ДЕННА'!AQ81*$CF$4,0)&gt;0,ROUND('НП ДЕННА'!AQ81*$CF$4,0)*2,2),0)</f>
        <v>0</v>
      </c>
      <c r="AR79" s="276">
        <f>IF('НП ДЕННА'!AR81&gt;0,IF(ROUND('НП ДЕННА'!AR81*$CF$4,0)&gt;0,ROUND('НП ДЕННА'!AR81*$CF$4,0)*2,2),0)</f>
        <v>0</v>
      </c>
      <c r="AS79" s="276">
        <f>IF('НП ДЕННА'!AS81&gt;0,IF(ROUND('НП ДЕННА'!AS81*$CF$4,0)&gt;0,ROUND('НП ДЕННА'!AS81*$CF$4,0)*2,2),0)</f>
        <v>0</v>
      </c>
      <c r="AT79" s="69">
        <f>'НП ДЕННА'!AT81</f>
        <v>0</v>
      </c>
      <c r="AU79" s="276">
        <f>IF('НП ДЕННА'!AU81&gt;0,IF(ROUND('НП ДЕННА'!AU81*$CF$4,0)&gt;0,ROUND('НП ДЕННА'!AU81*$CF$4,0)*2,2),0)</f>
        <v>0</v>
      </c>
      <c r="AV79" s="276">
        <f>IF('НП ДЕННА'!AV81&gt;0,IF(ROUND('НП ДЕННА'!AV81*$CF$4,0)&gt;0,ROUND('НП ДЕННА'!AV81*$CF$4,0)*2,2),0)</f>
        <v>0</v>
      </c>
      <c r="AW79" s="276">
        <f>IF('НП ДЕННА'!AW81&gt;0,IF(ROUND('НП ДЕННА'!AW81*$CF$4,0)&gt;0,ROUND('НП ДЕННА'!AW81*$CF$4,0)*2,2),0)</f>
        <v>0</v>
      </c>
      <c r="AX79" s="69">
        <f>'НП ДЕННА'!AX81</f>
        <v>0</v>
      </c>
      <c r="AY79" s="276">
        <f>IF('НП ДЕННА'!AY81&gt;0,IF(ROUND('НП ДЕННА'!AY81*$CF$4,0)&gt;0,ROUND('НП ДЕННА'!AY81*$CF$4,0)*2,2),0)</f>
        <v>0</v>
      </c>
      <c r="AZ79" s="276">
        <f>IF('НП ДЕННА'!AZ81&gt;0,IF(ROUND('НП ДЕННА'!AZ81*$CF$4,0)&gt;0,ROUND('НП ДЕННА'!AZ81*$CF$4,0)*2,2),0)</f>
        <v>0</v>
      </c>
      <c r="BA79" s="276">
        <f>IF('НП ДЕННА'!BA81&gt;0,IF(ROUND('НП ДЕННА'!BA81*$CF$4,0)&gt;0,ROUND('НП ДЕННА'!BA81*$CF$4,0)*2,2),0)</f>
        <v>0</v>
      </c>
      <c r="BB79" s="69">
        <f>'НП ДЕННА'!BB81</f>
        <v>0</v>
      </c>
      <c r="BC79" s="276">
        <f>IF('НП ДЕННА'!BC81&gt;0,IF(ROUND('НП ДЕННА'!BC81*$CF$4,0)&gt;0,ROUND('НП ДЕННА'!BC81*$CF$4,0)*2,2),0)</f>
        <v>0</v>
      </c>
      <c r="BD79" s="276">
        <f>IF('НП ДЕННА'!BD81&gt;0,IF(ROUND('НП ДЕННА'!BD81*$CF$4,0)&gt;0,ROUND('НП ДЕННА'!BD81*$CF$4,0)*2,2),0)</f>
        <v>0</v>
      </c>
      <c r="BE79" s="276">
        <f>IF('НП ДЕННА'!BE81&gt;0,IF(ROUND('НП ДЕННА'!BE81*$CF$4,0)&gt;0,ROUND('НП ДЕННА'!BE81*$CF$4,0)*2,2),0)</f>
        <v>0</v>
      </c>
      <c r="BF79" s="69">
        <f>'НП ДЕННА'!BF81</f>
        <v>0</v>
      </c>
      <c r="BG79" s="276">
        <f>IF('НП ДЕННА'!BG81&gt;0,IF(ROUND('НП ДЕННА'!BG81*$CF$4,0)&gt;0,ROUND('НП ДЕННА'!BG81*$CF$4,0)*2,2),0)</f>
        <v>0</v>
      </c>
      <c r="BH79" s="276">
        <f>IF('НП ДЕННА'!BH81&gt;0,IF(ROUND('НП ДЕННА'!BH81*$CF$4,0)&gt;0,ROUND('НП ДЕННА'!BH81*$CF$4,0)*2,2),0)</f>
        <v>0</v>
      </c>
      <c r="BI79" s="276">
        <f>IF('НП ДЕННА'!BI81&gt;0,IF(ROUND('НП ДЕННА'!BI81*$CF$4,0)&gt;0,ROUND('НП ДЕННА'!BI81*$CF$4,0)*2,2),0)</f>
        <v>0</v>
      </c>
      <c r="BJ79" s="69">
        <f>'НП ДЕННА'!BJ81</f>
        <v>0</v>
      </c>
      <c r="BK79" s="276">
        <f>IF('НП ДЕННА'!BK81&gt;0,IF(ROUND('НП ДЕННА'!BK81*$CF$4,0)&gt;0,ROUND('НП ДЕННА'!BK81*$CF$4,0)*2,2),0)</f>
        <v>0</v>
      </c>
      <c r="BL79" s="276">
        <f>IF('НП ДЕННА'!BL81&gt;0,IF(ROUND('НП ДЕННА'!BL81*$CF$4,0)&gt;0,ROUND('НП ДЕННА'!BL81*$CF$4,0)*2,2),0)</f>
        <v>0</v>
      </c>
      <c r="BM79" s="276">
        <f>IF('НП ДЕННА'!BM81&gt;0,IF(ROUND('НП ДЕННА'!BM81*$CF$4,0)&gt;0,ROUND('НП ДЕННА'!BM81*$CF$4,0)*2,2),0)</f>
        <v>0</v>
      </c>
      <c r="BN79" s="69">
        <f>'НП ДЕННА'!BN81</f>
        <v>0</v>
      </c>
      <c r="BO79" s="276">
        <f>IF('НП ДЕННА'!BO81&gt;0,IF(ROUND('НП ДЕННА'!BO81*$CF$4,0)&gt;0,ROUND('НП ДЕННА'!BO81*$CF$4,0)*2,2),0)</f>
        <v>0</v>
      </c>
      <c r="BP79" s="276">
        <f>IF('НП ДЕННА'!BP81&gt;0,IF(ROUND('НП ДЕННА'!BP81*$CF$4,0)&gt;0,ROUND('НП ДЕННА'!BP81*$CF$4,0)*2,2),0)</f>
        <v>0</v>
      </c>
      <c r="BQ79" s="276">
        <f>IF('НП ДЕННА'!BQ81&gt;0,IF(ROUND('НП ДЕННА'!BQ81*$CF$4,0)&gt;0,ROUND('НП ДЕННА'!BQ81*$CF$4,0)*2,2),0)</f>
        <v>0</v>
      </c>
      <c r="BR79" s="69">
        <f>'НП ДЕННА'!BR81</f>
        <v>0</v>
      </c>
      <c r="BS79" s="276">
        <f>IF('НП ДЕННА'!BS81&gt;0,IF(ROUND('НП ДЕННА'!BS81*$CF$4,0)&gt;0,ROUND('НП ДЕННА'!BS81*$CF$4,0)*2,2),0)</f>
        <v>0</v>
      </c>
      <c r="BT79" s="276">
        <f>IF('НП ДЕННА'!BT81&gt;0,IF(ROUND('НП ДЕННА'!BT81*$CF$4,0)&gt;0,ROUND('НП ДЕННА'!BT81*$CF$4,0)*2,2),0)</f>
        <v>0</v>
      </c>
      <c r="BU79" s="276">
        <f>IF('НП ДЕННА'!BU81&gt;0,IF(ROUND('НП ДЕННА'!BU81*$CF$4,0)&gt;0,ROUND('НП ДЕННА'!BU81*$CF$4,0)*2,2),0)</f>
        <v>0</v>
      </c>
      <c r="BV79" s="69">
        <f>'НП ДЕННА'!BV81</f>
        <v>0</v>
      </c>
      <c r="BW79" s="276">
        <f>IF('НП ДЕННА'!BW81&gt;0,IF(ROUND('НП ДЕННА'!BW81*$CF$4,0)&gt;0,ROUND('НП ДЕННА'!BW81*$CF$4,0)*2,2),0)</f>
        <v>0</v>
      </c>
      <c r="BX79" s="276">
        <f>IF('НП ДЕННА'!BX81&gt;0,IF(ROUND('НП ДЕННА'!BX81*$CF$4,0)&gt;0,ROUND('НП ДЕННА'!BX81*$CF$4,0)*2,2),0)</f>
        <v>0</v>
      </c>
      <c r="BY79" s="276">
        <f>IF('НП ДЕННА'!BY81&gt;0,IF(ROUND('НП ДЕННА'!BY81*$CF$4,0)&gt;0,ROUND('НП ДЕННА'!BY81*$CF$4,0)*2,2),0)</f>
        <v>0</v>
      </c>
      <c r="BZ79" s="69">
        <f>'НП ДЕННА'!BZ81</f>
        <v>0</v>
      </c>
      <c r="CA79" s="276">
        <f>IF('НП ДЕННА'!CA81&gt;0,IF(ROUND('НП ДЕННА'!CA81*$CF$4,0)&gt;0,ROUND('НП ДЕННА'!CA81*$CF$4,0)*2,2),0)</f>
        <v>0</v>
      </c>
      <c r="CB79" s="276">
        <f>IF('НП ДЕННА'!CB81&gt;0,IF(ROUND('НП ДЕННА'!CB81*$CF$4,0)&gt;0,ROUND('НП ДЕННА'!CB81*$CF$4,0)*2,2),0)</f>
        <v>0</v>
      </c>
      <c r="CC79" s="276">
        <f>IF('НП ДЕННА'!CC81&gt;0,IF(ROUND('НП ДЕННА'!CC81*$CF$4,0)&gt;0,ROUND('НП ДЕННА'!CC81*$CF$4,0)*2,2),0)</f>
        <v>0</v>
      </c>
      <c r="CD79" s="69">
        <f>'НП ДЕННА'!CD81</f>
        <v>0</v>
      </c>
      <c r="CE79" s="62">
        <f t="shared" si="13"/>
        <v>0</v>
      </c>
    </row>
    <row r="80" spans="1:83" s="19" customFormat="1" ht="10.199999999999999" x14ac:dyDescent="0.2">
      <c r="A80" s="286"/>
      <c r="B80" s="292" t="str">
        <f>'НП ДЕННА'!B82</f>
        <v xml:space="preserve">Разом курсові проєкти (роботи): </v>
      </c>
      <c r="C80" s="291"/>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1"/>
      <c r="AC80" s="122">
        <f t="shared" ref="AC80:AH80" si="15">SUM(AC72:AC79)</f>
        <v>60</v>
      </c>
      <c r="AD80" s="122">
        <f t="shared" si="15"/>
        <v>2</v>
      </c>
      <c r="AE80" s="122">
        <f t="shared" si="15"/>
        <v>0</v>
      </c>
      <c r="AF80" s="122">
        <f t="shared" si="15"/>
        <v>0</v>
      </c>
      <c r="AG80" s="122">
        <f t="shared" si="15"/>
        <v>0</v>
      </c>
      <c r="AH80" s="122">
        <f t="shared" si="15"/>
        <v>60</v>
      </c>
      <c r="AI80" s="224"/>
      <c r="AJ80" s="224"/>
      <c r="AK80" s="224"/>
      <c r="AL80" s="69">
        <f>SUM(AL72:AL79)</f>
        <v>1</v>
      </c>
      <c r="AM80" s="224"/>
      <c r="AN80" s="224"/>
      <c r="AO80" s="224"/>
      <c r="AP80" s="69">
        <f>SUM(AP72:AP79)</f>
        <v>1</v>
      </c>
      <c r="AQ80" s="224"/>
      <c r="AR80" s="224"/>
      <c r="AS80" s="224"/>
      <c r="AT80" s="69">
        <f>SUM(AT72:AT79)</f>
        <v>0</v>
      </c>
      <c r="AU80" s="224"/>
      <c r="AV80" s="224"/>
      <c r="AW80" s="224"/>
      <c r="AX80" s="69">
        <f>SUM(AX72:AX79)</f>
        <v>0</v>
      </c>
      <c r="AY80" s="224"/>
      <c r="AZ80" s="224"/>
      <c r="BA80" s="224"/>
      <c r="BB80" s="69">
        <f>SUM(BB72:BB79)</f>
        <v>0</v>
      </c>
      <c r="BC80" s="224"/>
      <c r="BD80" s="224"/>
      <c r="BE80" s="224"/>
      <c r="BF80" s="69">
        <f>SUM(BF72:BF79)</f>
        <v>0</v>
      </c>
      <c r="BG80" s="224"/>
      <c r="BH80" s="224"/>
      <c r="BI80" s="224"/>
      <c r="BJ80" s="69">
        <f>SUM(BJ72:BJ79)</f>
        <v>0</v>
      </c>
      <c r="BK80" s="224"/>
      <c r="BL80" s="224"/>
      <c r="BM80" s="224"/>
      <c r="BN80" s="69">
        <f>SUM(BN72:BN79)</f>
        <v>0</v>
      </c>
      <c r="BO80" s="224"/>
      <c r="BP80" s="224"/>
      <c r="BQ80" s="224"/>
      <c r="BR80" s="69">
        <f>SUM(BR72:BR79)</f>
        <v>0</v>
      </c>
      <c r="BS80" s="224"/>
      <c r="BT80" s="224"/>
      <c r="BU80" s="224"/>
      <c r="BV80" s="69">
        <f>SUM(BV72:BV79)</f>
        <v>0</v>
      </c>
      <c r="BW80" s="224"/>
      <c r="BX80" s="224"/>
      <c r="BY80" s="224"/>
      <c r="BZ80" s="69">
        <f>SUM(BZ72:BZ79)</f>
        <v>0</v>
      </c>
      <c r="CA80" s="224"/>
      <c r="CB80" s="224"/>
      <c r="CC80" s="224"/>
      <c r="CD80" s="69">
        <f>SUM(CD72:CD79)</f>
        <v>0</v>
      </c>
      <c r="CE80" s="70"/>
    </row>
    <row r="81" spans="1:83" s="19" customFormat="1" ht="10.199999999999999" x14ac:dyDescent="0.2">
      <c r="A81" s="286"/>
      <c r="B81" s="287" t="s">
        <v>24</v>
      </c>
      <c r="C81" s="291"/>
      <c r="D81" s="263"/>
      <c r="E81" s="263"/>
      <c r="F81" s="263"/>
      <c r="G81" s="263"/>
      <c r="H81" s="263"/>
      <c r="I81" s="263"/>
      <c r="J81" s="263"/>
      <c r="K81" s="263"/>
      <c r="L81" s="263"/>
      <c r="M81" s="263"/>
      <c r="N81" s="263"/>
      <c r="O81" s="263"/>
      <c r="P81" s="263"/>
      <c r="Q81" s="263"/>
      <c r="R81" s="263"/>
      <c r="S81" s="263"/>
      <c r="T81" s="263"/>
      <c r="U81" s="289"/>
      <c r="V81" s="263"/>
      <c r="W81" s="263"/>
      <c r="X81" s="263"/>
      <c r="Y81" s="263"/>
      <c r="Z81" s="263"/>
      <c r="AA81" s="263"/>
      <c r="AB81" s="263"/>
      <c r="AC81" s="263"/>
      <c r="AD81" s="263"/>
      <c r="AE81" s="263"/>
      <c r="AF81" s="263"/>
      <c r="AG81" s="263"/>
      <c r="AH81" s="140"/>
      <c r="AI81" s="221"/>
      <c r="AJ81" s="221"/>
      <c r="AK81" s="221"/>
      <c r="AL81" s="140"/>
      <c r="AM81" s="221"/>
      <c r="AN81" s="221"/>
      <c r="AO81" s="221"/>
      <c r="AP81" s="140"/>
      <c r="AQ81" s="221"/>
      <c r="AR81" s="221"/>
      <c r="AS81" s="221"/>
      <c r="AT81" s="140"/>
      <c r="AU81" s="221"/>
      <c r="AV81" s="221"/>
      <c r="AW81" s="221"/>
      <c r="AX81" s="140"/>
      <c r="AY81" s="140"/>
      <c r="AZ81" s="140"/>
      <c r="BA81" s="140"/>
      <c r="BB81" s="140"/>
      <c r="BC81" s="140"/>
      <c r="BD81" s="140"/>
      <c r="BE81" s="140"/>
      <c r="BF81" s="140"/>
      <c r="BG81" s="140"/>
      <c r="BH81" s="140"/>
      <c r="BI81" s="140"/>
      <c r="BJ81" s="140"/>
      <c r="BK81" s="140"/>
      <c r="BL81" s="140"/>
      <c r="BM81" s="140"/>
      <c r="BN81" s="140"/>
      <c r="BO81" s="221"/>
      <c r="BP81" s="221"/>
      <c r="BQ81" s="221"/>
      <c r="BR81" s="140"/>
      <c r="BS81" s="221"/>
      <c r="BT81" s="221"/>
      <c r="BU81" s="221"/>
      <c r="BV81" s="140"/>
      <c r="BW81" s="221"/>
      <c r="BX81" s="221"/>
      <c r="BY81" s="221"/>
      <c r="BZ81" s="140"/>
      <c r="CA81" s="221"/>
      <c r="CB81" s="221"/>
      <c r="CC81" s="221"/>
      <c r="CD81" s="18"/>
      <c r="CE81" s="70"/>
    </row>
    <row r="82" spans="1:83" s="19" customFormat="1" ht="10.8" x14ac:dyDescent="0.2">
      <c r="A82" s="293" t="str">
        <f>'НП ДЕННА'!A86</f>
        <v>1.3</v>
      </c>
      <c r="B82" s="290" t="str">
        <f>'НП ДЕННА'!B86</f>
        <v>Практика</v>
      </c>
      <c r="C82" s="291"/>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70"/>
    </row>
    <row r="83" spans="1:83" s="19" customFormat="1" ht="10.199999999999999" x14ac:dyDescent="0.2">
      <c r="A83" s="22" t="str">
        <f>'НП ДЕННА'!A87</f>
        <v>1.3.01</v>
      </c>
      <c r="B83" s="363" t="str">
        <f>'НП ДЕННА'!B87</f>
        <v>Переддипломна</v>
      </c>
      <c r="C83" s="364">
        <f>'НП ДЕННА'!C87</f>
        <v>0</v>
      </c>
      <c r="D83" s="272">
        <f>'НП ДЕННА'!D87</f>
        <v>0</v>
      </c>
      <c r="E83" s="273">
        <f>'НП ДЕННА'!E87</f>
        <v>0</v>
      </c>
      <c r="F83" s="273">
        <f>'НП ДЕННА'!F87</f>
        <v>0</v>
      </c>
      <c r="G83" s="274">
        <f>'НП ДЕННА'!G87</f>
        <v>0</v>
      </c>
      <c r="H83" s="272">
        <f>'НП ДЕННА'!H87</f>
        <v>3</v>
      </c>
      <c r="I83" s="273">
        <f>'НП ДЕННА'!I87</f>
        <v>0</v>
      </c>
      <c r="J83" s="273">
        <f>'НП ДЕННА'!J87</f>
        <v>0</v>
      </c>
      <c r="K83" s="273">
        <f>'НП ДЕННА'!K87</f>
        <v>0</v>
      </c>
      <c r="L83" s="273">
        <f>'НП ДЕННА'!L87</f>
        <v>0</v>
      </c>
      <c r="M83" s="273">
        <f>'НП ДЕННА'!M87</f>
        <v>0</v>
      </c>
      <c r="N83" s="273">
        <f>'НП ДЕННА'!N87</f>
        <v>0</v>
      </c>
      <c r="O83" s="273">
        <f>'НП ДЕННА'!O87</f>
        <v>0</v>
      </c>
      <c r="P83" s="273">
        <f>'НП ДЕННА'!P87</f>
        <v>0</v>
      </c>
      <c r="Q83" s="273">
        <f>'НП ДЕННА'!Q87</f>
        <v>0</v>
      </c>
      <c r="R83" s="273">
        <f>'НП ДЕННА'!R87</f>
        <v>0</v>
      </c>
      <c r="S83" s="273">
        <f>'НП ДЕННА'!S87</f>
        <v>0</v>
      </c>
      <c r="T83" s="257">
        <f>'НП ДЕННА'!T87</f>
        <v>0</v>
      </c>
      <c r="U83" s="257">
        <f>'НП ДЕННА'!U87</f>
        <v>0</v>
      </c>
      <c r="V83" s="272">
        <f>'НП ДЕННА'!V87</f>
        <v>0</v>
      </c>
      <c r="W83" s="273">
        <f>'НП ДЕННА'!W87</f>
        <v>0</v>
      </c>
      <c r="X83" s="273">
        <f>'НП ДЕННА'!X87</f>
        <v>0</v>
      </c>
      <c r="Y83" s="273">
        <f>'НП ДЕННА'!Y87</f>
        <v>0</v>
      </c>
      <c r="Z83" s="273">
        <f>'НП ДЕННА'!Z87</f>
        <v>0</v>
      </c>
      <c r="AA83" s="273">
        <f>'НП ДЕННА'!AA87</f>
        <v>0</v>
      </c>
      <c r="AB83" s="273">
        <f>'НП ДЕННА'!AB87</f>
        <v>0</v>
      </c>
      <c r="AC83" s="275">
        <f>'НП ДЕННА'!AC87</f>
        <v>216</v>
      </c>
      <c r="AD83" s="134">
        <f>'НП ДЕННА'!AD87</f>
        <v>7.2</v>
      </c>
      <c r="AE83" s="9">
        <f t="shared" ref="AE83:AG85" si="16">AI83+AM83+AQ83+AU83+AY83+BC83+BG83+BK83+BO83+BS83+BW83+CA83</f>
        <v>0</v>
      </c>
      <c r="AF83" s="9">
        <f t="shared" si="16"/>
        <v>0</v>
      </c>
      <c r="AG83" s="9">
        <f t="shared" si="16"/>
        <v>0</v>
      </c>
      <c r="AH83" s="9">
        <f t="shared" ref="AH83:AH85" si="17">AC83-AE83</f>
        <v>216</v>
      </c>
      <c r="AI83" s="276">
        <f>IF('НП ДЕННА'!AI87&gt;0,IF(ROUND('НП ДЕННА'!AI87*$CF$4,0)&gt;0,ROUND('НП ДЕННА'!AI87*$CF$4,0)*2,2),0)</f>
        <v>0</v>
      </c>
      <c r="AJ83" s="276">
        <f>IF('НП ДЕННА'!AJ87&gt;0,IF(ROUND('НП ДЕННА'!AJ87*$CF$4,0)&gt;0,ROUND('НП ДЕННА'!AJ87*$CF$4,0)*2,2),0)</f>
        <v>0</v>
      </c>
      <c r="AK83" s="276">
        <f>IF('НП ДЕННА'!AK87&gt;0,IF(ROUND('НП ДЕННА'!AK87*$CF$4,0)&gt;0,ROUND('НП ДЕННА'!AK87*$CF$4,0)*2,2),0)</f>
        <v>0</v>
      </c>
      <c r="AL83" s="69">
        <f>'НП ДЕННА'!AL87</f>
        <v>0</v>
      </c>
      <c r="AM83" s="276">
        <f>IF('НП ДЕННА'!AM87&gt;0,IF(ROUND('НП ДЕННА'!AM87*$CF$4,0)&gt;0,ROUND('НП ДЕННА'!AM87*$CF$4,0)*2,2),0)</f>
        <v>0</v>
      </c>
      <c r="AN83" s="276">
        <f>IF('НП ДЕННА'!AN87&gt;0,IF(ROUND('НП ДЕННА'!AN87*$CF$4,0)&gt;0,ROUND('НП ДЕННА'!AN87*$CF$4,0)*2,2),0)</f>
        <v>0</v>
      </c>
      <c r="AO83" s="276">
        <f>IF('НП ДЕННА'!AO87&gt;0,IF(ROUND('НП ДЕННА'!AO87*$CF$4,0)&gt;0,ROUND('НП ДЕННА'!AO87*$CF$4,0)*2,2),0)</f>
        <v>0</v>
      </c>
      <c r="AP83" s="69">
        <f>'НП ДЕННА'!AP87</f>
        <v>0</v>
      </c>
      <c r="AQ83" s="276">
        <f>IF('НП ДЕННА'!AQ87&gt;0,IF(ROUND('НП ДЕННА'!AQ87*$CF$4,0)&gt;0,ROUND('НП ДЕННА'!AQ87*$CF$4,0)*2,2),0)</f>
        <v>0</v>
      </c>
      <c r="AR83" s="276">
        <f>IF('НП ДЕННА'!AR87&gt;0,IF(ROUND('НП ДЕННА'!AR87*$CF$4,0)&gt;0,ROUND('НП ДЕННА'!AR87*$CF$4,0)*2,2),0)</f>
        <v>0</v>
      </c>
      <c r="AS83" s="276">
        <f>IF('НП ДЕННА'!AS87&gt;0,IF(ROUND('НП ДЕННА'!AS87*$CF$4,0)&gt;0,ROUND('НП ДЕННА'!AS87*$CF$4,0)*2,2),0)</f>
        <v>0</v>
      </c>
      <c r="AT83" s="69">
        <f>'НП ДЕННА'!AT87</f>
        <v>7.2</v>
      </c>
      <c r="AU83" s="276">
        <f>IF('НП ДЕННА'!AU87&gt;0,IF(ROUND('НП ДЕННА'!AU87*$CF$4,0)&gt;0,ROUND('НП ДЕННА'!AU87*$CF$4,0)*2,2),0)</f>
        <v>0</v>
      </c>
      <c r="AV83" s="276">
        <f>IF('НП ДЕННА'!AV87&gt;0,IF(ROUND('НП ДЕННА'!AV87*$CF$4,0)&gt;0,ROUND('НП ДЕННА'!AV87*$CF$4,0)*2,2),0)</f>
        <v>0</v>
      </c>
      <c r="AW83" s="276">
        <f>IF('НП ДЕННА'!AW87&gt;0,IF(ROUND('НП ДЕННА'!AW87*$CF$4,0)&gt;0,ROUND('НП ДЕННА'!AW87*$CF$4,0)*2,2),0)</f>
        <v>0</v>
      </c>
      <c r="AX83" s="69">
        <f>'НП ДЕННА'!AX87</f>
        <v>0</v>
      </c>
      <c r="AY83" s="276">
        <f>IF('НП ДЕННА'!AY87&gt;0,IF(ROUND('НП ДЕННА'!AY87*$CF$4,0)&gt;0,ROUND('НП ДЕННА'!AY87*$CF$4,0)*2,2),0)</f>
        <v>0</v>
      </c>
      <c r="AZ83" s="276">
        <f>IF('НП ДЕННА'!AZ87&gt;0,IF(ROUND('НП ДЕННА'!AZ87*$CF$4,0)&gt;0,ROUND('НП ДЕННА'!AZ87*$CF$4,0)*2,2),0)</f>
        <v>0</v>
      </c>
      <c r="BA83" s="276">
        <f>IF('НП ДЕННА'!BA87&gt;0,IF(ROUND('НП ДЕННА'!BA87*$CF$4,0)&gt;0,ROUND('НП ДЕННА'!BA87*$CF$4,0)*2,2),0)</f>
        <v>0</v>
      </c>
      <c r="BB83" s="69">
        <f>'НП ДЕННА'!BB87</f>
        <v>0</v>
      </c>
      <c r="BC83" s="276">
        <f>IF('НП ДЕННА'!BC87&gt;0,IF(ROUND('НП ДЕННА'!BC87*$CF$4,0)&gt;0,ROUND('НП ДЕННА'!BC87*$CF$4,0)*2,2),0)</f>
        <v>0</v>
      </c>
      <c r="BD83" s="276">
        <f>IF('НП ДЕННА'!BD87&gt;0,IF(ROUND('НП ДЕННА'!BD87*$CF$4,0)&gt;0,ROUND('НП ДЕННА'!BD87*$CF$4,0)*2,2),0)</f>
        <v>0</v>
      </c>
      <c r="BE83" s="276">
        <f>IF('НП ДЕННА'!BE87&gt;0,IF(ROUND('НП ДЕННА'!BE87*$CF$4,0)&gt;0,ROUND('НП ДЕННА'!BE87*$CF$4,0)*2,2),0)</f>
        <v>0</v>
      </c>
      <c r="BF83" s="69">
        <f>'НП ДЕННА'!BF87</f>
        <v>0</v>
      </c>
      <c r="BG83" s="276">
        <f>IF('НП ДЕННА'!BG87&gt;0,IF(ROUND('НП ДЕННА'!BG87*$CF$4,0)&gt;0,ROUND('НП ДЕННА'!BG87*$CF$4,0)*2,2),0)</f>
        <v>0</v>
      </c>
      <c r="BH83" s="276">
        <f>IF('НП ДЕННА'!BH87&gt;0,IF(ROUND('НП ДЕННА'!BH87*$CF$4,0)&gt;0,ROUND('НП ДЕННА'!BH87*$CF$4,0)*2,2),0)</f>
        <v>0</v>
      </c>
      <c r="BI83" s="276">
        <f>IF('НП ДЕННА'!BI87&gt;0,IF(ROUND('НП ДЕННА'!BI87*$CF$4,0)&gt;0,ROUND('НП ДЕННА'!BI87*$CF$4,0)*2,2),0)</f>
        <v>0</v>
      </c>
      <c r="BJ83" s="69">
        <f>'НП ДЕННА'!BJ87</f>
        <v>0</v>
      </c>
      <c r="BK83" s="276">
        <f>IF('НП ДЕННА'!BK87&gt;0,IF(ROUND('НП ДЕННА'!BK87*$CF$4,0)&gt;0,ROUND('НП ДЕННА'!BK87*$CF$4,0)*2,2),0)</f>
        <v>0</v>
      </c>
      <c r="BL83" s="276">
        <f>IF('НП ДЕННА'!BL87&gt;0,IF(ROUND('НП ДЕННА'!BL87*$CF$4,0)&gt;0,ROUND('НП ДЕННА'!BL87*$CF$4,0)*2,2),0)</f>
        <v>0</v>
      </c>
      <c r="BM83" s="276">
        <f>IF('НП ДЕННА'!BM87&gt;0,IF(ROUND('НП ДЕННА'!BM87*$CF$4,0)&gt;0,ROUND('НП ДЕННА'!BM87*$CF$4,0)*2,2),0)</f>
        <v>0</v>
      </c>
      <c r="BN83" s="69">
        <f>'НП ДЕННА'!BN87</f>
        <v>0</v>
      </c>
      <c r="BO83" s="276">
        <f>IF('НП ДЕННА'!BO87&gt;0,IF(ROUND('НП ДЕННА'!BO87*$CF$4,0)&gt;0,ROUND('НП ДЕННА'!BO87*$CF$4,0)*2,2),0)</f>
        <v>0</v>
      </c>
      <c r="BP83" s="276">
        <f>IF('НП ДЕННА'!BP87&gt;0,IF(ROUND('НП ДЕННА'!BP87*$CF$4,0)&gt;0,ROUND('НП ДЕННА'!BP87*$CF$4,0)*2,2),0)</f>
        <v>0</v>
      </c>
      <c r="BQ83" s="276">
        <f>IF('НП ДЕННА'!BQ87&gt;0,IF(ROUND('НП ДЕННА'!BQ87*$CF$4,0)&gt;0,ROUND('НП ДЕННА'!BQ87*$CF$4,0)*2,2),0)</f>
        <v>0</v>
      </c>
      <c r="BR83" s="69">
        <f>'НП ДЕННА'!BR87</f>
        <v>0</v>
      </c>
      <c r="BS83" s="276">
        <f>IF('НП ДЕННА'!BS87&gt;0,IF(ROUND('НП ДЕННА'!BS87*$CF$4,0)&gt;0,ROUND('НП ДЕННА'!BS87*$CF$4,0)*2,2),0)</f>
        <v>0</v>
      </c>
      <c r="BT83" s="276">
        <f>IF('НП ДЕННА'!BT87&gt;0,IF(ROUND('НП ДЕННА'!BT87*$CF$4,0)&gt;0,ROUND('НП ДЕННА'!BT87*$CF$4,0)*2,2),0)</f>
        <v>0</v>
      </c>
      <c r="BU83" s="276">
        <f>IF('НП ДЕННА'!BU87&gt;0,IF(ROUND('НП ДЕННА'!BU87*$CF$4,0)&gt;0,ROUND('НП ДЕННА'!BU87*$CF$4,0)*2,2),0)</f>
        <v>0</v>
      </c>
      <c r="BV83" s="69">
        <f>'НП ДЕННА'!BV87</f>
        <v>0</v>
      </c>
      <c r="BW83" s="276">
        <f>IF('НП ДЕННА'!BW87&gt;0,IF(ROUND('НП ДЕННА'!BW87*$CF$4,0)&gt;0,ROUND('НП ДЕННА'!BW87*$CF$4,0)*2,2),0)</f>
        <v>0</v>
      </c>
      <c r="BX83" s="276">
        <f>IF('НП ДЕННА'!BX87&gt;0,IF(ROUND('НП ДЕННА'!BX87*$CF$4,0)&gt;0,ROUND('НП ДЕННА'!BX87*$CF$4,0)*2,2),0)</f>
        <v>0</v>
      </c>
      <c r="BY83" s="276">
        <f>IF('НП ДЕННА'!BY87&gt;0,IF(ROUND('НП ДЕННА'!BY87*$CF$4,0)&gt;0,ROUND('НП ДЕННА'!BY87*$CF$4,0)*2,2),0)</f>
        <v>0</v>
      </c>
      <c r="BZ83" s="69">
        <f>'НП ДЕННА'!BZ87</f>
        <v>0</v>
      </c>
      <c r="CA83" s="276">
        <f>IF('НП ДЕННА'!CA87&gt;0,IF(ROUND('НП ДЕННА'!CA87*$CF$4,0)&gt;0,ROUND('НП ДЕННА'!CA87*$CF$4,0)*2,2),0)</f>
        <v>0</v>
      </c>
      <c r="CB83" s="276">
        <f>IF('НП ДЕННА'!CB87&gt;0,IF(ROUND('НП ДЕННА'!CB87*$CF$4,0)&gt;0,ROUND('НП ДЕННА'!CB87*$CF$4,0)*2,2),0)</f>
        <v>0</v>
      </c>
      <c r="CC83" s="276">
        <f>IF('НП ДЕННА'!CC87&gt;0,IF(ROUND('НП ДЕННА'!CC87*$CF$4,0)&gt;0,ROUND('НП ДЕННА'!CC87*$CF$4,0)*2,2),0)</f>
        <v>0</v>
      </c>
      <c r="CD83" s="69">
        <f>'НП ДЕННА'!CD87</f>
        <v>0</v>
      </c>
      <c r="CE83" s="62">
        <f t="shared" ref="CE83:CE91" si="18">IF(ISERROR(AH83/AC83),0,AH83/AC83)</f>
        <v>1</v>
      </c>
    </row>
    <row r="84" spans="1:83" s="19" customFormat="1" ht="10.199999999999999" hidden="1" x14ac:dyDescent="0.2">
      <c r="A84" s="22" t="str">
        <f>'НП ДЕННА'!A88</f>
        <v>1.3.02</v>
      </c>
      <c r="B84" s="363">
        <f>'НП ДЕННА'!B88</f>
        <v>0</v>
      </c>
      <c r="C84" s="364">
        <f>'НП ДЕННА'!C88</f>
        <v>0</v>
      </c>
      <c r="D84" s="272">
        <f>'НП ДЕННА'!D88</f>
        <v>0</v>
      </c>
      <c r="E84" s="273">
        <f>'НП ДЕННА'!E88</f>
        <v>0</v>
      </c>
      <c r="F84" s="273">
        <f>'НП ДЕННА'!F88</f>
        <v>0</v>
      </c>
      <c r="G84" s="274">
        <f>'НП ДЕННА'!G88</f>
        <v>0</v>
      </c>
      <c r="H84" s="272">
        <f>'НП ДЕННА'!H88</f>
        <v>0</v>
      </c>
      <c r="I84" s="273">
        <f>'НП ДЕННА'!I88</f>
        <v>0</v>
      </c>
      <c r="J84" s="273">
        <f>'НП ДЕННА'!J88</f>
        <v>0</v>
      </c>
      <c r="K84" s="273">
        <f>'НП ДЕННА'!K88</f>
        <v>0</v>
      </c>
      <c r="L84" s="273">
        <f>'НП ДЕННА'!L88</f>
        <v>0</v>
      </c>
      <c r="M84" s="273">
        <f>'НП ДЕННА'!M88</f>
        <v>0</v>
      </c>
      <c r="N84" s="273">
        <f>'НП ДЕННА'!N88</f>
        <v>0</v>
      </c>
      <c r="O84" s="273">
        <f>'НП ДЕННА'!O88</f>
        <v>0</v>
      </c>
      <c r="P84" s="273">
        <f>'НП ДЕННА'!P88</f>
        <v>0</v>
      </c>
      <c r="Q84" s="273">
        <f>'НП ДЕННА'!Q88</f>
        <v>0</v>
      </c>
      <c r="R84" s="273">
        <f>'НП ДЕННА'!R88</f>
        <v>0</v>
      </c>
      <c r="S84" s="273">
        <f>'НП ДЕННА'!S88</f>
        <v>0</v>
      </c>
      <c r="T84" s="257">
        <f>'НП ДЕННА'!T88</f>
        <v>0</v>
      </c>
      <c r="U84" s="257">
        <f>'НП ДЕННА'!U88</f>
        <v>0</v>
      </c>
      <c r="V84" s="272">
        <f>'НП ДЕННА'!V88</f>
        <v>0</v>
      </c>
      <c r="W84" s="273">
        <f>'НП ДЕННА'!W88</f>
        <v>0</v>
      </c>
      <c r="X84" s="273">
        <f>'НП ДЕННА'!X88</f>
        <v>0</v>
      </c>
      <c r="Y84" s="273">
        <f>'НП ДЕННА'!Y88</f>
        <v>0</v>
      </c>
      <c r="Z84" s="273">
        <f>'НП ДЕННА'!Z88</f>
        <v>0</v>
      </c>
      <c r="AA84" s="273">
        <f>'НП ДЕННА'!AA88</f>
        <v>0</v>
      </c>
      <c r="AB84" s="273">
        <f>'НП ДЕННА'!AB88</f>
        <v>0</v>
      </c>
      <c r="AC84" s="275">
        <f>'НП ДЕННА'!AC88</f>
        <v>0</v>
      </c>
      <c r="AD84" s="134">
        <f>'НП ДЕННА'!AD88</f>
        <v>0</v>
      </c>
      <c r="AE84" s="9">
        <f t="shared" si="16"/>
        <v>0</v>
      </c>
      <c r="AF84" s="9">
        <f t="shared" si="16"/>
        <v>0</v>
      </c>
      <c r="AG84" s="9">
        <f t="shared" si="16"/>
        <v>0</v>
      </c>
      <c r="AH84" s="9">
        <f t="shared" si="17"/>
        <v>0</v>
      </c>
      <c r="AI84" s="276">
        <f>IF('НП ДЕННА'!AI88&gt;0,IF(ROUND('НП ДЕННА'!AI88*$CF$4,0)&gt;0,ROUND('НП ДЕННА'!AI88*$CF$4,0)*2,2),0)</f>
        <v>0</v>
      </c>
      <c r="AJ84" s="276">
        <f>IF('НП ДЕННА'!AJ88&gt;0,IF(ROUND('НП ДЕННА'!AJ88*$CF$4,0)&gt;0,ROUND('НП ДЕННА'!AJ88*$CF$4,0)*2,2),0)</f>
        <v>0</v>
      </c>
      <c r="AK84" s="276">
        <f>IF('НП ДЕННА'!AK88&gt;0,IF(ROUND('НП ДЕННА'!AK88*$CF$4,0)&gt;0,ROUND('НП ДЕННА'!AK88*$CF$4,0)*2,2),0)</f>
        <v>0</v>
      </c>
      <c r="AL84" s="69">
        <f>'НП ДЕННА'!AL88</f>
        <v>0</v>
      </c>
      <c r="AM84" s="276">
        <f>IF('НП ДЕННА'!AM88&gt;0,IF(ROUND('НП ДЕННА'!AM88*$CF$4,0)&gt;0,ROUND('НП ДЕННА'!AM88*$CF$4,0)*2,2),0)</f>
        <v>0</v>
      </c>
      <c r="AN84" s="276">
        <f>IF('НП ДЕННА'!AN88&gt;0,IF(ROUND('НП ДЕННА'!AN88*$CF$4,0)&gt;0,ROUND('НП ДЕННА'!AN88*$CF$4,0)*2,2),0)</f>
        <v>0</v>
      </c>
      <c r="AO84" s="276">
        <f>IF('НП ДЕННА'!AO88&gt;0,IF(ROUND('НП ДЕННА'!AO88*$CF$4,0)&gt;0,ROUND('НП ДЕННА'!AO88*$CF$4,0)*2,2),0)</f>
        <v>0</v>
      </c>
      <c r="AP84" s="69">
        <f>'НП ДЕННА'!AP88</f>
        <v>0</v>
      </c>
      <c r="AQ84" s="276">
        <f>IF('НП ДЕННА'!AQ88&gt;0,IF(ROUND('НП ДЕННА'!AQ88*$CF$4,0)&gt;0,ROUND('НП ДЕННА'!AQ88*$CF$4,0)*2,2),0)</f>
        <v>0</v>
      </c>
      <c r="AR84" s="276">
        <f>IF('НП ДЕННА'!AR88&gt;0,IF(ROUND('НП ДЕННА'!AR88*$CF$4,0)&gt;0,ROUND('НП ДЕННА'!AR88*$CF$4,0)*2,2),0)</f>
        <v>0</v>
      </c>
      <c r="AS84" s="276">
        <f>IF('НП ДЕННА'!AS88&gt;0,IF(ROUND('НП ДЕННА'!AS88*$CF$4,0)&gt;0,ROUND('НП ДЕННА'!AS88*$CF$4,0)*2,2),0)</f>
        <v>0</v>
      </c>
      <c r="AT84" s="69">
        <f>'НП ДЕННА'!AT88</f>
        <v>0</v>
      </c>
      <c r="AU84" s="276">
        <f>IF('НП ДЕННА'!AU88&gt;0,IF(ROUND('НП ДЕННА'!AU88*$CF$4,0)&gt;0,ROUND('НП ДЕННА'!AU88*$CF$4,0)*2,2),0)</f>
        <v>0</v>
      </c>
      <c r="AV84" s="276">
        <f>IF('НП ДЕННА'!AV88&gt;0,IF(ROUND('НП ДЕННА'!AV88*$CF$4,0)&gt;0,ROUND('НП ДЕННА'!AV88*$CF$4,0)*2,2),0)</f>
        <v>0</v>
      </c>
      <c r="AW84" s="276">
        <f>IF('НП ДЕННА'!AW88&gt;0,IF(ROUND('НП ДЕННА'!AW88*$CF$4,0)&gt;0,ROUND('НП ДЕННА'!AW88*$CF$4,0)*2,2),0)</f>
        <v>0</v>
      </c>
      <c r="AX84" s="69">
        <f>'НП ДЕННА'!AX88</f>
        <v>0</v>
      </c>
      <c r="AY84" s="276">
        <f>IF('НП ДЕННА'!AY88&gt;0,IF(ROUND('НП ДЕННА'!AY88*$CF$4,0)&gt;0,ROUND('НП ДЕННА'!AY88*$CF$4,0)*2,2),0)</f>
        <v>0</v>
      </c>
      <c r="AZ84" s="276">
        <f>IF('НП ДЕННА'!AZ88&gt;0,IF(ROUND('НП ДЕННА'!AZ88*$CF$4,0)&gt;0,ROUND('НП ДЕННА'!AZ88*$CF$4,0)*2,2),0)</f>
        <v>0</v>
      </c>
      <c r="BA84" s="276">
        <f>IF('НП ДЕННА'!BA88&gt;0,IF(ROUND('НП ДЕННА'!BA88*$CF$4,0)&gt;0,ROUND('НП ДЕННА'!BA88*$CF$4,0)*2,2),0)</f>
        <v>0</v>
      </c>
      <c r="BB84" s="69">
        <f>'НП ДЕННА'!BB88</f>
        <v>0</v>
      </c>
      <c r="BC84" s="276">
        <f>IF('НП ДЕННА'!BC88&gt;0,IF(ROUND('НП ДЕННА'!BC88*$CF$4,0)&gt;0,ROUND('НП ДЕННА'!BC88*$CF$4,0)*2,2),0)</f>
        <v>0</v>
      </c>
      <c r="BD84" s="276">
        <f>IF('НП ДЕННА'!BD88&gt;0,IF(ROUND('НП ДЕННА'!BD88*$CF$4,0)&gt;0,ROUND('НП ДЕННА'!BD88*$CF$4,0)*2,2),0)</f>
        <v>0</v>
      </c>
      <c r="BE84" s="276">
        <f>IF('НП ДЕННА'!BE88&gt;0,IF(ROUND('НП ДЕННА'!BE88*$CF$4,0)&gt;0,ROUND('НП ДЕННА'!BE88*$CF$4,0)*2,2),0)</f>
        <v>0</v>
      </c>
      <c r="BF84" s="69">
        <f>'НП ДЕННА'!BF88</f>
        <v>0</v>
      </c>
      <c r="BG84" s="276">
        <f>IF('НП ДЕННА'!BG88&gt;0,IF(ROUND('НП ДЕННА'!BG88*$CF$4,0)&gt;0,ROUND('НП ДЕННА'!BG88*$CF$4,0)*2,2),0)</f>
        <v>0</v>
      </c>
      <c r="BH84" s="276">
        <f>IF('НП ДЕННА'!BH88&gt;0,IF(ROUND('НП ДЕННА'!BH88*$CF$4,0)&gt;0,ROUND('НП ДЕННА'!BH88*$CF$4,0)*2,2),0)</f>
        <v>0</v>
      </c>
      <c r="BI84" s="276">
        <f>IF('НП ДЕННА'!BI88&gt;0,IF(ROUND('НП ДЕННА'!BI88*$CF$4,0)&gt;0,ROUND('НП ДЕННА'!BI88*$CF$4,0)*2,2),0)</f>
        <v>0</v>
      </c>
      <c r="BJ84" s="69">
        <f>'НП ДЕННА'!BJ88</f>
        <v>0</v>
      </c>
      <c r="BK84" s="276">
        <f>IF('НП ДЕННА'!BK88&gt;0,IF(ROUND('НП ДЕННА'!BK88*$CF$4,0)&gt;0,ROUND('НП ДЕННА'!BK88*$CF$4,0)*2,2),0)</f>
        <v>0</v>
      </c>
      <c r="BL84" s="276">
        <f>IF('НП ДЕННА'!BL88&gt;0,IF(ROUND('НП ДЕННА'!BL88*$CF$4,0)&gt;0,ROUND('НП ДЕННА'!BL88*$CF$4,0)*2,2),0)</f>
        <v>0</v>
      </c>
      <c r="BM84" s="276">
        <f>IF('НП ДЕННА'!BM88&gt;0,IF(ROUND('НП ДЕННА'!BM88*$CF$4,0)&gt;0,ROUND('НП ДЕННА'!BM88*$CF$4,0)*2,2),0)</f>
        <v>0</v>
      </c>
      <c r="BN84" s="69">
        <f>'НП ДЕННА'!BN88</f>
        <v>0</v>
      </c>
      <c r="BO84" s="276">
        <f>IF('НП ДЕННА'!BO88&gt;0,IF(ROUND('НП ДЕННА'!BO88*$CF$4,0)&gt;0,ROUND('НП ДЕННА'!BO88*$CF$4,0)*2,2),0)</f>
        <v>0</v>
      </c>
      <c r="BP84" s="276">
        <f>IF('НП ДЕННА'!BP88&gt;0,IF(ROUND('НП ДЕННА'!BP88*$CF$4,0)&gt;0,ROUND('НП ДЕННА'!BP88*$CF$4,0)*2,2),0)</f>
        <v>0</v>
      </c>
      <c r="BQ84" s="276">
        <f>IF('НП ДЕННА'!BQ88&gt;0,IF(ROUND('НП ДЕННА'!BQ88*$CF$4,0)&gt;0,ROUND('НП ДЕННА'!BQ88*$CF$4,0)*2,2),0)</f>
        <v>0</v>
      </c>
      <c r="BR84" s="69">
        <f>'НП ДЕННА'!BR88</f>
        <v>0</v>
      </c>
      <c r="BS84" s="276">
        <f>IF('НП ДЕННА'!BS88&gt;0,IF(ROUND('НП ДЕННА'!BS88*$CF$4,0)&gt;0,ROUND('НП ДЕННА'!BS88*$CF$4,0)*2,2),0)</f>
        <v>0</v>
      </c>
      <c r="BT84" s="276">
        <f>IF('НП ДЕННА'!BT88&gt;0,IF(ROUND('НП ДЕННА'!BT88*$CF$4,0)&gt;0,ROUND('НП ДЕННА'!BT88*$CF$4,0)*2,2),0)</f>
        <v>0</v>
      </c>
      <c r="BU84" s="276">
        <f>IF('НП ДЕННА'!BU88&gt;0,IF(ROUND('НП ДЕННА'!BU88*$CF$4,0)&gt;0,ROUND('НП ДЕННА'!BU88*$CF$4,0)*2,2),0)</f>
        <v>0</v>
      </c>
      <c r="BV84" s="69">
        <f>'НП ДЕННА'!BV88</f>
        <v>0</v>
      </c>
      <c r="BW84" s="276">
        <f>IF('НП ДЕННА'!BW88&gt;0,IF(ROUND('НП ДЕННА'!BW88*$CF$4,0)&gt;0,ROUND('НП ДЕННА'!BW88*$CF$4,0)*2,2),0)</f>
        <v>0</v>
      </c>
      <c r="BX84" s="276">
        <f>IF('НП ДЕННА'!BX88&gt;0,IF(ROUND('НП ДЕННА'!BX88*$CF$4,0)&gt;0,ROUND('НП ДЕННА'!BX88*$CF$4,0)*2,2),0)</f>
        <v>0</v>
      </c>
      <c r="BY84" s="276">
        <f>IF('НП ДЕННА'!BY88&gt;0,IF(ROUND('НП ДЕННА'!BY88*$CF$4,0)&gt;0,ROUND('НП ДЕННА'!BY88*$CF$4,0)*2,2),0)</f>
        <v>0</v>
      </c>
      <c r="BZ84" s="69">
        <f>'НП ДЕННА'!BZ88</f>
        <v>0</v>
      </c>
      <c r="CA84" s="276">
        <f>IF('НП ДЕННА'!CA88&gt;0,IF(ROUND('НП ДЕННА'!CA88*$CF$4,0)&gt;0,ROUND('НП ДЕННА'!CA88*$CF$4,0)*2,2),0)</f>
        <v>0</v>
      </c>
      <c r="CB84" s="276">
        <f>IF('НП ДЕННА'!CB88&gt;0,IF(ROUND('НП ДЕННА'!CB88*$CF$4,0)&gt;0,ROUND('НП ДЕННА'!CB88*$CF$4,0)*2,2),0)</f>
        <v>0</v>
      </c>
      <c r="CC84" s="276">
        <f>IF('НП ДЕННА'!CC88&gt;0,IF(ROUND('НП ДЕННА'!CC88*$CF$4,0)&gt;0,ROUND('НП ДЕННА'!CC88*$CF$4,0)*2,2),0)</f>
        <v>0</v>
      </c>
      <c r="CD84" s="69">
        <f>'НП ДЕННА'!CD88</f>
        <v>0</v>
      </c>
      <c r="CE84" s="62">
        <f t="shared" si="18"/>
        <v>0</v>
      </c>
    </row>
    <row r="85" spans="1:83" s="19" customFormat="1" ht="10.199999999999999" hidden="1" x14ac:dyDescent="0.2">
      <c r="A85" s="22" t="str">
        <f>'НП ДЕННА'!A89</f>
        <v>1.3.03</v>
      </c>
      <c r="B85" s="363">
        <f>'НП ДЕННА'!B89</f>
        <v>0</v>
      </c>
      <c r="C85" s="364">
        <f>'НП ДЕННА'!C89</f>
        <v>0</v>
      </c>
      <c r="D85" s="272">
        <f>'НП ДЕННА'!D89</f>
        <v>0</v>
      </c>
      <c r="E85" s="273">
        <f>'НП ДЕННА'!E89</f>
        <v>0</v>
      </c>
      <c r="F85" s="273">
        <f>'НП ДЕННА'!F89</f>
        <v>0</v>
      </c>
      <c r="G85" s="274">
        <f>'НП ДЕННА'!G89</f>
        <v>0</v>
      </c>
      <c r="H85" s="272">
        <f>'НП ДЕННА'!H89</f>
        <v>0</v>
      </c>
      <c r="I85" s="273">
        <f>'НП ДЕННА'!I89</f>
        <v>0</v>
      </c>
      <c r="J85" s="273">
        <f>'НП ДЕННА'!J89</f>
        <v>0</v>
      </c>
      <c r="K85" s="273">
        <f>'НП ДЕННА'!K89</f>
        <v>0</v>
      </c>
      <c r="L85" s="273">
        <f>'НП ДЕННА'!L89</f>
        <v>0</v>
      </c>
      <c r="M85" s="273">
        <f>'НП ДЕННА'!M89</f>
        <v>0</v>
      </c>
      <c r="N85" s="273">
        <f>'НП ДЕННА'!N89</f>
        <v>0</v>
      </c>
      <c r="O85" s="273">
        <f>'НП ДЕННА'!O89</f>
        <v>0</v>
      </c>
      <c r="P85" s="273">
        <f>'НП ДЕННА'!P89</f>
        <v>0</v>
      </c>
      <c r="Q85" s="273">
        <f>'НП ДЕННА'!Q89</f>
        <v>0</v>
      </c>
      <c r="R85" s="273">
        <f>'НП ДЕННА'!R89</f>
        <v>0</v>
      </c>
      <c r="S85" s="273">
        <f>'НП ДЕННА'!S89</f>
        <v>0</v>
      </c>
      <c r="T85" s="257">
        <f>'НП ДЕННА'!T89</f>
        <v>0</v>
      </c>
      <c r="U85" s="257">
        <f>'НП ДЕННА'!U89</f>
        <v>0</v>
      </c>
      <c r="V85" s="272">
        <f>'НП ДЕННА'!V89</f>
        <v>0</v>
      </c>
      <c r="W85" s="273">
        <f>'НП ДЕННА'!W89</f>
        <v>0</v>
      </c>
      <c r="X85" s="273">
        <f>'НП ДЕННА'!X89</f>
        <v>0</v>
      </c>
      <c r="Y85" s="273">
        <f>'НП ДЕННА'!Y89</f>
        <v>0</v>
      </c>
      <c r="Z85" s="273">
        <f>'НП ДЕННА'!Z89</f>
        <v>0</v>
      </c>
      <c r="AA85" s="273">
        <f>'НП ДЕННА'!AA89</f>
        <v>0</v>
      </c>
      <c r="AB85" s="273">
        <f>'НП ДЕННА'!AB89</f>
        <v>0</v>
      </c>
      <c r="AC85" s="275">
        <f>'НП ДЕННА'!AC89</f>
        <v>0</v>
      </c>
      <c r="AD85" s="134">
        <f>'НП ДЕННА'!AD89</f>
        <v>0</v>
      </c>
      <c r="AE85" s="9">
        <f t="shared" si="16"/>
        <v>0</v>
      </c>
      <c r="AF85" s="9">
        <f t="shared" si="16"/>
        <v>0</v>
      </c>
      <c r="AG85" s="9">
        <f t="shared" si="16"/>
        <v>0</v>
      </c>
      <c r="AH85" s="9">
        <f t="shared" si="17"/>
        <v>0</v>
      </c>
      <c r="AI85" s="276">
        <f>IF('НП ДЕННА'!AI89&gt;0,IF(ROUND('НП ДЕННА'!AI89*$CF$4,0)&gt;0,ROUND('НП ДЕННА'!AI89*$CF$4,0)*2,2),0)</f>
        <v>0</v>
      </c>
      <c r="AJ85" s="276">
        <f>IF('НП ДЕННА'!AJ89&gt;0,IF(ROUND('НП ДЕННА'!AJ89*$CF$4,0)&gt;0,ROUND('НП ДЕННА'!AJ89*$CF$4,0)*2,2),0)</f>
        <v>0</v>
      </c>
      <c r="AK85" s="276">
        <f>IF('НП ДЕННА'!AK89&gt;0,IF(ROUND('НП ДЕННА'!AK89*$CF$4,0)&gt;0,ROUND('НП ДЕННА'!AK89*$CF$4,0)*2,2),0)</f>
        <v>0</v>
      </c>
      <c r="AL85" s="69">
        <f>'НП ДЕННА'!AL89</f>
        <v>0</v>
      </c>
      <c r="AM85" s="276">
        <f>IF('НП ДЕННА'!AM89&gt;0,IF(ROUND('НП ДЕННА'!AM89*$CF$4,0)&gt;0,ROUND('НП ДЕННА'!AM89*$CF$4,0)*2,2),0)</f>
        <v>0</v>
      </c>
      <c r="AN85" s="276">
        <f>IF('НП ДЕННА'!AN89&gt;0,IF(ROUND('НП ДЕННА'!AN89*$CF$4,0)&gt;0,ROUND('НП ДЕННА'!AN89*$CF$4,0)*2,2),0)</f>
        <v>0</v>
      </c>
      <c r="AO85" s="276">
        <f>IF('НП ДЕННА'!AO89&gt;0,IF(ROUND('НП ДЕННА'!AO89*$CF$4,0)&gt;0,ROUND('НП ДЕННА'!AO89*$CF$4,0)*2,2),0)</f>
        <v>0</v>
      </c>
      <c r="AP85" s="69">
        <f>'НП ДЕННА'!AP89</f>
        <v>0</v>
      </c>
      <c r="AQ85" s="276">
        <f>IF('НП ДЕННА'!AQ89&gt;0,IF(ROUND('НП ДЕННА'!AQ89*$CF$4,0)&gt;0,ROUND('НП ДЕННА'!AQ89*$CF$4,0)*2,2),0)</f>
        <v>0</v>
      </c>
      <c r="AR85" s="276">
        <f>IF('НП ДЕННА'!AR89&gt;0,IF(ROUND('НП ДЕННА'!AR89*$CF$4,0)&gt;0,ROUND('НП ДЕННА'!AR89*$CF$4,0)*2,2),0)</f>
        <v>0</v>
      </c>
      <c r="AS85" s="276">
        <f>IF('НП ДЕННА'!AS89&gt;0,IF(ROUND('НП ДЕННА'!AS89*$CF$4,0)&gt;0,ROUND('НП ДЕННА'!AS89*$CF$4,0)*2,2),0)</f>
        <v>0</v>
      </c>
      <c r="AT85" s="69">
        <f>'НП ДЕННА'!AT89</f>
        <v>0</v>
      </c>
      <c r="AU85" s="276">
        <f>IF('НП ДЕННА'!AU89&gt;0,IF(ROUND('НП ДЕННА'!AU89*$CF$4,0)&gt;0,ROUND('НП ДЕННА'!AU89*$CF$4,0)*2,2),0)</f>
        <v>0</v>
      </c>
      <c r="AV85" s="276">
        <f>IF('НП ДЕННА'!AV89&gt;0,IF(ROUND('НП ДЕННА'!AV89*$CF$4,0)&gt;0,ROUND('НП ДЕННА'!AV89*$CF$4,0)*2,2),0)</f>
        <v>0</v>
      </c>
      <c r="AW85" s="276">
        <f>IF('НП ДЕННА'!AW89&gt;0,IF(ROUND('НП ДЕННА'!AW89*$CF$4,0)&gt;0,ROUND('НП ДЕННА'!AW89*$CF$4,0)*2,2),0)</f>
        <v>0</v>
      </c>
      <c r="AX85" s="69">
        <f>'НП ДЕННА'!AX89</f>
        <v>0</v>
      </c>
      <c r="AY85" s="276">
        <f>IF('НП ДЕННА'!AY89&gt;0,IF(ROUND('НП ДЕННА'!AY89*$CF$4,0)&gt;0,ROUND('НП ДЕННА'!AY89*$CF$4,0)*2,2),0)</f>
        <v>0</v>
      </c>
      <c r="AZ85" s="276">
        <f>IF('НП ДЕННА'!AZ89&gt;0,IF(ROUND('НП ДЕННА'!AZ89*$CF$4,0)&gt;0,ROUND('НП ДЕННА'!AZ89*$CF$4,0)*2,2),0)</f>
        <v>0</v>
      </c>
      <c r="BA85" s="276">
        <f>IF('НП ДЕННА'!BA89&gt;0,IF(ROUND('НП ДЕННА'!BA89*$CF$4,0)&gt;0,ROUND('НП ДЕННА'!BA89*$CF$4,0)*2,2),0)</f>
        <v>0</v>
      </c>
      <c r="BB85" s="69">
        <f>'НП ДЕННА'!BB89</f>
        <v>0</v>
      </c>
      <c r="BC85" s="276">
        <f>IF('НП ДЕННА'!BC89&gt;0,IF(ROUND('НП ДЕННА'!BC89*$CF$4,0)&gt;0,ROUND('НП ДЕННА'!BC89*$CF$4,0)*2,2),0)</f>
        <v>0</v>
      </c>
      <c r="BD85" s="276">
        <f>IF('НП ДЕННА'!BD89&gt;0,IF(ROUND('НП ДЕННА'!BD89*$CF$4,0)&gt;0,ROUND('НП ДЕННА'!BD89*$CF$4,0)*2,2),0)</f>
        <v>0</v>
      </c>
      <c r="BE85" s="276">
        <f>IF('НП ДЕННА'!BE89&gt;0,IF(ROUND('НП ДЕННА'!BE89*$CF$4,0)&gt;0,ROUND('НП ДЕННА'!BE89*$CF$4,0)*2,2),0)</f>
        <v>0</v>
      </c>
      <c r="BF85" s="69">
        <f>'НП ДЕННА'!BF89</f>
        <v>0</v>
      </c>
      <c r="BG85" s="276">
        <f>IF('НП ДЕННА'!BG89&gt;0,IF(ROUND('НП ДЕННА'!BG89*$CF$4,0)&gt;0,ROUND('НП ДЕННА'!BG89*$CF$4,0)*2,2),0)</f>
        <v>0</v>
      </c>
      <c r="BH85" s="276">
        <f>IF('НП ДЕННА'!BH89&gt;0,IF(ROUND('НП ДЕННА'!BH89*$CF$4,0)&gt;0,ROUND('НП ДЕННА'!BH89*$CF$4,0)*2,2),0)</f>
        <v>0</v>
      </c>
      <c r="BI85" s="276">
        <f>IF('НП ДЕННА'!BI89&gt;0,IF(ROUND('НП ДЕННА'!BI89*$CF$4,0)&gt;0,ROUND('НП ДЕННА'!BI89*$CF$4,0)*2,2),0)</f>
        <v>0</v>
      </c>
      <c r="BJ85" s="69">
        <f>'НП ДЕННА'!BJ89</f>
        <v>0</v>
      </c>
      <c r="BK85" s="276">
        <f>IF('НП ДЕННА'!BK89&gt;0,IF(ROUND('НП ДЕННА'!BK89*$CF$4,0)&gt;0,ROUND('НП ДЕННА'!BK89*$CF$4,0)*2,2),0)</f>
        <v>0</v>
      </c>
      <c r="BL85" s="276">
        <f>IF('НП ДЕННА'!BL89&gt;0,IF(ROUND('НП ДЕННА'!BL89*$CF$4,0)&gt;0,ROUND('НП ДЕННА'!BL89*$CF$4,0)*2,2),0)</f>
        <v>0</v>
      </c>
      <c r="BM85" s="276">
        <f>IF('НП ДЕННА'!BM89&gt;0,IF(ROUND('НП ДЕННА'!BM89*$CF$4,0)&gt;0,ROUND('НП ДЕННА'!BM89*$CF$4,0)*2,2),0)</f>
        <v>0</v>
      </c>
      <c r="BN85" s="69">
        <f>'НП ДЕННА'!BN89</f>
        <v>0</v>
      </c>
      <c r="BO85" s="276">
        <f>IF('НП ДЕННА'!BO89&gt;0,IF(ROUND('НП ДЕННА'!BO89*$CF$4,0)&gt;0,ROUND('НП ДЕННА'!BO89*$CF$4,0)*2,2),0)</f>
        <v>0</v>
      </c>
      <c r="BP85" s="276">
        <f>IF('НП ДЕННА'!BP89&gt;0,IF(ROUND('НП ДЕННА'!BP89*$CF$4,0)&gt;0,ROUND('НП ДЕННА'!BP89*$CF$4,0)*2,2),0)</f>
        <v>0</v>
      </c>
      <c r="BQ85" s="276">
        <f>IF('НП ДЕННА'!BQ89&gt;0,IF(ROUND('НП ДЕННА'!BQ89*$CF$4,0)&gt;0,ROUND('НП ДЕННА'!BQ89*$CF$4,0)*2,2),0)</f>
        <v>0</v>
      </c>
      <c r="BR85" s="69">
        <f>'НП ДЕННА'!BR89</f>
        <v>0</v>
      </c>
      <c r="BS85" s="276">
        <f>IF('НП ДЕННА'!BS89&gt;0,IF(ROUND('НП ДЕННА'!BS89*$CF$4,0)&gt;0,ROUND('НП ДЕННА'!BS89*$CF$4,0)*2,2),0)</f>
        <v>0</v>
      </c>
      <c r="BT85" s="276">
        <f>IF('НП ДЕННА'!BT89&gt;0,IF(ROUND('НП ДЕННА'!BT89*$CF$4,0)&gt;0,ROUND('НП ДЕННА'!BT89*$CF$4,0)*2,2),0)</f>
        <v>0</v>
      </c>
      <c r="BU85" s="276">
        <f>IF('НП ДЕННА'!BU89&gt;0,IF(ROUND('НП ДЕННА'!BU89*$CF$4,0)&gt;0,ROUND('НП ДЕННА'!BU89*$CF$4,0)*2,2),0)</f>
        <v>0</v>
      </c>
      <c r="BV85" s="69">
        <f>'НП ДЕННА'!BV89</f>
        <v>0</v>
      </c>
      <c r="BW85" s="276">
        <f>IF('НП ДЕННА'!BW89&gt;0,IF(ROUND('НП ДЕННА'!BW89*$CF$4,0)&gt;0,ROUND('НП ДЕННА'!BW89*$CF$4,0)*2,2),0)</f>
        <v>0</v>
      </c>
      <c r="BX85" s="276">
        <f>IF('НП ДЕННА'!BX89&gt;0,IF(ROUND('НП ДЕННА'!BX89*$CF$4,0)&gt;0,ROUND('НП ДЕННА'!BX89*$CF$4,0)*2,2),0)</f>
        <v>0</v>
      </c>
      <c r="BY85" s="276">
        <f>IF('НП ДЕННА'!BY89&gt;0,IF(ROUND('НП ДЕННА'!BY89*$CF$4,0)&gt;0,ROUND('НП ДЕННА'!BY89*$CF$4,0)*2,2),0)</f>
        <v>0</v>
      </c>
      <c r="BZ85" s="69">
        <f>'НП ДЕННА'!BZ89</f>
        <v>0</v>
      </c>
      <c r="CA85" s="276">
        <f>IF('НП ДЕННА'!CA89&gt;0,IF(ROUND('НП ДЕННА'!CA89*$CF$4,0)&gt;0,ROUND('НП ДЕННА'!CA89*$CF$4,0)*2,2),0)</f>
        <v>0</v>
      </c>
      <c r="CB85" s="276">
        <f>IF('НП ДЕННА'!CB89&gt;0,IF(ROUND('НП ДЕННА'!CB89*$CF$4,0)&gt;0,ROUND('НП ДЕННА'!CB89*$CF$4,0)*2,2),0)</f>
        <v>0</v>
      </c>
      <c r="CC85" s="276">
        <f>IF('НП ДЕННА'!CC89&gt;0,IF(ROUND('НП ДЕННА'!CC89*$CF$4,0)&gt;0,ROUND('НП ДЕННА'!CC89*$CF$4,0)*2,2),0)</f>
        <v>0</v>
      </c>
      <c r="CD85" s="69">
        <f>'НП ДЕННА'!CD89</f>
        <v>0</v>
      </c>
      <c r="CE85" s="62">
        <f t="shared" si="18"/>
        <v>0</v>
      </c>
    </row>
    <row r="86" spans="1:83" s="19" customFormat="1" ht="10.199999999999999" hidden="1" x14ac:dyDescent="0.2">
      <c r="A86" s="22" t="str">
        <f>'НП ДЕННА'!A90</f>
        <v>1.3.04</v>
      </c>
      <c r="B86" s="363">
        <f>'НП ДЕННА'!B90</f>
        <v>0</v>
      </c>
      <c r="C86" s="364">
        <f>'НП ДЕННА'!C90</f>
        <v>0</v>
      </c>
      <c r="D86" s="272">
        <f>'НП ДЕННА'!D90</f>
        <v>0</v>
      </c>
      <c r="E86" s="273">
        <f>'НП ДЕННА'!E90</f>
        <v>0</v>
      </c>
      <c r="F86" s="273">
        <f>'НП ДЕННА'!F90</f>
        <v>0</v>
      </c>
      <c r="G86" s="274">
        <f>'НП ДЕННА'!G90</f>
        <v>0</v>
      </c>
      <c r="H86" s="272">
        <f>'НП ДЕННА'!H90</f>
        <v>0</v>
      </c>
      <c r="I86" s="273">
        <f>'НП ДЕННА'!I90</f>
        <v>0</v>
      </c>
      <c r="J86" s="273">
        <f>'НП ДЕННА'!J90</f>
        <v>0</v>
      </c>
      <c r="K86" s="273">
        <f>'НП ДЕННА'!K90</f>
        <v>0</v>
      </c>
      <c r="L86" s="273">
        <f>'НП ДЕННА'!L90</f>
        <v>0</v>
      </c>
      <c r="M86" s="273">
        <f>'НП ДЕННА'!M90</f>
        <v>0</v>
      </c>
      <c r="N86" s="273">
        <f>'НП ДЕННА'!N90</f>
        <v>0</v>
      </c>
      <c r="O86" s="273">
        <f>'НП ДЕННА'!O90</f>
        <v>0</v>
      </c>
      <c r="P86" s="273">
        <f>'НП ДЕННА'!P90</f>
        <v>0</v>
      </c>
      <c r="Q86" s="273">
        <f>'НП ДЕННА'!Q90</f>
        <v>0</v>
      </c>
      <c r="R86" s="273">
        <f>'НП ДЕННА'!R90</f>
        <v>0</v>
      </c>
      <c r="S86" s="273">
        <f>'НП ДЕННА'!S90</f>
        <v>0</v>
      </c>
      <c r="T86" s="257">
        <f>'НП ДЕННА'!T90</f>
        <v>0</v>
      </c>
      <c r="U86" s="257">
        <f>'НП ДЕННА'!U90</f>
        <v>0</v>
      </c>
      <c r="V86" s="272">
        <f>'НП ДЕННА'!V90</f>
        <v>0</v>
      </c>
      <c r="W86" s="273">
        <f>'НП ДЕННА'!W90</f>
        <v>0</v>
      </c>
      <c r="X86" s="273">
        <f>'НП ДЕННА'!X90</f>
        <v>0</v>
      </c>
      <c r="Y86" s="273">
        <f>'НП ДЕННА'!Y90</f>
        <v>0</v>
      </c>
      <c r="Z86" s="273">
        <f>'НП ДЕННА'!Z90</f>
        <v>0</v>
      </c>
      <c r="AA86" s="273">
        <f>'НП ДЕННА'!AA90</f>
        <v>0</v>
      </c>
      <c r="AB86" s="273">
        <f>'НП ДЕННА'!AB90</f>
        <v>0</v>
      </c>
      <c r="AC86" s="275"/>
      <c r="AD86" s="134">
        <f>'НП ДЕННА'!AD90</f>
        <v>0</v>
      </c>
      <c r="AE86" s="9">
        <f t="shared" ref="AE86:AG90" si="19">AI86+AM86+AQ86+AU86+AY86+BC86+BG86+BK86+BO86+BS86+BW86+CA86</f>
        <v>0</v>
      </c>
      <c r="AF86" s="9">
        <f t="shared" si="19"/>
        <v>0</v>
      </c>
      <c r="AG86" s="9">
        <f t="shared" si="19"/>
        <v>0</v>
      </c>
      <c r="AH86" s="9">
        <f>AC86-AE86</f>
        <v>0</v>
      </c>
      <c r="AI86" s="276">
        <f>IF('НП ДЕННА'!AI90&gt;0,IF(ROUND('НП ДЕННА'!AI90*$CF$4,0)&gt;0,ROUND('НП ДЕННА'!AI90*$CF$4,0)*2,2),0)</f>
        <v>0</v>
      </c>
      <c r="AJ86" s="276">
        <f>IF('НП ДЕННА'!AJ90&gt;0,IF(ROUND('НП ДЕННА'!AJ90*$CF$4,0)&gt;0,ROUND('НП ДЕННА'!AJ90*$CF$4,0)*2,2),0)</f>
        <v>0</v>
      </c>
      <c r="AK86" s="276">
        <f>IF('НП ДЕННА'!AK90&gt;0,IF(ROUND('НП ДЕННА'!AK90*$CF$4,0)&gt;0,ROUND('НП ДЕННА'!AK90*$CF$4,0)*2,2),0)</f>
        <v>0</v>
      </c>
      <c r="AL86" s="69">
        <f>'НП ДЕННА'!AL90</f>
        <v>0</v>
      </c>
      <c r="AM86" s="276">
        <f>IF('НП ДЕННА'!AM90&gt;0,IF(ROUND('НП ДЕННА'!AM90*$CF$4,0)&gt;0,ROUND('НП ДЕННА'!AM90*$CF$4,0)*2,2),0)</f>
        <v>0</v>
      </c>
      <c r="AN86" s="276">
        <f>IF('НП ДЕННА'!AN90&gt;0,IF(ROUND('НП ДЕННА'!AN90*$CF$4,0)&gt;0,ROUND('НП ДЕННА'!AN90*$CF$4,0)*2,2),0)</f>
        <v>0</v>
      </c>
      <c r="AO86" s="276">
        <f>IF('НП ДЕННА'!AO90&gt;0,IF(ROUND('НП ДЕННА'!AO90*$CF$4,0)&gt;0,ROUND('НП ДЕННА'!AO90*$CF$4,0)*2,2),0)</f>
        <v>0</v>
      </c>
      <c r="AP86" s="69">
        <f>'НП ДЕННА'!AP90</f>
        <v>0</v>
      </c>
      <c r="AQ86" s="276">
        <f>IF('НП ДЕННА'!AQ90&gt;0,IF(ROUND('НП ДЕННА'!AQ90*$CF$4,0)&gt;0,ROUND('НП ДЕННА'!AQ90*$CF$4,0)*2,2),0)</f>
        <v>0</v>
      </c>
      <c r="AR86" s="276">
        <f>IF('НП ДЕННА'!AR90&gt;0,IF(ROUND('НП ДЕННА'!AR90*$CF$4,0)&gt;0,ROUND('НП ДЕННА'!AR90*$CF$4,0)*2,2),0)</f>
        <v>0</v>
      </c>
      <c r="AS86" s="276">
        <f>IF('НП ДЕННА'!AS90&gt;0,IF(ROUND('НП ДЕННА'!AS90*$CF$4,0)&gt;0,ROUND('НП ДЕННА'!AS90*$CF$4,0)*2,2),0)</f>
        <v>0</v>
      </c>
      <c r="AT86" s="69">
        <f>'НП ДЕННА'!AT90</f>
        <v>0</v>
      </c>
      <c r="AU86" s="276">
        <f>IF('НП ДЕННА'!AU90&gt;0,IF(ROUND('НП ДЕННА'!AU90*$CF$4,0)&gt;0,ROUND('НП ДЕННА'!AU90*$CF$4,0)*2,2),0)</f>
        <v>0</v>
      </c>
      <c r="AV86" s="276">
        <f>IF('НП ДЕННА'!AV90&gt;0,IF(ROUND('НП ДЕННА'!AV90*$CF$4,0)&gt;0,ROUND('НП ДЕННА'!AV90*$CF$4,0)*2,2),0)</f>
        <v>0</v>
      </c>
      <c r="AW86" s="276">
        <f>IF('НП ДЕННА'!AW90&gt;0,IF(ROUND('НП ДЕННА'!AW90*$CF$4,0)&gt;0,ROUND('НП ДЕННА'!AW90*$CF$4,0)*2,2),0)</f>
        <v>0</v>
      </c>
      <c r="AX86" s="69">
        <f>'НП ДЕННА'!AX90</f>
        <v>0</v>
      </c>
      <c r="AY86" s="276">
        <f>IF('НП ДЕННА'!AY90&gt;0,IF(ROUND('НП ДЕННА'!AY90*$CF$4,0)&gt;0,ROUND('НП ДЕННА'!AY90*$CF$4,0)*2,2),0)</f>
        <v>0</v>
      </c>
      <c r="AZ86" s="276">
        <f>IF('НП ДЕННА'!AZ90&gt;0,IF(ROUND('НП ДЕННА'!AZ90*$CF$4,0)&gt;0,ROUND('НП ДЕННА'!AZ90*$CF$4,0)*2,2),0)</f>
        <v>0</v>
      </c>
      <c r="BA86" s="276">
        <f>IF('НП ДЕННА'!BA90&gt;0,IF(ROUND('НП ДЕННА'!BA90*$CF$4,0)&gt;0,ROUND('НП ДЕННА'!BA90*$CF$4,0)*2,2),0)</f>
        <v>0</v>
      </c>
      <c r="BB86" s="69">
        <f>'НП ДЕННА'!BB90</f>
        <v>0</v>
      </c>
      <c r="BC86" s="276">
        <f>IF('НП ДЕННА'!BC90&gt;0,IF(ROUND('НП ДЕННА'!BC90*$CF$4,0)&gt;0,ROUND('НП ДЕННА'!BC90*$CF$4,0)*2,2),0)</f>
        <v>0</v>
      </c>
      <c r="BD86" s="276">
        <f>IF('НП ДЕННА'!BD90&gt;0,IF(ROUND('НП ДЕННА'!BD90*$CF$4,0)&gt;0,ROUND('НП ДЕННА'!BD90*$CF$4,0)*2,2),0)</f>
        <v>0</v>
      </c>
      <c r="BE86" s="276">
        <f>IF('НП ДЕННА'!BE90&gt;0,IF(ROUND('НП ДЕННА'!BE90*$CF$4,0)&gt;0,ROUND('НП ДЕННА'!BE90*$CF$4,0)*2,2),0)</f>
        <v>0</v>
      </c>
      <c r="BF86" s="69">
        <f>'НП ДЕННА'!BF90</f>
        <v>0</v>
      </c>
      <c r="BG86" s="276">
        <f>IF('НП ДЕННА'!BG90&gt;0,IF(ROUND('НП ДЕННА'!BG90*$CF$4,0)&gt;0,ROUND('НП ДЕННА'!BG90*$CF$4,0)*2,2),0)</f>
        <v>0</v>
      </c>
      <c r="BH86" s="276">
        <f>IF('НП ДЕННА'!BH90&gt;0,IF(ROUND('НП ДЕННА'!BH90*$CF$4,0)&gt;0,ROUND('НП ДЕННА'!BH90*$CF$4,0)*2,2),0)</f>
        <v>0</v>
      </c>
      <c r="BI86" s="276">
        <f>IF('НП ДЕННА'!BI90&gt;0,IF(ROUND('НП ДЕННА'!BI90*$CF$4,0)&gt;0,ROUND('НП ДЕННА'!BI90*$CF$4,0)*2,2),0)</f>
        <v>0</v>
      </c>
      <c r="BJ86" s="69">
        <f>'НП ДЕННА'!BJ90</f>
        <v>0</v>
      </c>
      <c r="BK86" s="276">
        <f>IF('НП ДЕННА'!BK90&gt;0,IF(ROUND('НП ДЕННА'!BK90*$CF$4,0)&gt;0,ROUND('НП ДЕННА'!BK90*$CF$4,0)*2,2),0)</f>
        <v>0</v>
      </c>
      <c r="BL86" s="276">
        <f>IF('НП ДЕННА'!BL90&gt;0,IF(ROUND('НП ДЕННА'!BL90*$CF$4,0)&gt;0,ROUND('НП ДЕННА'!BL90*$CF$4,0)*2,2),0)</f>
        <v>0</v>
      </c>
      <c r="BM86" s="276">
        <f>IF('НП ДЕННА'!BM90&gt;0,IF(ROUND('НП ДЕННА'!BM90*$CF$4,0)&gt;0,ROUND('НП ДЕННА'!BM90*$CF$4,0)*2,2),0)</f>
        <v>0</v>
      </c>
      <c r="BN86" s="69">
        <f>'НП ДЕННА'!BN90</f>
        <v>0</v>
      </c>
      <c r="BO86" s="276">
        <f>IF('НП ДЕННА'!BO90&gt;0,IF(ROUND('НП ДЕННА'!BO90*$CF$4,0)&gt;0,ROUND('НП ДЕННА'!BO90*$CF$4,0)*2,2),0)</f>
        <v>0</v>
      </c>
      <c r="BP86" s="276">
        <f>IF('НП ДЕННА'!BP90&gt;0,IF(ROUND('НП ДЕННА'!BP90*$CF$4,0)&gt;0,ROUND('НП ДЕННА'!BP90*$CF$4,0)*2,2),0)</f>
        <v>0</v>
      </c>
      <c r="BQ86" s="276">
        <f>IF('НП ДЕННА'!BQ90&gt;0,IF(ROUND('НП ДЕННА'!BQ90*$CF$4,0)&gt;0,ROUND('НП ДЕННА'!BQ90*$CF$4,0)*2,2),0)</f>
        <v>0</v>
      </c>
      <c r="BR86" s="69">
        <f>'НП ДЕННА'!BR90</f>
        <v>0</v>
      </c>
      <c r="BS86" s="276">
        <f>IF('НП ДЕННА'!BS90&gt;0,IF(ROUND('НП ДЕННА'!BS90*$CF$4,0)&gt;0,ROUND('НП ДЕННА'!BS90*$CF$4,0)*2,2),0)</f>
        <v>0</v>
      </c>
      <c r="BT86" s="276">
        <f>IF('НП ДЕННА'!BT90&gt;0,IF(ROUND('НП ДЕННА'!BT90*$CF$4,0)&gt;0,ROUND('НП ДЕННА'!BT90*$CF$4,0)*2,2),0)</f>
        <v>0</v>
      </c>
      <c r="BU86" s="276">
        <f>IF('НП ДЕННА'!BU90&gt;0,IF(ROUND('НП ДЕННА'!BU90*$CF$4,0)&gt;0,ROUND('НП ДЕННА'!BU90*$CF$4,0)*2,2),0)</f>
        <v>0</v>
      </c>
      <c r="BV86" s="69">
        <f>'НП ДЕННА'!BV90</f>
        <v>0</v>
      </c>
      <c r="BW86" s="276">
        <f>IF('НП ДЕННА'!BW90&gt;0,IF(ROUND('НП ДЕННА'!BW90*$CF$4,0)&gt;0,ROUND('НП ДЕННА'!BW90*$CF$4,0)*2,2),0)</f>
        <v>0</v>
      </c>
      <c r="BX86" s="276">
        <f>IF('НП ДЕННА'!BX90&gt;0,IF(ROUND('НП ДЕННА'!BX90*$CF$4,0)&gt;0,ROUND('НП ДЕННА'!BX90*$CF$4,0)*2,2),0)</f>
        <v>0</v>
      </c>
      <c r="BY86" s="276">
        <f>IF('НП ДЕННА'!BY90&gt;0,IF(ROUND('НП ДЕННА'!BY90*$CF$4,0)&gt;0,ROUND('НП ДЕННА'!BY90*$CF$4,0)*2,2),0)</f>
        <v>0</v>
      </c>
      <c r="BZ86" s="69">
        <f>'НП ДЕННА'!BZ90</f>
        <v>0</v>
      </c>
      <c r="CA86" s="276">
        <f>IF('НП ДЕННА'!CA90&gt;0,IF(ROUND('НП ДЕННА'!CA90*$CF$4,0)&gt;0,ROUND('НП ДЕННА'!CA90*$CF$4,0)*2,2),0)</f>
        <v>0</v>
      </c>
      <c r="CB86" s="276">
        <f>IF('НП ДЕННА'!CB90&gt;0,IF(ROUND('НП ДЕННА'!CB90*$CF$4,0)&gt;0,ROUND('НП ДЕННА'!CB90*$CF$4,0)*2,2),0)</f>
        <v>0</v>
      </c>
      <c r="CC86" s="276">
        <f>IF('НП ДЕННА'!CC90&gt;0,IF(ROUND('НП ДЕННА'!CC90*$CF$4,0)&gt;0,ROUND('НП ДЕННА'!CC90*$CF$4,0)*2,2),0)</f>
        <v>0</v>
      </c>
      <c r="CD86" s="69">
        <f>'НП ДЕННА'!CD90</f>
        <v>0</v>
      </c>
      <c r="CE86" s="62">
        <f t="shared" si="18"/>
        <v>0</v>
      </c>
    </row>
    <row r="87" spans="1:83" s="19" customFormat="1" ht="10.199999999999999" hidden="1" x14ac:dyDescent="0.2">
      <c r="A87" s="22" t="str">
        <f>'НП ДЕННА'!A91</f>
        <v>1.3.05</v>
      </c>
      <c r="B87" s="363">
        <f>'НП ДЕННА'!B91</f>
        <v>0</v>
      </c>
      <c r="C87" s="364">
        <f>'НП ДЕННА'!C91</f>
        <v>0</v>
      </c>
      <c r="D87" s="272">
        <f>'НП ДЕННА'!D91</f>
        <v>0</v>
      </c>
      <c r="E87" s="273">
        <f>'НП ДЕННА'!E91</f>
        <v>0</v>
      </c>
      <c r="F87" s="273">
        <f>'НП ДЕННА'!F91</f>
        <v>0</v>
      </c>
      <c r="G87" s="274">
        <f>'НП ДЕННА'!G91</f>
        <v>0</v>
      </c>
      <c r="H87" s="272">
        <f>'НП ДЕННА'!H91</f>
        <v>0</v>
      </c>
      <c r="I87" s="273">
        <f>'НП ДЕННА'!I91</f>
        <v>0</v>
      </c>
      <c r="J87" s="273">
        <f>'НП ДЕННА'!J91</f>
        <v>0</v>
      </c>
      <c r="K87" s="273">
        <f>'НП ДЕННА'!K91</f>
        <v>0</v>
      </c>
      <c r="L87" s="273">
        <f>'НП ДЕННА'!L91</f>
        <v>0</v>
      </c>
      <c r="M87" s="273">
        <f>'НП ДЕННА'!M91</f>
        <v>0</v>
      </c>
      <c r="N87" s="273">
        <f>'НП ДЕННА'!N91</f>
        <v>0</v>
      </c>
      <c r="O87" s="273">
        <f>'НП ДЕННА'!O91</f>
        <v>0</v>
      </c>
      <c r="P87" s="273">
        <f>'НП ДЕННА'!P91</f>
        <v>0</v>
      </c>
      <c r="Q87" s="273">
        <f>'НП ДЕННА'!Q91</f>
        <v>0</v>
      </c>
      <c r="R87" s="273">
        <f>'НП ДЕННА'!R91</f>
        <v>0</v>
      </c>
      <c r="S87" s="273">
        <f>'НП ДЕННА'!S91</f>
        <v>0</v>
      </c>
      <c r="T87" s="257">
        <f>'НП ДЕННА'!T91</f>
        <v>0</v>
      </c>
      <c r="U87" s="257">
        <f>'НП ДЕННА'!U91</f>
        <v>0</v>
      </c>
      <c r="V87" s="272">
        <f>'НП ДЕННА'!V91</f>
        <v>0</v>
      </c>
      <c r="W87" s="273">
        <f>'НП ДЕННА'!W91</f>
        <v>0</v>
      </c>
      <c r="X87" s="273">
        <f>'НП ДЕННА'!X91</f>
        <v>0</v>
      </c>
      <c r="Y87" s="273">
        <f>'НП ДЕННА'!Y91</f>
        <v>0</v>
      </c>
      <c r="Z87" s="273">
        <f>'НП ДЕННА'!Z91</f>
        <v>0</v>
      </c>
      <c r="AA87" s="273">
        <f>'НП ДЕННА'!AA91</f>
        <v>0</v>
      </c>
      <c r="AB87" s="273">
        <f>'НП ДЕННА'!AB91</f>
        <v>0</v>
      </c>
      <c r="AC87" s="275">
        <f>'НП ДЕННА'!AC91</f>
        <v>0</v>
      </c>
      <c r="AD87" s="134">
        <f>'НП ДЕННА'!AD91</f>
        <v>0</v>
      </c>
      <c r="AE87" s="9">
        <f t="shared" si="19"/>
        <v>0</v>
      </c>
      <c r="AF87" s="9">
        <f t="shared" si="19"/>
        <v>0</v>
      </c>
      <c r="AG87" s="9">
        <f t="shared" si="19"/>
        <v>0</v>
      </c>
      <c r="AH87" s="9">
        <f>AC87-AE87</f>
        <v>0</v>
      </c>
      <c r="AI87" s="276">
        <f>IF('НП ДЕННА'!AI91&gt;0,IF(ROUND('НП ДЕННА'!AI91*$CF$4,0)&gt;0,ROUND('НП ДЕННА'!AI91*$CF$4,0)*2,2),0)</f>
        <v>0</v>
      </c>
      <c r="AJ87" s="276">
        <f>IF('НП ДЕННА'!AJ91&gt;0,IF(ROUND('НП ДЕННА'!AJ91*$CF$4,0)&gt;0,ROUND('НП ДЕННА'!AJ91*$CF$4,0)*2,2),0)</f>
        <v>0</v>
      </c>
      <c r="AK87" s="276">
        <f>IF('НП ДЕННА'!AK91&gt;0,IF(ROUND('НП ДЕННА'!AK91*$CF$4,0)&gt;0,ROUND('НП ДЕННА'!AK91*$CF$4,0)*2,2),0)</f>
        <v>0</v>
      </c>
      <c r="AL87" s="69">
        <f>'НП ДЕННА'!AL91</f>
        <v>0</v>
      </c>
      <c r="AM87" s="276">
        <f>IF('НП ДЕННА'!AM91&gt;0,IF(ROUND('НП ДЕННА'!AM91*$CF$4,0)&gt;0,ROUND('НП ДЕННА'!AM91*$CF$4,0)*2,2),0)</f>
        <v>0</v>
      </c>
      <c r="AN87" s="276">
        <f>IF('НП ДЕННА'!AN91&gt;0,IF(ROUND('НП ДЕННА'!AN91*$CF$4,0)&gt;0,ROUND('НП ДЕННА'!AN91*$CF$4,0)*2,2),0)</f>
        <v>0</v>
      </c>
      <c r="AO87" s="276">
        <f>IF('НП ДЕННА'!AO91&gt;0,IF(ROUND('НП ДЕННА'!AO91*$CF$4,0)&gt;0,ROUND('НП ДЕННА'!AO91*$CF$4,0)*2,2),0)</f>
        <v>0</v>
      </c>
      <c r="AP87" s="69">
        <f>'НП ДЕННА'!AP91</f>
        <v>0</v>
      </c>
      <c r="AQ87" s="276">
        <f>IF('НП ДЕННА'!AQ91&gt;0,IF(ROUND('НП ДЕННА'!AQ91*$CF$4,0)&gt;0,ROUND('НП ДЕННА'!AQ91*$CF$4,0)*2,2),0)</f>
        <v>0</v>
      </c>
      <c r="AR87" s="276">
        <f>IF('НП ДЕННА'!AR91&gt;0,IF(ROUND('НП ДЕННА'!AR91*$CF$4,0)&gt;0,ROUND('НП ДЕННА'!AR91*$CF$4,0)*2,2),0)</f>
        <v>0</v>
      </c>
      <c r="AS87" s="276">
        <f>IF('НП ДЕННА'!AS91&gt;0,IF(ROUND('НП ДЕННА'!AS91*$CF$4,0)&gt;0,ROUND('НП ДЕННА'!AS91*$CF$4,0)*2,2),0)</f>
        <v>0</v>
      </c>
      <c r="AT87" s="69">
        <f>'НП ДЕННА'!AT91</f>
        <v>0</v>
      </c>
      <c r="AU87" s="276">
        <f>IF('НП ДЕННА'!AU91&gt;0,IF(ROUND('НП ДЕННА'!AU91*$CF$4,0)&gt;0,ROUND('НП ДЕННА'!AU91*$CF$4,0)*2,2),0)</f>
        <v>0</v>
      </c>
      <c r="AV87" s="276">
        <f>IF('НП ДЕННА'!AV91&gt;0,IF(ROUND('НП ДЕННА'!AV91*$CF$4,0)&gt;0,ROUND('НП ДЕННА'!AV91*$CF$4,0)*2,2),0)</f>
        <v>0</v>
      </c>
      <c r="AW87" s="276">
        <f>IF('НП ДЕННА'!AW91&gt;0,IF(ROUND('НП ДЕННА'!AW91*$CF$4,0)&gt;0,ROUND('НП ДЕННА'!AW91*$CF$4,0)*2,2),0)</f>
        <v>0</v>
      </c>
      <c r="AX87" s="69">
        <f>'НП ДЕННА'!AX91</f>
        <v>0</v>
      </c>
      <c r="AY87" s="276">
        <f>IF('НП ДЕННА'!AY91&gt;0,IF(ROUND('НП ДЕННА'!AY91*$CF$4,0)&gt;0,ROUND('НП ДЕННА'!AY91*$CF$4,0)*2,2),0)</f>
        <v>0</v>
      </c>
      <c r="AZ87" s="276">
        <f>IF('НП ДЕННА'!AZ91&gt;0,IF(ROUND('НП ДЕННА'!AZ91*$CF$4,0)&gt;0,ROUND('НП ДЕННА'!AZ91*$CF$4,0)*2,2),0)</f>
        <v>0</v>
      </c>
      <c r="BA87" s="276">
        <f>IF('НП ДЕННА'!BA91&gt;0,IF(ROUND('НП ДЕННА'!BA91*$CF$4,0)&gt;0,ROUND('НП ДЕННА'!BA91*$CF$4,0)*2,2),0)</f>
        <v>0</v>
      </c>
      <c r="BB87" s="69">
        <f>'НП ДЕННА'!BB91</f>
        <v>0</v>
      </c>
      <c r="BC87" s="276">
        <f>IF('НП ДЕННА'!BC91&gt;0,IF(ROUND('НП ДЕННА'!BC91*$CF$4,0)&gt;0,ROUND('НП ДЕННА'!BC91*$CF$4,0)*2,2),0)</f>
        <v>0</v>
      </c>
      <c r="BD87" s="276">
        <f>IF('НП ДЕННА'!BD91&gt;0,IF(ROUND('НП ДЕННА'!BD91*$CF$4,0)&gt;0,ROUND('НП ДЕННА'!BD91*$CF$4,0)*2,2),0)</f>
        <v>0</v>
      </c>
      <c r="BE87" s="276">
        <f>IF('НП ДЕННА'!BE91&gt;0,IF(ROUND('НП ДЕННА'!BE91*$CF$4,0)&gt;0,ROUND('НП ДЕННА'!BE91*$CF$4,0)*2,2),0)</f>
        <v>0</v>
      </c>
      <c r="BF87" s="69">
        <f>'НП ДЕННА'!BF91</f>
        <v>0</v>
      </c>
      <c r="BG87" s="276">
        <f>IF('НП ДЕННА'!BG91&gt;0,IF(ROUND('НП ДЕННА'!BG91*$CF$4,0)&gt;0,ROUND('НП ДЕННА'!BG91*$CF$4,0)*2,2),0)</f>
        <v>0</v>
      </c>
      <c r="BH87" s="276">
        <f>IF('НП ДЕННА'!BH91&gt;0,IF(ROUND('НП ДЕННА'!BH91*$CF$4,0)&gt;0,ROUND('НП ДЕННА'!BH91*$CF$4,0)*2,2),0)</f>
        <v>0</v>
      </c>
      <c r="BI87" s="276">
        <f>IF('НП ДЕННА'!BI91&gt;0,IF(ROUND('НП ДЕННА'!BI91*$CF$4,0)&gt;0,ROUND('НП ДЕННА'!BI91*$CF$4,0)*2,2),0)</f>
        <v>0</v>
      </c>
      <c r="BJ87" s="69">
        <f>'НП ДЕННА'!BJ91</f>
        <v>0</v>
      </c>
      <c r="BK87" s="276">
        <f>IF('НП ДЕННА'!BK91&gt;0,IF(ROUND('НП ДЕННА'!BK91*$CF$4,0)&gt;0,ROUND('НП ДЕННА'!BK91*$CF$4,0)*2,2),0)</f>
        <v>0</v>
      </c>
      <c r="BL87" s="276">
        <f>IF('НП ДЕННА'!BL91&gt;0,IF(ROUND('НП ДЕННА'!BL91*$CF$4,0)&gt;0,ROUND('НП ДЕННА'!BL91*$CF$4,0)*2,2),0)</f>
        <v>0</v>
      </c>
      <c r="BM87" s="276">
        <f>IF('НП ДЕННА'!BM91&gt;0,IF(ROUND('НП ДЕННА'!BM91*$CF$4,0)&gt;0,ROUND('НП ДЕННА'!BM91*$CF$4,0)*2,2),0)</f>
        <v>0</v>
      </c>
      <c r="BN87" s="69">
        <f>'НП ДЕННА'!BN91</f>
        <v>0</v>
      </c>
      <c r="BO87" s="276">
        <f>IF('НП ДЕННА'!BO91&gt;0,IF(ROUND('НП ДЕННА'!BO91*$CF$4,0)&gt;0,ROUND('НП ДЕННА'!BO91*$CF$4,0)*2,2),0)</f>
        <v>0</v>
      </c>
      <c r="BP87" s="276">
        <f>IF('НП ДЕННА'!BP91&gt;0,IF(ROUND('НП ДЕННА'!BP91*$CF$4,0)&gt;0,ROUND('НП ДЕННА'!BP91*$CF$4,0)*2,2),0)</f>
        <v>0</v>
      </c>
      <c r="BQ87" s="276">
        <f>IF('НП ДЕННА'!BQ91&gt;0,IF(ROUND('НП ДЕННА'!BQ91*$CF$4,0)&gt;0,ROUND('НП ДЕННА'!BQ91*$CF$4,0)*2,2),0)</f>
        <v>0</v>
      </c>
      <c r="BR87" s="69">
        <f>'НП ДЕННА'!BR91</f>
        <v>0</v>
      </c>
      <c r="BS87" s="276">
        <f>IF('НП ДЕННА'!BS91&gt;0,IF(ROUND('НП ДЕННА'!BS91*$CF$4,0)&gt;0,ROUND('НП ДЕННА'!BS91*$CF$4,0)*2,2),0)</f>
        <v>0</v>
      </c>
      <c r="BT87" s="276">
        <f>IF('НП ДЕННА'!BT91&gt;0,IF(ROUND('НП ДЕННА'!BT91*$CF$4,0)&gt;0,ROUND('НП ДЕННА'!BT91*$CF$4,0)*2,2),0)</f>
        <v>0</v>
      </c>
      <c r="BU87" s="276">
        <f>IF('НП ДЕННА'!BU91&gt;0,IF(ROUND('НП ДЕННА'!BU91*$CF$4,0)&gt;0,ROUND('НП ДЕННА'!BU91*$CF$4,0)*2,2),0)</f>
        <v>0</v>
      </c>
      <c r="BV87" s="69">
        <f>'НП ДЕННА'!BV91</f>
        <v>0</v>
      </c>
      <c r="BW87" s="276">
        <f>IF('НП ДЕННА'!BW91&gt;0,IF(ROUND('НП ДЕННА'!BW91*$CF$4,0)&gt;0,ROUND('НП ДЕННА'!BW91*$CF$4,0)*2,2),0)</f>
        <v>0</v>
      </c>
      <c r="BX87" s="276">
        <f>IF('НП ДЕННА'!BX91&gt;0,IF(ROUND('НП ДЕННА'!BX91*$CF$4,0)&gt;0,ROUND('НП ДЕННА'!BX91*$CF$4,0)*2,2),0)</f>
        <v>0</v>
      </c>
      <c r="BY87" s="276">
        <f>IF('НП ДЕННА'!BY91&gt;0,IF(ROUND('НП ДЕННА'!BY91*$CF$4,0)&gt;0,ROUND('НП ДЕННА'!BY91*$CF$4,0)*2,2),0)</f>
        <v>0</v>
      </c>
      <c r="BZ87" s="69">
        <f>'НП ДЕННА'!BZ91</f>
        <v>0</v>
      </c>
      <c r="CA87" s="276">
        <f>IF('НП ДЕННА'!CA91&gt;0,IF(ROUND('НП ДЕННА'!CA91*$CF$4,0)&gt;0,ROUND('НП ДЕННА'!CA91*$CF$4,0)*2,2),0)</f>
        <v>0</v>
      </c>
      <c r="CB87" s="276">
        <f>IF('НП ДЕННА'!CB91&gt;0,IF(ROUND('НП ДЕННА'!CB91*$CF$4,0)&gt;0,ROUND('НП ДЕННА'!CB91*$CF$4,0)*2,2),0)</f>
        <v>0</v>
      </c>
      <c r="CC87" s="276">
        <f>IF('НП ДЕННА'!CC91&gt;0,IF(ROUND('НП ДЕННА'!CC91*$CF$4,0)&gt;0,ROUND('НП ДЕННА'!CC91*$CF$4,0)*2,2),0)</f>
        <v>0</v>
      </c>
      <c r="CD87" s="69">
        <f>'НП ДЕННА'!CD91</f>
        <v>0</v>
      </c>
      <c r="CE87" s="62">
        <f t="shared" si="18"/>
        <v>0</v>
      </c>
    </row>
    <row r="88" spans="1:83" s="19" customFormat="1" ht="10.199999999999999" hidden="1" x14ac:dyDescent="0.2">
      <c r="A88" s="22" t="str">
        <f>'НП ДЕННА'!A92</f>
        <v>1.3.06</v>
      </c>
      <c r="B88" s="363">
        <f>'НП ДЕННА'!B92</f>
        <v>0</v>
      </c>
      <c r="C88" s="364">
        <f>'НП ДЕННА'!C92</f>
        <v>0</v>
      </c>
      <c r="D88" s="272">
        <f>'НП ДЕННА'!D92</f>
        <v>0</v>
      </c>
      <c r="E88" s="273">
        <f>'НП ДЕННА'!E92</f>
        <v>0</v>
      </c>
      <c r="F88" s="273">
        <f>'НП ДЕННА'!F92</f>
        <v>0</v>
      </c>
      <c r="G88" s="274">
        <f>'НП ДЕННА'!G92</f>
        <v>0</v>
      </c>
      <c r="H88" s="272">
        <f>'НП ДЕННА'!H92</f>
        <v>0</v>
      </c>
      <c r="I88" s="273">
        <f>'НП ДЕННА'!I92</f>
        <v>0</v>
      </c>
      <c r="J88" s="273">
        <f>'НП ДЕННА'!J92</f>
        <v>0</v>
      </c>
      <c r="K88" s="273">
        <f>'НП ДЕННА'!K92</f>
        <v>0</v>
      </c>
      <c r="L88" s="273">
        <f>'НП ДЕННА'!L92</f>
        <v>0</v>
      </c>
      <c r="M88" s="273">
        <f>'НП ДЕННА'!M92</f>
        <v>0</v>
      </c>
      <c r="N88" s="273">
        <f>'НП ДЕННА'!N92</f>
        <v>0</v>
      </c>
      <c r="O88" s="273">
        <f>'НП ДЕННА'!O92</f>
        <v>0</v>
      </c>
      <c r="P88" s="273">
        <f>'НП ДЕННА'!P92</f>
        <v>0</v>
      </c>
      <c r="Q88" s="273">
        <f>'НП ДЕННА'!Q92</f>
        <v>0</v>
      </c>
      <c r="R88" s="273">
        <f>'НП ДЕННА'!R92</f>
        <v>0</v>
      </c>
      <c r="S88" s="273">
        <f>'НП ДЕННА'!S92</f>
        <v>0</v>
      </c>
      <c r="T88" s="257">
        <f>'НП ДЕННА'!T92</f>
        <v>0</v>
      </c>
      <c r="U88" s="257">
        <f>'НП ДЕННА'!U92</f>
        <v>0</v>
      </c>
      <c r="V88" s="272">
        <f>'НП ДЕННА'!V92</f>
        <v>0</v>
      </c>
      <c r="W88" s="273">
        <f>'НП ДЕННА'!W92</f>
        <v>0</v>
      </c>
      <c r="X88" s="273">
        <f>'НП ДЕННА'!X92</f>
        <v>0</v>
      </c>
      <c r="Y88" s="273">
        <f>'НП ДЕННА'!Y92</f>
        <v>0</v>
      </c>
      <c r="Z88" s="273">
        <f>'НП ДЕННА'!Z92</f>
        <v>0</v>
      </c>
      <c r="AA88" s="273">
        <f>'НП ДЕННА'!AA92</f>
        <v>0</v>
      </c>
      <c r="AB88" s="273">
        <f>'НП ДЕННА'!AB92</f>
        <v>0</v>
      </c>
      <c r="AC88" s="275">
        <f>'НП ДЕННА'!AC92</f>
        <v>0</v>
      </c>
      <c r="AD88" s="134">
        <f>'НП ДЕННА'!AD92</f>
        <v>0</v>
      </c>
      <c r="AE88" s="9">
        <f t="shared" si="19"/>
        <v>0</v>
      </c>
      <c r="AF88" s="9">
        <f t="shared" si="19"/>
        <v>0</v>
      </c>
      <c r="AG88" s="9">
        <f t="shared" si="19"/>
        <v>0</v>
      </c>
      <c r="AH88" s="9">
        <f>AC88-AE88</f>
        <v>0</v>
      </c>
      <c r="AI88" s="276">
        <f>IF('НП ДЕННА'!AI92&gt;0,IF(ROUND('НП ДЕННА'!AI92*$CF$4,0)&gt;0,ROUND('НП ДЕННА'!AI92*$CF$4,0)*2,2),0)</f>
        <v>0</v>
      </c>
      <c r="AJ88" s="276">
        <f>IF('НП ДЕННА'!AJ92&gt;0,IF(ROUND('НП ДЕННА'!AJ92*$CF$4,0)&gt;0,ROUND('НП ДЕННА'!AJ92*$CF$4,0)*2,2),0)</f>
        <v>0</v>
      </c>
      <c r="AK88" s="276">
        <f>IF('НП ДЕННА'!AK92&gt;0,IF(ROUND('НП ДЕННА'!AK92*$CF$4,0)&gt;0,ROUND('НП ДЕННА'!AK92*$CF$4,0)*2,2),0)</f>
        <v>0</v>
      </c>
      <c r="AL88" s="69">
        <f>'НП ДЕННА'!AL92</f>
        <v>0</v>
      </c>
      <c r="AM88" s="276">
        <f>IF('НП ДЕННА'!AM92&gt;0,IF(ROUND('НП ДЕННА'!AM92*$CF$4,0)&gt;0,ROUND('НП ДЕННА'!AM92*$CF$4,0)*2,2),0)</f>
        <v>0</v>
      </c>
      <c r="AN88" s="276">
        <f>IF('НП ДЕННА'!AN92&gt;0,IF(ROUND('НП ДЕННА'!AN92*$CF$4,0)&gt;0,ROUND('НП ДЕННА'!AN92*$CF$4,0)*2,2),0)</f>
        <v>0</v>
      </c>
      <c r="AO88" s="276">
        <f>IF('НП ДЕННА'!AO92&gt;0,IF(ROUND('НП ДЕННА'!AO92*$CF$4,0)&gt;0,ROUND('НП ДЕННА'!AO92*$CF$4,0)*2,2),0)</f>
        <v>0</v>
      </c>
      <c r="AP88" s="69">
        <f>'НП ДЕННА'!AP92</f>
        <v>0</v>
      </c>
      <c r="AQ88" s="276">
        <f>IF('НП ДЕННА'!AQ92&gt;0,IF(ROUND('НП ДЕННА'!AQ92*$CF$4,0)&gt;0,ROUND('НП ДЕННА'!AQ92*$CF$4,0)*2,2),0)</f>
        <v>0</v>
      </c>
      <c r="AR88" s="276">
        <f>IF('НП ДЕННА'!AR92&gt;0,IF(ROUND('НП ДЕННА'!AR92*$CF$4,0)&gt;0,ROUND('НП ДЕННА'!AR92*$CF$4,0)*2,2),0)</f>
        <v>0</v>
      </c>
      <c r="AS88" s="276">
        <f>IF('НП ДЕННА'!AS92&gt;0,IF(ROUND('НП ДЕННА'!AS92*$CF$4,0)&gt;0,ROUND('НП ДЕННА'!AS92*$CF$4,0)*2,2),0)</f>
        <v>0</v>
      </c>
      <c r="AT88" s="69">
        <f>'НП ДЕННА'!AT92</f>
        <v>0</v>
      </c>
      <c r="AU88" s="276">
        <f>IF('НП ДЕННА'!AU92&gt;0,IF(ROUND('НП ДЕННА'!AU92*$CF$4,0)&gt;0,ROUND('НП ДЕННА'!AU92*$CF$4,0)*2,2),0)</f>
        <v>0</v>
      </c>
      <c r="AV88" s="276">
        <f>IF('НП ДЕННА'!AV92&gt;0,IF(ROUND('НП ДЕННА'!AV92*$CF$4,0)&gt;0,ROUND('НП ДЕННА'!AV92*$CF$4,0)*2,2),0)</f>
        <v>0</v>
      </c>
      <c r="AW88" s="276">
        <f>IF('НП ДЕННА'!AW92&gt;0,IF(ROUND('НП ДЕННА'!AW92*$CF$4,0)&gt;0,ROUND('НП ДЕННА'!AW92*$CF$4,0)*2,2),0)</f>
        <v>0</v>
      </c>
      <c r="AX88" s="69">
        <f>'НП ДЕННА'!AX92</f>
        <v>0</v>
      </c>
      <c r="AY88" s="276">
        <f>IF('НП ДЕННА'!AY92&gt;0,IF(ROUND('НП ДЕННА'!AY92*$CF$4,0)&gt;0,ROUND('НП ДЕННА'!AY92*$CF$4,0)*2,2),0)</f>
        <v>0</v>
      </c>
      <c r="AZ88" s="276">
        <f>IF('НП ДЕННА'!AZ92&gt;0,IF(ROUND('НП ДЕННА'!AZ92*$CF$4,0)&gt;0,ROUND('НП ДЕННА'!AZ92*$CF$4,0)*2,2),0)</f>
        <v>0</v>
      </c>
      <c r="BA88" s="276">
        <f>IF('НП ДЕННА'!BA92&gt;0,IF(ROUND('НП ДЕННА'!BA92*$CF$4,0)&gt;0,ROUND('НП ДЕННА'!BA92*$CF$4,0)*2,2),0)</f>
        <v>0</v>
      </c>
      <c r="BB88" s="69">
        <f>'НП ДЕННА'!BB92</f>
        <v>0</v>
      </c>
      <c r="BC88" s="276">
        <f>IF('НП ДЕННА'!BC92&gt;0,IF(ROUND('НП ДЕННА'!BC92*$CF$4,0)&gt;0,ROUND('НП ДЕННА'!BC92*$CF$4,0)*2,2),0)</f>
        <v>0</v>
      </c>
      <c r="BD88" s="276">
        <f>IF('НП ДЕННА'!BD92&gt;0,IF(ROUND('НП ДЕННА'!BD92*$CF$4,0)&gt;0,ROUND('НП ДЕННА'!BD92*$CF$4,0)*2,2),0)</f>
        <v>0</v>
      </c>
      <c r="BE88" s="276">
        <f>IF('НП ДЕННА'!BE92&gt;0,IF(ROUND('НП ДЕННА'!BE92*$CF$4,0)&gt;0,ROUND('НП ДЕННА'!BE92*$CF$4,0)*2,2),0)</f>
        <v>0</v>
      </c>
      <c r="BF88" s="69">
        <f>'НП ДЕННА'!BF92</f>
        <v>0</v>
      </c>
      <c r="BG88" s="276">
        <f>IF('НП ДЕННА'!BG92&gt;0,IF(ROUND('НП ДЕННА'!BG92*$CF$4,0)&gt;0,ROUND('НП ДЕННА'!BG92*$CF$4,0)*2,2),0)</f>
        <v>0</v>
      </c>
      <c r="BH88" s="276">
        <f>IF('НП ДЕННА'!BH92&gt;0,IF(ROUND('НП ДЕННА'!BH92*$CF$4,0)&gt;0,ROUND('НП ДЕННА'!BH92*$CF$4,0)*2,2),0)</f>
        <v>0</v>
      </c>
      <c r="BI88" s="276">
        <f>IF('НП ДЕННА'!BI92&gt;0,IF(ROUND('НП ДЕННА'!BI92*$CF$4,0)&gt;0,ROUND('НП ДЕННА'!BI92*$CF$4,0)*2,2),0)</f>
        <v>0</v>
      </c>
      <c r="BJ88" s="69">
        <f>'НП ДЕННА'!BJ92</f>
        <v>0</v>
      </c>
      <c r="BK88" s="276">
        <f>IF('НП ДЕННА'!BK92&gt;0,IF(ROUND('НП ДЕННА'!BK92*$CF$4,0)&gt;0,ROUND('НП ДЕННА'!BK92*$CF$4,0)*2,2),0)</f>
        <v>0</v>
      </c>
      <c r="BL88" s="276">
        <f>IF('НП ДЕННА'!BL92&gt;0,IF(ROUND('НП ДЕННА'!BL92*$CF$4,0)&gt;0,ROUND('НП ДЕННА'!BL92*$CF$4,0)*2,2),0)</f>
        <v>0</v>
      </c>
      <c r="BM88" s="276">
        <f>IF('НП ДЕННА'!BM92&gt;0,IF(ROUND('НП ДЕННА'!BM92*$CF$4,0)&gt;0,ROUND('НП ДЕННА'!BM92*$CF$4,0)*2,2),0)</f>
        <v>0</v>
      </c>
      <c r="BN88" s="69">
        <f>'НП ДЕННА'!BN92</f>
        <v>0</v>
      </c>
      <c r="BO88" s="276">
        <f>IF('НП ДЕННА'!BO92&gt;0,IF(ROUND('НП ДЕННА'!BO92*$CF$4,0)&gt;0,ROUND('НП ДЕННА'!BO92*$CF$4,0)*2,2),0)</f>
        <v>0</v>
      </c>
      <c r="BP88" s="276">
        <f>IF('НП ДЕННА'!BP92&gt;0,IF(ROUND('НП ДЕННА'!BP92*$CF$4,0)&gt;0,ROUND('НП ДЕННА'!BP92*$CF$4,0)*2,2),0)</f>
        <v>0</v>
      </c>
      <c r="BQ88" s="276">
        <f>IF('НП ДЕННА'!BQ92&gt;0,IF(ROUND('НП ДЕННА'!BQ92*$CF$4,0)&gt;0,ROUND('НП ДЕННА'!BQ92*$CF$4,0)*2,2),0)</f>
        <v>0</v>
      </c>
      <c r="BR88" s="69">
        <f>'НП ДЕННА'!BR92</f>
        <v>0</v>
      </c>
      <c r="BS88" s="276">
        <f>IF('НП ДЕННА'!BS92&gt;0,IF(ROUND('НП ДЕННА'!BS92*$CF$4,0)&gt;0,ROUND('НП ДЕННА'!BS92*$CF$4,0)*2,2),0)</f>
        <v>0</v>
      </c>
      <c r="BT88" s="276">
        <f>IF('НП ДЕННА'!BT92&gt;0,IF(ROUND('НП ДЕННА'!BT92*$CF$4,0)&gt;0,ROUND('НП ДЕННА'!BT92*$CF$4,0)*2,2),0)</f>
        <v>0</v>
      </c>
      <c r="BU88" s="276">
        <f>IF('НП ДЕННА'!BU92&gt;0,IF(ROUND('НП ДЕННА'!BU92*$CF$4,0)&gt;0,ROUND('НП ДЕННА'!BU92*$CF$4,0)*2,2),0)</f>
        <v>0</v>
      </c>
      <c r="BV88" s="69">
        <f>'НП ДЕННА'!BV92</f>
        <v>0</v>
      </c>
      <c r="BW88" s="276">
        <f>IF('НП ДЕННА'!BW92&gt;0,IF(ROUND('НП ДЕННА'!BW92*$CF$4,0)&gt;0,ROUND('НП ДЕННА'!BW92*$CF$4,0)*2,2),0)</f>
        <v>0</v>
      </c>
      <c r="BX88" s="276">
        <f>IF('НП ДЕННА'!BX92&gt;0,IF(ROUND('НП ДЕННА'!BX92*$CF$4,0)&gt;0,ROUND('НП ДЕННА'!BX92*$CF$4,0)*2,2),0)</f>
        <v>0</v>
      </c>
      <c r="BY88" s="276">
        <f>IF('НП ДЕННА'!BY92&gt;0,IF(ROUND('НП ДЕННА'!BY92*$CF$4,0)&gt;0,ROUND('НП ДЕННА'!BY92*$CF$4,0)*2,2),0)</f>
        <v>0</v>
      </c>
      <c r="BZ88" s="69">
        <f>'НП ДЕННА'!BZ92</f>
        <v>0</v>
      </c>
      <c r="CA88" s="276">
        <f>IF('НП ДЕННА'!CA92&gt;0,IF(ROUND('НП ДЕННА'!CA92*$CF$4,0)&gt;0,ROUND('НП ДЕННА'!CA92*$CF$4,0)*2,2),0)</f>
        <v>0</v>
      </c>
      <c r="CB88" s="276">
        <f>IF('НП ДЕННА'!CB92&gt;0,IF(ROUND('НП ДЕННА'!CB92*$CF$4,0)&gt;0,ROUND('НП ДЕННА'!CB92*$CF$4,0)*2,2),0)</f>
        <v>0</v>
      </c>
      <c r="CC88" s="276">
        <f>IF('НП ДЕННА'!CC92&gt;0,IF(ROUND('НП ДЕННА'!CC92*$CF$4,0)&gt;0,ROUND('НП ДЕННА'!CC92*$CF$4,0)*2,2),0)</f>
        <v>0</v>
      </c>
      <c r="CD88" s="69">
        <f>'НП ДЕННА'!CD92</f>
        <v>0</v>
      </c>
      <c r="CE88" s="62">
        <f t="shared" si="18"/>
        <v>0</v>
      </c>
    </row>
    <row r="89" spans="1:83" s="19" customFormat="1" ht="10.199999999999999" hidden="1" x14ac:dyDescent="0.2">
      <c r="A89" s="22" t="str">
        <f>'НП ДЕННА'!A93</f>
        <v>1.3.07</v>
      </c>
      <c r="B89" s="363">
        <f>'НП ДЕННА'!B93</f>
        <v>0</v>
      </c>
      <c r="C89" s="364">
        <f>'НП ДЕННА'!C93</f>
        <v>0</v>
      </c>
      <c r="D89" s="272">
        <f>'НП ДЕННА'!D93</f>
        <v>0</v>
      </c>
      <c r="E89" s="273">
        <f>'НП ДЕННА'!E93</f>
        <v>0</v>
      </c>
      <c r="F89" s="273">
        <f>'НП ДЕННА'!F93</f>
        <v>0</v>
      </c>
      <c r="G89" s="274">
        <f>'НП ДЕННА'!G93</f>
        <v>0</v>
      </c>
      <c r="H89" s="272">
        <f>'НП ДЕННА'!H93</f>
        <v>0</v>
      </c>
      <c r="I89" s="273">
        <f>'НП ДЕННА'!I93</f>
        <v>0</v>
      </c>
      <c r="J89" s="273">
        <f>'НП ДЕННА'!J93</f>
        <v>0</v>
      </c>
      <c r="K89" s="273">
        <f>'НП ДЕННА'!K93</f>
        <v>0</v>
      </c>
      <c r="L89" s="273">
        <f>'НП ДЕННА'!L93</f>
        <v>0</v>
      </c>
      <c r="M89" s="273">
        <f>'НП ДЕННА'!M93</f>
        <v>0</v>
      </c>
      <c r="N89" s="273">
        <f>'НП ДЕННА'!N93</f>
        <v>0</v>
      </c>
      <c r="O89" s="273">
        <f>'НП ДЕННА'!O93</f>
        <v>0</v>
      </c>
      <c r="P89" s="273">
        <f>'НП ДЕННА'!P93</f>
        <v>0</v>
      </c>
      <c r="Q89" s="273">
        <f>'НП ДЕННА'!Q93</f>
        <v>0</v>
      </c>
      <c r="R89" s="273">
        <f>'НП ДЕННА'!R93</f>
        <v>0</v>
      </c>
      <c r="S89" s="273">
        <f>'НП ДЕННА'!S93</f>
        <v>0</v>
      </c>
      <c r="T89" s="257">
        <f>'НП ДЕННА'!T93</f>
        <v>0</v>
      </c>
      <c r="U89" s="257">
        <f>'НП ДЕННА'!U93</f>
        <v>0</v>
      </c>
      <c r="V89" s="272">
        <f>'НП ДЕННА'!V93</f>
        <v>0</v>
      </c>
      <c r="W89" s="273">
        <f>'НП ДЕННА'!W93</f>
        <v>0</v>
      </c>
      <c r="X89" s="273">
        <f>'НП ДЕННА'!X93</f>
        <v>0</v>
      </c>
      <c r="Y89" s="273">
        <f>'НП ДЕННА'!Y93</f>
        <v>0</v>
      </c>
      <c r="Z89" s="273">
        <f>'НП ДЕННА'!Z93</f>
        <v>0</v>
      </c>
      <c r="AA89" s="273">
        <f>'НП ДЕННА'!AA93</f>
        <v>0</v>
      </c>
      <c r="AB89" s="273">
        <f>'НП ДЕННА'!AB93</f>
        <v>0</v>
      </c>
      <c r="AC89" s="275">
        <f>'НП ДЕННА'!AC93</f>
        <v>0</v>
      </c>
      <c r="AD89" s="134">
        <f>'НП ДЕННА'!AD93</f>
        <v>0</v>
      </c>
      <c r="AE89" s="9">
        <f t="shared" si="19"/>
        <v>0</v>
      </c>
      <c r="AF89" s="9">
        <f t="shared" si="19"/>
        <v>0</v>
      </c>
      <c r="AG89" s="9">
        <f t="shared" si="19"/>
        <v>0</v>
      </c>
      <c r="AH89" s="9">
        <f>AC89-AE89</f>
        <v>0</v>
      </c>
      <c r="AI89" s="276">
        <f>IF('НП ДЕННА'!AI93&gt;0,IF(ROUND('НП ДЕННА'!AI93*$CF$4,0)&gt;0,ROUND('НП ДЕННА'!AI93*$CF$4,0)*2,2),0)</f>
        <v>0</v>
      </c>
      <c r="AJ89" s="276">
        <f>IF('НП ДЕННА'!AJ93&gt;0,IF(ROUND('НП ДЕННА'!AJ93*$CF$4,0)&gt;0,ROUND('НП ДЕННА'!AJ93*$CF$4,0)*2,2),0)</f>
        <v>0</v>
      </c>
      <c r="AK89" s="276">
        <f>IF('НП ДЕННА'!AK93&gt;0,IF(ROUND('НП ДЕННА'!AK93*$CF$4,0)&gt;0,ROUND('НП ДЕННА'!AK93*$CF$4,0)*2,2),0)</f>
        <v>0</v>
      </c>
      <c r="AL89" s="69">
        <f>'НП ДЕННА'!AL93</f>
        <v>0</v>
      </c>
      <c r="AM89" s="276">
        <f>IF('НП ДЕННА'!AM93&gt;0,IF(ROUND('НП ДЕННА'!AM93*$CF$4,0)&gt;0,ROUND('НП ДЕННА'!AM93*$CF$4,0)*2,2),0)</f>
        <v>0</v>
      </c>
      <c r="AN89" s="276">
        <f>IF('НП ДЕННА'!AN93&gt;0,IF(ROUND('НП ДЕННА'!AN93*$CF$4,0)&gt;0,ROUND('НП ДЕННА'!AN93*$CF$4,0)*2,2),0)</f>
        <v>0</v>
      </c>
      <c r="AO89" s="276">
        <f>IF('НП ДЕННА'!AO93&gt;0,IF(ROUND('НП ДЕННА'!AO93*$CF$4,0)&gt;0,ROUND('НП ДЕННА'!AO93*$CF$4,0)*2,2),0)</f>
        <v>0</v>
      </c>
      <c r="AP89" s="69">
        <f>'НП ДЕННА'!AP93</f>
        <v>0</v>
      </c>
      <c r="AQ89" s="276">
        <f>IF('НП ДЕННА'!AQ93&gt;0,IF(ROUND('НП ДЕННА'!AQ93*$CF$4,0)&gt;0,ROUND('НП ДЕННА'!AQ93*$CF$4,0)*2,2),0)</f>
        <v>0</v>
      </c>
      <c r="AR89" s="276">
        <f>IF('НП ДЕННА'!AR93&gt;0,IF(ROUND('НП ДЕННА'!AR93*$CF$4,0)&gt;0,ROUND('НП ДЕННА'!AR93*$CF$4,0)*2,2),0)</f>
        <v>0</v>
      </c>
      <c r="AS89" s="276">
        <f>IF('НП ДЕННА'!AS93&gt;0,IF(ROUND('НП ДЕННА'!AS93*$CF$4,0)&gt;0,ROUND('НП ДЕННА'!AS93*$CF$4,0)*2,2),0)</f>
        <v>0</v>
      </c>
      <c r="AT89" s="69">
        <f>'НП ДЕННА'!AT93</f>
        <v>0</v>
      </c>
      <c r="AU89" s="276">
        <f>IF('НП ДЕННА'!AU93&gt;0,IF(ROUND('НП ДЕННА'!AU93*$CF$4,0)&gt;0,ROUND('НП ДЕННА'!AU93*$CF$4,0)*2,2),0)</f>
        <v>0</v>
      </c>
      <c r="AV89" s="276">
        <f>IF('НП ДЕННА'!AV93&gt;0,IF(ROUND('НП ДЕННА'!AV93*$CF$4,0)&gt;0,ROUND('НП ДЕННА'!AV93*$CF$4,0)*2,2),0)</f>
        <v>0</v>
      </c>
      <c r="AW89" s="276">
        <f>IF('НП ДЕННА'!AW93&gt;0,IF(ROUND('НП ДЕННА'!AW93*$CF$4,0)&gt;0,ROUND('НП ДЕННА'!AW93*$CF$4,0)*2,2),0)</f>
        <v>0</v>
      </c>
      <c r="AX89" s="69">
        <f>'НП ДЕННА'!AX93</f>
        <v>0</v>
      </c>
      <c r="AY89" s="276">
        <f>IF('НП ДЕННА'!AY93&gt;0,IF(ROUND('НП ДЕННА'!AY93*$CF$4,0)&gt;0,ROUND('НП ДЕННА'!AY93*$CF$4,0)*2,2),0)</f>
        <v>0</v>
      </c>
      <c r="AZ89" s="276">
        <f>IF('НП ДЕННА'!AZ93&gt;0,IF(ROUND('НП ДЕННА'!AZ93*$CF$4,0)&gt;0,ROUND('НП ДЕННА'!AZ93*$CF$4,0)*2,2),0)</f>
        <v>0</v>
      </c>
      <c r="BA89" s="276">
        <f>IF('НП ДЕННА'!BA93&gt;0,IF(ROUND('НП ДЕННА'!BA93*$CF$4,0)&gt;0,ROUND('НП ДЕННА'!BA93*$CF$4,0)*2,2),0)</f>
        <v>0</v>
      </c>
      <c r="BB89" s="69">
        <f>'НП ДЕННА'!BB93</f>
        <v>0</v>
      </c>
      <c r="BC89" s="276">
        <f>IF('НП ДЕННА'!BC93&gt;0,IF(ROUND('НП ДЕННА'!BC93*$CF$4,0)&gt;0,ROUND('НП ДЕННА'!BC93*$CF$4,0)*2,2),0)</f>
        <v>0</v>
      </c>
      <c r="BD89" s="276">
        <f>IF('НП ДЕННА'!BD93&gt;0,IF(ROUND('НП ДЕННА'!BD93*$CF$4,0)&gt;0,ROUND('НП ДЕННА'!BD93*$CF$4,0)*2,2),0)</f>
        <v>0</v>
      </c>
      <c r="BE89" s="276">
        <f>IF('НП ДЕННА'!BE93&gt;0,IF(ROUND('НП ДЕННА'!BE93*$CF$4,0)&gt;0,ROUND('НП ДЕННА'!BE93*$CF$4,0)*2,2),0)</f>
        <v>0</v>
      </c>
      <c r="BF89" s="69">
        <f>'НП ДЕННА'!BF93</f>
        <v>0</v>
      </c>
      <c r="BG89" s="276">
        <f>IF('НП ДЕННА'!BG93&gt;0,IF(ROUND('НП ДЕННА'!BG93*$CF$4,0)&gt;0,ROUND('НП ДЕННА'!BG93*$CF$4,0)*2,2),0)</f>
        <v>0</v>
      </c>
      <c r="BH89" s="276">
        <f>IF('НП ДЕННА'!BH93&gt;0,IF(ROUND('НП ДЕННА'!BH93*$CF$4,0)&gt;0,ROUND('НП ДЕННА'!BH93*$CF$4,0)*2,2),0)</f>
        <v>0</v>
      </c>
      <c r="BI89" s="276">
        <f>IF('НП ДЕННА'!BI93&gt;0,IF(ROUND('НП ДЕННА'!BI93*$CF$4,0)&gt;0,ROUND('НП ДЕННА'!BI93*$CF$4,0)*2,2),0)</f>
        <v>0</v>
      </c>
      <c r="BJ89" s="69">
        <f>'НП ДЕННА'!BJ93</f>
        <v>0</v>
      </c>
      <c r="BK89" s="276">
        <f>IF('НП ДЕННА'!BK93&gt;0,IF(ROUND('НП ДЕННА'!BK93*$CF$4,0)&gt;0,ROUND('НП ДЕННА'!BK93*$CF$4,0)*2,2),0)</f>
        <v>0</v>
      </c>
      <c r="BL89" s="276">
        <f>IF('НП ДЕННА'!BL93&gt;0,IF(ROUND('НП ДЕННА'!BL93*$CF$4,0)&gt;0,ROUND('НП ДЕННА'!BL93*$CF$4,0)*2,2),0)</f>
        <v>0</v>
      </c>
      <c r="BM89" s="276">
        <f>IF('НП ДЕННА'!BM93&gt;0,IF(ROUND('НП ДЕННА'!BM93*$CF$4,0)&gt;0,ROUND('НП ДЕННА'!BM93*$CF$4,0)*2,2),0)</f>
        <v>0</v>
      </c>
      <c r="BN89" s="69">
        <f>'НП ДЕННА'!BN93</f>
        <v>0</v>
      </c>
      <c r="BO89" s="276">
        <f>IF('НП ДЕННА'!BO93&gt;0,IF(ROUND('НП ДЕННА'!BO93*$CF$4,0)&gt;0,ROUND('НП ДЕННА'!BO93*$CF$4,0)*2,2),0)</f>
        <v>0</v>
      </c>
      <c r="BP89" s="276">
        <f>IF('НП ДЕННА'!BP93&gt;0,IF(ROUND('НП ДЕННА'!BP93*$CF$4,0)&gt;0,ROUND('НП ДЕННА'!BP93*$CF$4,0)*2,2),0)</f>
        <v>0</v>
      </c>
      <c r="BQ89" s="276">
        <f>IF('НП ДЕННА'!BQ93&gt;0,IF(ROUND('НП ДЕННА'!BQ93*$CF$4,0)&gt;0,ROUND('НП ДЕННА'!BQ93*$CF$4,0)*2,2),0)</f>
        <v>0</v>
      </c>
      <c r="BR89" s="69">
        <f>'НП ДЕННА'!BR93</f>
        <v>0</v>
      </c>
      <c r="BS89" s="276">
        <f>IF('НП ДЕННА'!BS93&gt;0,IF(ROUND('НП ДЕННА'!BS93*$CF$4,0)&gt;0,ROUND('НП ДЕННА'!BS93*$CF$4,0)*2,2),0)</f>
        <v>0</v>
      </c>
      <c r="BT89" s="276">
        <f>IF('НП ДЕННА'!BT93&gt;0,IF(ROUND('НП ДЕННА'!BT93*$CF$4,0)&gt;0,ROUND('НП ДЕННА'!BT93*$CF$4,0)*2,2),0)</f>
        <v>0</v>
      </c>
      <c r="BU89" s="276">
        <f>IF('НП ДЕННА'!BU93&gt;0,IF(ROUND('НП ДЕННА'!BU93*$CF$4,0)&gt;0,ROUND('НП ДЕННА'!BU93*$CF$4,0)*2,2),0)</f>
        <v>0</v>
      </c>
      <c r="BV89" s="69">
        <f>'НП ДЕННА'!BV93</f>
        <v>0</v>
      </c>
      <c r="BW89" s="276">
        <f>IF('НП ДЕННА'!BW93&gt;0,IF(ROUND('НП ДЕННА'!BW93*$CF$4,0)&gt;0,ROUND('НП ДЕННА'!BW93*$CF$4,0)*2,2),0)</f>
        <v>0</v>
      </c>
      <c r="BX89" s="276">
        <f>IF('НП ДЕННА'!BX93&gt;0,IF(ROUND('НП ДЕННА'!BX93*$CF$4,0)&gt;0,ROUND('НП ДЕННА'!BX93*$CF$4,0)*2,2),0)</f>
        <v>0</v>
      </c>
      <c r="BY89" s="276">
        <f>IF('НП ДЕННА'!BY93&gt;0,IF(ROUND('НП ДЕННА'!BY93*$CF$4,0)&gt;0,ROUND('НП ДЕННА'!BY93*$CF$4,0)*2,2),0)</f>
        <v>0</v>
      </c>
      <c r="BZ89" s="69">
        <f>'НП ДЕННА'!BZ93</f>
        <v>0</v>
      </c>
      <c r="CA89" s="276">
        <f>IF('НП ДЕННА'!CA93&gt;0,IF(ROUND('НП ДЕННА'!CA93*$CF$4,0)&gt;0,ROUND('НП ДЕННА'!CA93*$CF$4,0)*2,2),0)</f>
        <v>0</v>
      </c>
      <c r="CB89" s="276">
        <f>IF('НП ДЕННА'!CB93&gt;0,IF(ROUND('НП ДЕННА'!CB93*$CF$4,0)&gt;0,ROUND('НП ДЕННА'!CB93*$CF$4,0)*2,2),0)</f>
        <v>0</v>
      </c>
      <c r="CC89" s="276">
        <f>IF('НП ДЕННА'!CC93&gt;0,IF(ROUND('НП ДЕННА'!CC93*$CF$4,0)&gt;0,ROUND('НП ДЕННА'!CC93*$CF$4,0)*2,2),0)</f>
        <v>0</v>
      </c>
      <c r="CD89" s="69">
        <f>'НП ДЕННА'!CD93</f>
        <v>0</v>
      </c>
      <c r="CE89" s="62">
        <f t="shared" si="18"/>
        <v>0</v>
      </c>
    </row>
    <row r="90" spans="1:83" s="19" customFormat="1" ht="10.199999999999999" hidden="1" x14ac:dyDescent="0.2">
      <c r="A90" s="22" t="str">
        <f>'НП ДЕННА'!A94</f>
        <v>1.3.08</v>
      </c>
      <c r="B90" s="363">
        <f>'НП ДЕННА'!B94</f>
        <v>0</v>
      </c>
      <c r="C90" s="364">
        <f>'НП ДЕННА'!C94</f>
        <v>0</v>
      </c>
      <c r="D90" s="272">
        <f>'НП ДЕННА'!D94</f>
        <v>0</v>
      </c>
      <c r="E90" s="273">
        <f>'НП ДЕННА'!E94</f>
        <v>0</v>
      </c>
      <c r="F90" s="273">
        <f>'НП ДЕННА'!F94</f>
        <v>0</v>
      </c>
      <c r="G90" s="274">
        <f>'НП ДЕННА'!G94</f>
        <v>0</v>
      </c>
      <c r="H90" s="272">
        <f>'НП ДЕННА'!H94</f>
        <v>0</v>
      </c>
      <c r="I90" s="273">
        <f>'НП ДЕННА'!I94</f>
        <v>0</v>
      </c>
      <c r="J90" s="273">
        <f>'НП ДЕННА'!J94</f>
        <v>0</v>
      </c>
      <c r="K90" s="273">
        <f>'НП ДЕННА'!K94</f>
        <v>0</v>
      </c>
      <c r="L90" s="273">
        <f>'НП ДЕННА'!L94</f>
        <v>0</v>
      </c>
      <c r="M90" s="273">
        <f>'НП ДЕННА'!M94</f>
        <v>0</v>
      </c>
      <c r="N90" s="273">
        <f>'НП ДЕННА'!N94</f>
        <v>0</v>
      </c>
      <c r="O90" s="273">
        <f>'НП ДЕННА'!O94</f>
        <v>0</v>
      </c>
      <c r="P90" s="273">
        <f>'НП ДЕННА'!P94</f>
        <v>0</v>
      </c>
      <c r="Q90" s="273">
        <f>'НП ДЕННА'!Q94</f>
        <v>0</v>
      </c>
      <c r="R90" s="273">
        <f>'НП ДЕННА'!R94</f>
        <v>0</v>
      </c>
      <c r="S90" s="273">
        <f>'НП ДЕННА'!S94</f>
        <v>0</v>
      </c>
      <c r="T90" s="257">
        <f>'НП ДЕННА'!T94</f>
        <v>0</v>
      </c>
      <c r="U90" s="257">
        <f>'НП ДЕННА'!U94</f>
        <v>0</v>
      </c>
      <c r="V90" s="272">
        <f>'НП ДЕННА'!V94</f>
        <v>0</v>
      </c>
      <c r="W90" s="273">
        <f>'НП ДЕННА'!W94</f>
        <v>0</v>
      </c>
      <c r="X90" s="273">
        <f>'НП ДЕННА'!X94</f>
        <v>0</v>
      </c>
      <c r="Y90" s="273">
        <f>'НП ДЕННА'!Y94</f>
        <v>0</v>
      </c>
      <c r="Z90" s="273">
        <f>'НП ДЕННА'!Z94</f>
        <v>0</v>
      </c>
      <c r="AA90" s="273">
        <f>'НП ДЕННА'!AA94</f>
        <v>0</v>
      </c>
      <c r="AB90" s="273">
        <f>'НП ДЕННА'!AB94</f>
        <v>0</v>
      </c>
      <c r="AC90" s="275">
        <f>'НП ДЕННА'!AC94</f>
        <v>0</v>
      </c>
      <c r="AD90" s="134">
        <f>'НП ДЕННА'!AD94</f>
        <v>0</v>
      </c>
      <c r="AE90" s="9">
        <f t="shared" si="19"/>
        <v>0</v>
      </c>
      <c r="AF90" s="9">
        <f t="shared" si="19"/>
        <v>0</v>
      </c>
      <c r="AG90" s="9">
        <f t="shared" si="19"/>
        <v>0</v>
      </c>
      <c r="AH90" s="9">
        <f>AC90-AE90</f>
        <v>0</v>
      </c>
      <c r="AI90" s="276">
        <f>IF('НП ДЕННА'!AI94&gt;0,IF(ROUND('НП ДЕННА'!AI94*$CF$4,0)&gt;0,ROUND('НП ДЕННА'!AI94*$CF$4,0)*2,2),0)</f>
        <v>0</v>
      </c>
      <c r="AJ90" s="276">
        <f>IF('НП ДЕННА'!AJ94&gt;0,IF(ROUND('НП ДЕННА'!AJ94*$CF$4,0)&gt;0,ROUND('НП ДЕННА'!AJ94*$CF$4,0)*2,2),0)</f>
        <v>0</v>
      </c>
      <c r="AK90" s="276">
        <f>IF('НП ДЕННА'!AK94&gt;0,IF(ROUND('НП ДЕННА'!AK94*$CF$4,0)&gt;0,ROUND('НП ДЕННА'!AK94*$CF$4,0)*2,2),0)</f>
        <v>0</v>
      </c>
      <c r="AL90" s="69">
        <f>'НП ДЕННА'!AL94</f>
        <v>0</v>
      </c>
      <c r="AM90" s="276">
        <f>IF('НП ДЕННА'!AM94&gt;0,IF(ROUND('НП ДЕННА'!AM94*$CF$4,0)&gt;0,ROUND('НП ДЕННА'!AM94*$CF$4,0)*2,2),0)</f>
        <v>0</v>
      </c>
      <c r="AN90" s="276">
        <f>IF('НП ДЕННА'!AN94&gt;0,IF(ROUND('НП ДЕННА'!AN94*$CF$4,0)&gt;0,ROUND('НП ДЕННА'!AN94*$CF$4,0)*2,2),0)</f>
        <v>0</v>
      </c>
      <c r="AO90" s="276">
        <f>IF('НП ДЕННА'!AO94&gt;0,IF(ROUND('НП ДЕННА'!AO94*$CF$4,0)&gt;0,ROUND('НП ДЕННА'!AO94*$CF$4,0)*2,2),0)</f>
        <v>0</v>
      </c>
      <c r="AP90" s="69">
        <f>'НП ДЕННА'!AP94</f>
        <v>0</v>
      </c>
      <c r="AQ90" s="276">
        <f>IF('НП ДЕННА'!AQ94&gt;0,IF(ROUND('НП ДЕННА'!AQ94*$CF$4,0)&gt;0,ROUND('НП ДЕННА'!AQ94*$CF$4,0)*2,2),0)</f>
        <v>0</v>
      </c>
      <c r="AR90" s="276">
        <f>IF('НП ДЕННА'!AR94&gt;0,IF(ROUND('НП ДЕННА'!AR94*$CF$4,0)&gt;0,ROUND('НП ДЕННА'!AR94*$CF$4,0)*2,2),0)</f>
        <v>0</v>
      </c>
      <c r="AS90" s="276">
        <f>IF('НП ДЕННА'!AS94&gt;0,IF(ROUND('НП ДЕННА'!AS94*$CF$4,0)&gt;0,ROUND('НП ДЕННА'!AS94*$CF$4,0)*2,2),0)</f>
        <v>0</v>
      </c>
      <c r="AT90" s="69">
        <f>'НП ДЕННА'!AT94</f>
        <v>0</v>
      </c>
      <c r="AU90" s="276">
        <f>IF('НП ДЕННА'!AU94&gt;0,IF(ROUND('НП ДЕННА'!AU94*$CF$4,0)&gt;0,ROUND('НП ДЕННА'!AU94*$CF$4,0)*2,2),0)</f>
        <v>0</v>
      </c>
      <c r="AV90" s="276">
        <f>IF('НП ДЕННА'!AV94&gt;0,IF(ROUND('НП ДЕННА'!AV94*$CF$4,0)&gt;0,ROUND('НП ДЕННА'!AV94*$CF$4,0)*2,2),0)</f>
        <v>0</v>
      </c>
      <c r="AW90" s="276">
        <f>IF('НП ДЕННА'!AW94&gt;0,IF(ROUND('НП ДЕННА'!AW94*$CF$4,0)&gt;0,ROUND('НП ДЕННА'!AW94*$CF$4,0)*2,2),0)</f>
        <v>0</v>
      </c>
      <c r="AX90" s="69">
        <f>'НП ДЕННА'!AX94</f>
        <v>0</v>
      </c>
      <c r="AY90" s="276">
        <f>IF('НП ДЕННА'!AY94&gt;0,IF(ROUND('НП ДЕННА'!AY94*$CF$4,0)&gt;0,ROUND('НП ДЕННА'!AY94*$CF$4,0)*2,2),0)</f>
        <v>0</v>
      </c>
      <c r="AZ90" s="276">
        <f>IF('НП ДЕННА'!AZ94&gt;0,IF(ROUND('НП ДЕННА'!AZ94*$CF$4,0)&gt;0,ROUND('НП ДЕННА'!AZ94*$CF$4,0)*2,2),0)</f>
        <v>0</v>
      </c>
      <c r="BA90" s="276">
        <f>IF('НП ДЕННА'!BA94&gt;0,IF(ROUND('НП ДЕННА'!BA94*$CF$4,0)&gt;0,ROUND('НП ДЕННА'!BA94*$CF$4,0)*2,2),0)</f>
        <v>0</v>
      </c>
      <c r="BB90" s="69">
        <f>'НП ДЕННА'!BB94</f>
        <v>0</v>
      </c>
      <c r="BC90" s="276">
        <f>IF('НП ДЕННА'!BC94&gt;0,IF(ROUND('НП ДЕННА'!BC94*$CF$4,0)&gt;0,ROUND('НП ДЕННА'!BC94*$CF$4,0)*2,2),0)</f>
        <v>0</v>
      </c>
      <c r="BD90" s="276">
        <f>IF('НП ДЕННА'!BD94&gt;0,IF(ROUND('НП ДЕННА'!BD94*$CF$4,0)&gt;0,ROUND('НП ДЕННА'!BD94*$CF$4,0)*2,2),0)</f>
        <v>0</v>
      </c>
      <c r="BE90" s="276">
        <f>IF('НП ДЕННА'!BE94&gt;0,IF(ROUND('НП ДЕННА'!BE94*$CF$4,0)&gt;0,ROUND('НП ДЕННА'!BE94*$CF$4,0)*2,2),0)</f>
        <v>0</v>
      </c>
      <c r="BF90" s="69">
        <f>'НП ДЕННА'!BF94</f>
        <v>0</v>
      </c>
      <c r="BG90" s="276">
        <f>IF('НП ДЕННА'!BG94&gt;0,IF(ROUND('НП ДЕННА'!BG94*$CF$4,0)&gt;0,ROUND('НП ДЕННА'!BG94*$CF$4,0)*2,2),0)</f>
        <v>0</v>
      </c>
      <c r="BH90" s="276">
        <f>IF('НП ДЕННА'!BH94&gt;0,IF(ROUND('НП ДЕННА'!BH94*$CF$4,0)&gt;0,ROUND('НП ДЕННА'!BH94*$CF$4,0)*2,2),0)</f>
        <v>0</v>
      </c>
      <c r="BI90" s="276">
        <f>IF('НП ДЕННА'!BI94&gt;0,IF(ROUND('НП ДЕННА'!BI94*$CF$4,0)&gt;0,ROUND('НП ДЕННА'!BI94*$CF$4,0)*2,2),0)</f>
        <v>0</v>
      </c>
      <c r="BJ90" s="69">
        <f>'НП ДЕННА'!BJ94</f>
        <v>0</v>
      </c>
      <c r="BK90" s="276">
        <f>IF('НП ДЕННА'!BK94&gt;0,IF(ROUND('НП ДЕННА'!BK94*$CF$4,0)&gt;0,ROUND('НП ДЕННА'!BK94*$CF$4,0)*2,2),0)</f>
        <v>0</v>
      </c>
      <c r="BL90" s="276">
        <f>IF('НП ДЕННА'!BL94&gt;0,IF(ROUND('НП ДЕННА'!BL94*$CF$4,0)&gt;0,ROUND('НП ДЕННА'!BL94*$CF$4,0)*2,2),0)</f>
        <v>0</v>
      </c>
      <c r="BM90" s="276">
        <f>IF('НП ДЕННА'!BM94&gt;0,IF(ROUND('НП ДЕННА'!BM94*$CF$4,0)&gt;0,ROUND('НП ДЕННА'!BM94*$CF$4,0)*2,2),0)</f>
        <v>0</v>
      </c>
      <c r="BN90" s="69">
        <f>'НП ДЕННА'!BN94</f>
        <v>0</v>
      </c>
      <c r="BO90" s="276">
        <f>IF('НП ДЕННА'!BO94&gt;0,IF(ROUND('НП ДЕННА'!BO94*$CF$4,0)&gt;0,ROUND('НП ДЕННА'!BO94*$CF$4,0)*2,2),0)</f>
        <v>0</v>
      </c>
      <c r="BP90" s="276">
        <f>IF('НП ДЕННА'!BP94&gt;0,IF(ROUND('НП ДЕННА'!BP94*$CF$4,0)&gt;0,ROUND('НП ДЕННА'!BP94*$CF$4,0)*2,2),0)</f>
        <v>0</v>
      </c>
      <c r="BQ90" s="276">
        <f>IF('НП ДЕННА'!BQ94&gt;0,IF(ROUND('НП ДЕННА'!BQ94*$CF$4,0)&gt;0,ROUND('НП ДЕННА'!BQ94*$CF$4,0)*2,2),0)</f>
        <v>0</v>
      </c>
      <c r="BR90" s="69">
        <f>'НП ДЕННА'!BR94</f>
        <v>0</v>
      </c>
      <c r="BS90" s="276">
        <f>IF('НП ДЕННА'!BS94&gt;0,IF(ROUND('НП ДЕННА'!BS94*$CF$4,0)&gt;0,ROUND('НП ДЕННА'!BS94*$CF$4,0)*2,2),0)</f>
        <v>0</v>
      </c>
      <c r="BT90" s="276">
        <f>IF('НП ДЕННА'!BT94&gt;0,IF(ROUND('НП ДЕННА'!BT94*$CF$4,0)&gt;0,ROUND('НП ДЕННА'!BT94*$CF$4,0)*2,2),0)</f>
        <v>0</v>
      </c>
      <c r="BU90" s="276">
        <f>IF('НП ДЕННА'!BU94&gt;0,IF(ROUND('НП ДЕННА'!BU94*$CF$4,0)&gt;0,ROUND('НП ДЕННА'!BU94*$CF$4,0)*2,2),0)</f>
        <v>0</v>
      </c>
      <c r="BV90" s="69">
        <f>'НП ДЕННА'!BV94</f>
        <v>0</v>
      </c>
      <c r="BW90" s="276">
        <f>IF('НП ДЕННА'!BW94&gt;0,IF(ROUND('НП ДЕННА'!BW94*$CF$4,0)&gt;0,ROUND('НП ДЕННА'!BW94*$CF$4,0)*2,2),0)</f>
        <v>0</v>
      </c>
      <c r="BX90" s="276">
        <f>IF('НП ДЕННА'!BX94&gt;0,IF(ROUND('НП ДЕННА'!BX94*$CF$4,0)&gt;0,ROUND('НП ДЕННА'!BX94*$CF$4,0)*2,2),0)</f>
        <v>0</v>
      </c>
      <c r="BY90" s="276">
        <f>IF('НП ДЕННА'!BY94&gt;0,IF(ROUND('НП ДЕННА'!BY94*$CF$4,0)&gt;0,ROUND('НП ДЕННА'!BY94*$CF$4,0)*2,2),0)</f>
        <v>0</v>
      </c>
      <c r="BZ90" s="69">
        <f>'НП ДЕННА'!BZ94</f>
        <v>0</v>
      </c>
      <c r="CA90" s="276">
        <f>IF('НП ДЕННА'!CA94&gt;0,IF(ROUND('НП ДЕННА'!CA94*$CF$4,0)&gt;0,ROUND('НП ДЕННА'!CA94*$CF$4,0)*2,2),0)</f>
        <v>0</v>
      </c>
      <c r="CB90" s="276">
        <f>IF('НП ДЕННА'!CB94&gt;0,IF(ROUND('НП ДЕННА'!CB94*$CF$4,0)&gt;0,ROUND('НП ДЕННА'!CB94*$CF$4,0)*2,2),0)</f>
        <v>0</v>
      </c>
      <c r="CC90" s="276">
        <f>IF('НП ДЕННА'!CC94&gt;0,IF(ROUND('НП ДЕННА'!CC94*$CF$4,0)&gt;0,ROUND('НП ДЕННА'!CC94*$CF$4,0)*2,2),0)</f>
        <v>0</v>
      </c>
      <c r="CD90" s="69">
        <f>'НП ДЕННА'!CD94</f>
        <v>0</v>
      </c>
      <c r="CE90" s="62">
        <f t="shared" si="18"/>
        <v>0</v>
      </c>
    </row>
    <row r="91" spans="1:83" s="19" customFormat="1" ht="10.199999999999999" x14ac:dyDescent="0.2">
      <c r="A91" s="294" t="s">
        <v>23</v>
      </c>
      <c r="B91" s="655" t="str">
        <f>'НП ДЕННА'!B95</f>
        <v xml:space="preserve">Разом практика: </v>
      </c>
      <c r="C91" s="170"/>
      <c r="D91" s="170"/>
      <c r="E91" s="170"/>
      <c r="F91" s="170"/>
      <c r="G91" s="170"/>
      <c r="H91" s="170"/>
      <c r="I91" s="170"/>
      <c r="J91" s="170"/>
      <c r="K91" s="170"/>
      <c r="L91" s="170"/>
      <c r="M91" s="170"/>
      <c r="N91" s="170"/>
      <c r="O91" s="170"/>
      <c r="P91" s="273">
        <f>'НП ДЕННА'!P95</f>
        <v>0</v>
      </c>
      <c r="Q91" s="170"/>
      <c r="R91" s="170"/>
      <c r="S91" s="170"/>
      <c r="T91" s="170"/>
      <c r="U91" s="170"/>
      <c r="V91" s="170"/>
      <c r="W91" s="170"/>
      <c r="X91" s="170"/>
      <c r="Y91" s="170"/>
      <c r="Z91" s="170"/>
      <c r="AA91" s="170"/>
      <c r="AB91" s="171"/>
      <c r="AC91" s="233">
        <f t="shared" ref="AC91:CD91" si="20">SUM(AC83:AC90)</f>
        <v>216</v>
      </c>
      <c r="AD91" s="122">
        <f t="shared" si="20"/>
        <v>7.2</v>
      </c>
      <c r="AE91" s="233">
        <f t="shared" si="20"/>
        <v>0</v>
      </c>
      <c r="AF91" s="233">
        <f t="shared" si="20"/>
        <v>0</v>
      </c>
      <c r="AG91" s="233">
        <f t="shared" si="20"/>
        <v>0</v>
      </c>
      <c r="AH91" s="233">
        <f t="shared" si="20"/>
        <v>216</v>
      </c>
      <c r="AI91" s="224">
        <f t="shared" si="20"/>
        <v>0</v>
      </c>
      <c r="AJ91" s="224">
        <f t="shared" si="20"/>
        <v>0</v>
      </c>
      <c r="AK91" s="224">
        <f t="shared" si="20"/>
        <v>0</v>
      </c>
      <c r="AL91" s="69">
        <f t="shared" si="20"/>
        <v>0</v>
      </c>
      <c r="AM91" s="224">
        <f t="shared" si="20"/>
        <v>0</v>
      </c>
      <c r="AN91" s="224">
        <f t="shared" si="20"/>
        <v>0</v>
      </c>
      <c r="AO91" s="224">
        <f t="shared" si="20"/>
        <v>0</v>
      </c>
      <c r="AP91" s="69">
        <f t="shared" si="20"/>
        <v>0</v>
      </c>
      <c r="AQ91" s="224">
        <f t="shared" si="20"/>
        <v>0</v>
      </c>
      <c r="AR91" s="224">
        <f t="shared" si="20"/>
        <v>0</v>
      </c>
      <c r="AS91" s="224">
        <f t="shared" si="20"/>
        <v>0</v>
      </c>
      <c r="AT91" s="69">
        <f t="shared" si="20"/>
        <v>7.2</v>
      </c>
      <c r="AU91" s="224">
        <f t="shared" si="20"/>
        <v>0</v>
      </c>
      <c r="AV91" s="224">
        <f t="shared" si="20"/>
        <v>0</v>
      </c>
      <c r="AW91" s="224">
        <f t="shared" si="20"/>
        <v>0</v>
      </c>
      <c r="AX91" s="69">
        <f t="shared" si="20"/>
        <v>0</v>
      </c>
      <c r="AY91" s="224">
        <f t="shared" si="20"/>
        <v>0</v>
      </c>
      <c r="AZ91" s="224">
        <f t="shared" si="20"/>
        <v>0</v>
      </c>
      <c r="BA91" s="224">
        <f t="shared" si="20"/>
        <v>0</v>
      </c>
      <c r="BB91" s="69">
        <f t="shared" si="20"/>
        <v>0</v>
      </c>
      <c r="BC91" s="224">
        <f t="shared" si="20"/>
        <v>0</v>
      </c>
      <c r="BD91" s="224">
        <f t="shared" si="20"/>
        <v>0</v>
      </c>
      <c r="BE91" s="224">
        <f t="shared" si="20"/>
        <v>0</v>
      </c>
      <c r="BF91" s="69">
        <f t="shared" si="20"/>
        <v>0</v>
      </c>
      <c r="BG91" s="224">
        <f t="shared" si="20"/>
        <v>0</v>
      </c>
      <c r="BH91" s="224">
        <f t="shared" si="20"/>
        <v>0</v>
      </c>
      <c r="BI91" s="224">
        <f t="shared" si="20"/>
        <v>0</v>
      </c>
      <c r="BJ91" s="69">
        <f t="shared" si="20"/>
        <v>0</v>
      </c>
      <c r="BK91" s="224">
        <f t="shared" si="20"/>
        <v>0</v>
      </c>
      <c r="BL91" s="224">
        <f t="shared" si="20"/>
        <v>0</v>
      </c>
      <c r="BM91" s="224">
        <f t="shared" si="20"/>
        <v>0</v>
      </c>
      <c r="BN91" s="69">
        <f t="shared" si="20"/>
        <v>0</v>
      </c>
      <c r="BO91" s="224">
        <f t="shared" si="20"/>
        <v>0</v>
      </c>
      <c r="BP91" s="224">
        <f t="shared" si="20"/>
        <v>0</v>
      </c>
      <c r="BQ91" s="224">
        <f t="shared" si="20"/>
        <v>0</v>
      </c>
      <c r="BR91" s="69">
        <f t="shared" si="20"/>
        <v>0</v>
      </c>
      <c r="BS91" s="224">
        <f t="shared" si="20"/>
        <v>0</v>
      </c>
      <c r="BT91" s="224">
        <f t="shared" si="20"/>
        <v>0</v>
      </c>
      <c r="BU91" s="224">
        <f t="shared" si="20"/>
        <v>0</v>
      </c>
      <c r="BV91" s="69">
        <f t="shared" si="20"/>
        <v>0</v>
      </c>
      <c r="BW91" s="224">
        <f t="shared" si="20"/>
        <v>0</v>
      </c>
      <c r="BX91" s="224">
        <f t="shared" si="20"/>
        <v>0</v>
      </c>
      <c r="BY91" s="224">
        <f t="shared" si="20"/>
        <v>0</v>
      </c>
      <c r="BZ91" s="69">
        <f t="shared" si="20"/>
        <v>0</v>
      </c>
      <c r="CA91" s="224">
        <f t="shared" si="20"/>
        <v>0</v>
      </c>
      <c r="CB91" s="224">
        <f t="shared" si="20"/>
        <v>0</v>
      </c>
      <c r="CC91" s="224">
        <f t="shared" si="20"/>
        <v>0</v>
      </c>
      <c r="CD91" s="69">
        <f t="shared" si="20"/>
        <v>0</v>
      </c>
      <c r="CE91" s="62">
        <f t="shared" si="18"/>
        <v>1</v>
      </c>
    </row>
    <row r="94" spans="1:83" s="19" customFormat="1" ht="10.199999999999999" x14ac:dyDescent="0.2">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c r="BZ94" s="170"/>
      <c r="CA94" s="170"/>
      <c r="CB94" s="170"/>
      <c r="CC94" s="170"/>
      <c r="CD94" s="170"/>
      <c r="CE94" s="295"/>
    </row>
    <row r="95" spans="1:83" s="19" customFormat="1" ht="10.199999999999999" hidden="1" x14ac:dyDescent="0.2">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295"/>
    </row>
    <row r="96" spans="1:83" s="19" customFormat="1" ht="10.199999999999999" hidden="1" x14ac:dyDescent="0.2">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295"/>
    </row>
    <row r="97" spans="1:83" s="19" customFormat="1" ht="10.199999999999999" hidden="1" x14ac:dyDescent="0.2">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295"/>
    </row>
    <row r="98" spans="1:83" s="19" customFormat="1" ht="10.8" x14ac:dyDescent="0.2">
      <c r="A98" s="293" t="str">
        <f>'НП ДЕННА'!A102</f>
        <v>1.4</v>
      </c>
      <c r="B98" s="290" t="str">
        <f>'НП ДЕННА'!B102</f>
        <v>Підготовка та проведення атестації</v>
      </c>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63"/>
      <c r="AD98" s="141"/>
      <c r="AE98" s="141"/>
      <c r="AF98" s="141"/>
      <c r="AG98" s="141"/>
      <c r="AH98" s="141"/>
      <c r="AI98" s="223"/>
      <c r="AJ98" s="223"/>
      <c r="AK98" s="223"/>
      <c r="AL98" s="139"/>
      <c r="AM98" s="223"/>
      <c r="AN98" s="223"/>
      <c r="AO98" s="223"/>
      <c r="AP98" s="139"/>
      <c r="AQ98" s="223"/>
      <c r="AR98" s="223"/>
      <c r="AS98" s="223"/>
      <c r="AT98" s="139"/>
      <c r="AU98" s="223"/>
      <c r="AV98" s="223"/>
      <c r="AW98" s="223"/>
      <c r="AX98" s="139"/>
      <c r="AY98" s="141"/>
      <c r="AZ98" s="141"/>
      <c r="BA98" s="141"/>
      <c r="BB98" s="141"/>
      <c r="BC98" s="141"/>
      <c r="BD98" s="141"/>
      <c r="BE98" s="141"/>
      <c r="BF98" s="141"/>
      <c r="BG98" s="141"/>
      <c r="BH98" s="141"/>
      <c r="BI98" s="141"/>
      <c r="BJ98" s="141"/>
      <c r="BK98" s="141"/>
      <c r="BL98" s="141"/>
      <c r="BM98" s="141"/>
      <c r="BN98" s="141"/>
      <c r="BO98" s="223"/>
      <c r="BP98" s="223"/>
      <c r="BQ98" s="223"/>
      <c r="BR98" s="139"/>
      <c r="BS98" s="223"/>
      <c r="BT98" s="223"/>
      <c r="BU98" s="223"/>
      <c r="BV98" s="139"/>
      <c r="BW98" s="223"/>
      <c r="BX98" s="223"/>
      <c r="BY98" s="223"/>
      <c r="BZ98" s="139"/>
      <c r="CA98" s="223"/>
      <c r="CB98" s="223"/>
      <c r="CC98" s="223"/>
      <c r="CD98" s="139"/>
      <c r="CE98" s="70"/>
    </row>
    <row r="99" spans="1:83" s="19" customFormat="1" ht="19.2" customHeight="1" x14ac:dyDescent="0.2">
      <c r="A99" s="22" t="str">
        <f>'НП ДЕННА'!A103</f>
        <v>1.4.01</v>
      </c>
      <c r="B99" s="363" t="str">
        <f>'НП ДЕННА'!B103</f>
        <v>Виконання та захист кваліфікаційної роботи</v>
      </c>
      <c r="C99" s="364">
        <f>'НП ДЕННА'!C103</f>
        <v>0</v>
      </c>
      <c r="D99" s="272">
        <f>'НП ДЕННА'!D103</f>
        <v>3</v>
      </c>
      <c r="E99" s="273">
        <f>'НП ДЕННА'!E103</f>
        <v>0</v>
      </c>
      <c r="F99" s="273">
        <f>'НП ДЕННА'!F103</f>
        <v>0</v>
      </c>
      <c r="G99" s="274">
        <f>'НП ДЕННА'!G103</f>
        <v>0</v>
      </c>
      <c r="H99" s="272">
        <f>'НП ДЕННА'!H103</f>
        <v>0</v>
      </c>
      <c r="I99" s="273">
        <f>'НП ДЕННА'!I103</f>
        <v>0</v>
      </c>
      <c r="J99" s="273">
        <f>'НП ДЕННА'!J103</f>
        <v>0</v>
      </c>
      <c r="K99" s="273">
        <f>'НП ДЕННА'!K103</f>
        <v>0</v>
      </c>
      <c r="L99" s="273">
        <f>'НП ДЕННА'!L103</f>
        <v>0</v>
      </c>
      <c r="M99" s="273">
        <f>'НП ДЕННА'!M103</f>
        <v>0</v>
      </c>
      <c r="N99" s="273">
        <f>'НП ДЕННА'!N103</f>
        <v>0</v>
      </c>
      <c r="O99" s="273">
        <f>'НП ДЕННА'!O103</f>
        <v>0</v>
      </c>
      <c r="P99" s="273">
        <f>'НП ДЕННА'!P103</f>
        <v>0</v>
      </c>
      <c r="Q99" s="273">
        <f>'НП ДЕННА'!Q103</f>
        <v>0</v>
      </c>
      <c r="R99" s="273">
        <f>'НП ДЕННА'!R103</f>
        <v>0</v>
      </c>
      <c r="S99" s="273">
        <f>'НП ДЕННА'!S103</f>
        <v>0</v>
      </c>
      <c r="T99" s="257">
        <f>'НП ДЕННА'!T103</f>
        <v>0</v>
      </c>
      <c r="U99" s="257">
        <f>'НП ДЕННА'!U103</f>
        <v>0</v>
      </c>
      <c r="V99" s="272">
        <f>'НП ДЕННА'!V103</f>
        <v>0</v>
      </c>
      <c r="W99" s="273">
        <f>'НП ДЕННА'!W103</f>
        <v>0</v>
      </c>
      <c r="X99" s="273">
        <f>'НП ДЕННА'!X103</f>
        <v>0</v>
      </c>
      <c r="Y99" s="273">
        <f>'НП ДЕННА'!Y103</f>
        <v>0</v>
      </c>
      <c r="Z99" s="273">
        <f>'НП ДЕННА'!Z103</f>
        <v>0</v>
      </c>
      <c r="AA99" s="273">
        <f>'НП ДЕННА'!AA103</f>
        <v>0</v>
      </c>
      <c r="AB99" s="273">
        <f>'НП ДЕННА'!AB103</f>
        <v>0</v>
      </c>
      <c r="AC99" s="134">
        <f>'НП ДЕННА'!AC103</f>
        <v>360</v>
      </c>
      <c r="AD99" s="134">
        <f>'НП ДЕННА'!AD103</f>
        <v>12</v>
      </c>
      <c r="AE99" s="134">
        <f>'НП ДЕННА'!AE103</f>
        <v>0</v>
      </c>
      <c r="AF99" s="134">
        <f>'НП ДЕННА'!AF103</f>
        <v>0</v>
      </c>
      <c r="AG99" s="134">
        <f>'НП ДЕННА'!AG103</f>
        <v>0</v>
      </c>
      <c r="AH99" s="134">
        <f>'НП ДЕННА'!AH103</f>
        <v>360</v>
      </c>
      <c r="AI99" s="276">
        <f>'НП ДЕННА'!AI103</f>
        <v>0</v>
      </c>
      <c r="AJ99" s="276">
        <f>'НП ДЕННА'!AJ103</f>
        <v>0</v>
      </c>
      <c r="AK99" s="276">
        <f>'НП ДЕННА'!AK103</f>
        <v>0</v>
      </c>
      <c r="AL99" s="69">
        <f>'НП ДЕННА'!AL103</f>
        <v>0</v>
      </c>
      <c r="AM99" s="276">
        <f>'НП ДЕННА'!AM103</f>
        <v>0</v>
      </c>
      <c r="AN99" s="276">
        <f>'НП ДЕННА'!AN103</f>
        <v>0</v>
      </c>
      <c r="AO99" s="276">
        <f>'НП ДЕННА'!AO103</f>
        <v>0</v>
      </c>
      <c r="AP99" s="69">
        <f>'НП ДЕННА'!AP103</f>
        <v>0</v>
      </c>
      <c r="AQ99" s="276">
        <f>'НП ДЕННА'!AQ103</f>
        <v>0</v>
      </c>
      <c r="AR99" s="276">
        <f>'НП ДЕННА'!AR103</f>
        <v>0</v>
      </c>
      <c r="AS99" s="276">
        <f>'НП ДЕННА'!AS103</f>
        <v>0</v>
      </c>
      <c r="AT99" s="69">
        <f>'НП ДЕННА'!AT103</f>
        <v>12</v>
      </c>
      <c r="AU99" s="276">
        <f>'НП ДЕННА'!AU103</f>
        <v>0</v>
      </c>
      <c r="AV99" s="276">
        <f>'НП ДЕННА'!AV103</f>
        <v>0</v>
      </c>
      <c r="AW99" s="276">
        <f>'НП ДЕННА'!AW103</f>
        <v>0</v>
      </c>
      <c r="AX99" s="69">
        <f>'НП ДЕННА'!AX103</f>
        <v>0</v>
      </c>
      <c r="AY99" s="276">
        <f>'НП ДЕННА'!AY103</f>
        <v>0</v>
      </c>
      <c r="AZ99" s="276">
        <f>'НП ДЕННА'!AZ103</f>
        <v>0</v>
      </c>
      <c r="BA99" s="276">
        <f>'НП ДЕННА'!BA103</f>
        <v>0</v>
      </c>
      <c r="BB99" s="69">
        <f>'НП ДЕННА'!BB103</f>
        <v>0</v>
      </c>
      <c r="BC99" s="276">
        <f>'НП ДЕННА'!BC103</f>
        <v>0</v>
      </c>
      <c r="BD99" s="276">
        <f>'НП ДЕННА'!BD103</f>
        <v>0</v>
      </c>
      <c r="BE99" s="276">
        <f>'НП ДЕННА'!BE103</f>
        <v>0</v>
      </c>
      <c r="BF99" s="69">
        <f>'НП ДЕННА'!BF103</f>
        <v>0</v>
      </c>
      <c r="BG99" s="276">
        <f>'НП ДЕННА'!BG103</f>
        <v>0</v>
      </c>
      <c r="BH99" s="276">
        <f>'НП ДЕННА'!BH103</f>
        <v>0</v>
      </c>
      <c r="BI99" s="276">
        <f>'НП ДЕННА'!BI103</f>
        <v>0</v>
      </c>
      <c r="BJ99" s="69">
        <f>'НП ДЕННА'!BJ103</f>
        <v>0</v>
      </c>
      <c r="BK99" s="276">
        <f>'НП ДЕННА'!BK103</f>
        <v>0</v>
      </c>
      <c r="BL99" s="276">
        <f>'НП ДЕННА'!BL103</f>
        <v>0</v>
      </c>
      <c r="BM99" s="276">
        <f>'НП ДЕННА'!BM103</f>
        <v>0</v>
      </c>
      <c r="BN99" s="69">
        <f>'НП ДЕННА'!BN103</f>
        <v>0</v>
      </c>
      <c r="BO99" s="276">
        <f>'НП ДЕННА'!BO103</f>
        <v>0</v>
      </c>
      <c r="BP99" s="276">
        <f>'НП ДЕННА'!BP103</f>
        <v>0</v>
      </c>
      <c r="BQ99" s="276">
        <f>'НП ДЕННА'!BQ103</f>
        <v>0</v>
      </c>
      <c r="BR99" s="69">
        <f>'НП ДЕННА'!BR103</f>
        <v>0</v>
      </c>
      <c r="BS99" s="276">
        <f>'НП ДЕННА'!BS103</f>
        <v>0</v>
      </c>
      <c r="BT99" s="276">
        <f>'НП ДЕННА'!BT103</f>
        <v>0</v>
      </c>
      <c r="BU99" s="276">
        <f>'НП ДЕННА'!BU103</f>
        <v>0</v>
      </c>
      <c r="BV99" s="69">
        <f>'НП ДЕННА'!BV103</f>
        <v>0</v>
      </c>
      <c r="BW99" s="276">
        <f>'НП ДЕННА'!BW103</f>
        <v>0</v>
      </c>
      <c r="BX99" s="276">
        <f>'НП ДЕННА'!BX103</f>
        <v>0</v>
      </c>
      <c r="BY99" s="276">
        <f>'НП ДЕННА'!BY103</f>
        <v>0</v>
      </c>
      <c r="BZ99" s="69">
        <f>'НП ДЕННА'!BZ103</f>
        <v>0</v>
      </c>
      <c r="CA99" s="276">
        <f>'НП ДЕННА'!CA103</f>
        <v>0</v>
      </c>
      <c r="CB99" s="276">
        <f>'НП ДЕННА'!CB103</f>
        <v>0</v>
      </c>
      <c r="CC99" s="276">
        <f>'НП ДЕННА'!CC103</f>
        <v>0</v>
      </c>
      <c r="CD99" s="69">
        <f>'НП ДЕННА'!CD103</f>
        <v>0</v>
      </c>
      <c r="CE99" s="62">
        <f>IF(ISERROR(AH99/AC99),0,AH99/AC99)</f>
        <v>1</v>
      </c>
    </row>
    <row r="100" spans="1:83" s="19" customFormat="1" ht="10.199999999999999" hidden="1" x14ac:dyDescent="0.2">
      <c r="A100" s="22" t="str">
        <f>'НП ДЕННА'!A104</f>
        <v>1.4.02</v>
      </c>
      <c r="B100" s="363">
        <f>'НП ДЕННА'!B104</f>
        <v>0</v>
      </c>
      <c r="C100" s="364">
        <f>'НП ДЕННА'!C104</f>
        <v>0</v>
      </c>
      <c r="D100" s="272">
        <f>'НП ДЕННА'!D104</f>
        <v>0</v>
      </c>
      <c r="E100" s="273">
        <f>'НП ДЕННА'!E104</f>
        <v>0</v>
      </c>
      <c r="F100" s="273">
        <f>'НП ДЕННА'!F104</f>
        <v>0</v>
      </c>
      <c r="G100" s="274">
        <f>'НП ДЕННА'!G104</f>
        <v>0</v>
      </c>
      <c r="H100" s="272">
        <f>'НП ДЕННА'!H104</f>
        <v>0</v>
      </c>
      <c r="I100" s="273">
        <f>'НП ДЕННА'!I104</f>
        <v>0</v>
      </c>
      <c r="J100" s="273">
        <f>'НП ДЕННА'!J104</f>
        <v>0</v>
      </c>
      <c r="K100" s="273">
        <f>'НП ДЕННА'!K104</f>
        <v>0</v>
      </c>
      <c r="L100" s="273">
        <f>'НП ДЕННА'!L104</f>
        <v>0</v>
      </c>
      <c r="M100" s="273">
        <f>'НП ДЕННА'!M104</f>
        <v>0</v>
      </c>
      <c r="N100" s="273">
        <f>'НП ДЕННА'!N104</f>
        <v>0</v>
      </c>
      <c r="O100" s="273">
        <f>'НП ДЕННА'!O104</f>
        <v>0</v>
      </c>
      <c r="P100" s="273">
        <f>'НП ДЕННА'!P104</f>
        <v>0</v>
      </c>
      <c r="Q100" s="273">
        <f>'НП ДЕННА'!Q104</f>
        <v>0</v>
      </c>
      <c r="R100" s="273">
        <f>'НП ДЕННА'!R104</f>
        <v>0</v>
      </c>
      <c r="S100" s="273">
        <f>'НП ДЕННА'!S104</f>
        <v>0</v>
      </c>
      <c r="T100" s="257">
        <f>'НП ДЕННА'!T104</f>
        <v>0</v>
      </c>
      <c r="U100" s="257">
        <f>'НП ДЕННА'!U104</f>
        <v>0</v>
      </c>
      <c r="V100" s="272">
        <f>'НП ДЕННА'!V104</f>
        <v>0</v>
      </c>
      <c r="W100" s="273">
        <f>'НП ДЕННА'!W104</f>
        <v>0</v>
      </c>
      <c r="X100" s="273">
        <f>'НП ДЕННА'!X104</f>
        <v>0</v>
      </c>
      <c r="Y100" s="273">
        <f>'НП ДЕННА'!Y104</f>
        <v>0</v>
      </c>
      <c r="Z100" s="273">
        <f>'НП ДЕННА'!Z104</f>
        <v>0</v>
      </c>
      <c r="AA100" s="273">
        <f>'НП ДЕННА'!AA104</f>
        <v>0</v>
      </c>
      <c r="AB100" s="273">
        <f>'НП ДЕННА'!AB104</f>
        <v>0</v>
      </c>
      <c r="AC100" s="134">
        <f>'НП ДЕННА'!AC104</f>
        <v>0</v>
      </c>
      <c r="AD100" s="134">
        <f>'НП ДЕННА'!AD104</f>
        <v>0</v>
      </c>
      <c r="AE100" s="134">
        <f>'НП ДЕННА'!AE104</f>
        <v>0</v>
      </c>
      <c r="AF100" s="134">
        <f>'НП ДЕННА'!AF104</f>
        <v>0</v>
      </c>
      <c r="AG100" s="134">
        <f>'НП ДЕННА'!AG104</f>
        <v>0</v>
      </c>
      <c r="AH100" s="134">
        <f>'НП ДЕННА'!AH104</f>
        <v>0</v>
      </c>
      <c r="AI100" s="276">
        <f>'НП ДЕННА'!AI104</f>
        <v>0</v>
      </c>
      <c r="AJ100" s="276">
        <f>'НП ДЕННА'!AJ104</f>
        <v>0</v>
      </c>
      <c r="AK100" s="276">
        <f>'НП ДЕННА'!AK104</f>
        <v>0</v>
      </c>
      <c r="AL100" s="69">
        <f>'НП ДЕННА'!AL104</f>
        <v>0</v>
      </c>
      <c r="AM100" s="276">
        <f>'НП ДЕННА'!AM104</f>
        <v>0</v>
      </c>
      <c r="AN100" s="276">
        <f>'НП ДЕННА'!AN104</f>
        <v>0</v>
      </c>
      <c r="AO100" s="276">
        <f>'НП ДЕННА'!AO104</f>
        <v>0</v>
      </c>
      <c r="AP100" s="69">
        <f>'НП ДЕННА'!AP104</f>
        <v>0</v>
      </c>
      <c r="AQ100" s="276">
        <f>'НП ДЕННА'!AQ104</f>
        <v>0</v>
      </c>
      <c r="AR100" s="276">
        <f>'НП ДЕННА'!AR104</f>
        <v>0</v>
      </c>
      <c r="AS100" s="276">
        <f>'НП ДЕННА'!AS104</f>
        <v>0</v>
      </c>
      <c r="AT100" s="69">
        <f>'НП ДЕННА'!AT104</f>
        <v>0</v>
      </c>
      <c r="AU100" s="276">
        <f>'НП ДЕННА'!AU104</f>
        <v>0</v>
      </c>
      <c r="AV100" s="276">
        <f>'НП ДЕННА'!AV104</f>
        <v>0</v>
      </c>
      <c r="AW100" s="276">
        <f>'НП ДЕННА'!AW104</f>
        <v>0</v>
      </c>
      <c r="AX100" s="69">
        <f>'НП ДЕННА'!AX104</f>
        <v>0</v>
      </c>
      <c r="AY100" s="276">
        <f>'НП ДЕННА'!AY104</f>
        <v>0</v>
      </c>
      <c r="AZ100" s="276">
        <f>'НП ДЕННА'!AZ104</f>
        <v>0</v>
      </c>
      <c r="BA100" s="276">
        <f>'НП ДЕННА'!BA104</f>
        <v>0</v>
      </c>
      <c r="BB100" s="69">
        <f>'НП ДЕННА'!BB104</f>
        <v>0</v>
      </c>
      <c r="BC100" s="276">
        <f>'НП ДЕННА'!BC104</f>
        <v>0</v>
      </c>
      <c r="BD100" s="276">
        <f>'НП ДЕННА'!BD104</f>
        <v>0</v>
      </c>
      <c r="BE100" s="276">
        <f>'НП ДЕННА'!BE104</f>
        <v>0</v>
      </c>
      <c r="BF100" s="69">
        <f>'НП ДЕННА'!BF104</f>
        <v>0</v>
      </c>
      <c r="BG100" s="276">
        <f>'НП ДЕННА'!BG104</f>
        <v>0</v>
      </c>
      <c r="BH100" s="276">
        <f>'НП ДЕННА'!BH104</f>
        <v>0</v>
      </c>
      <c r="BI100" s="276">
        <f>'НП ДЕННА'!BI104</f>
        <v>0</v>
      </c>
      <c r="BJ100" s="69">
        <f>'НП ДЕННА'!BJ104</f>
        <v>0</v>
      </c>
      <c r="BK100" s="276">
        <f>'НП ДЕННА'!BK104</f>
        <v>0</v>
      </c>
      <c r="BL100" s="276">
        <f>'НП ДЕННА'!BL104</f>
        <v>0</v>
      </c>
      <c r="BM100" s="276">
        <f>'НП ДЕННА'!BM104</f>
        <v>0</v>
      </c>
      <c r="BN100" s="69">
        <f>'НП ДЕННА'!BN104</f>
        <v>0</v>
      </c>
      <c r="BO100" s="276">
        <f>'НП ДЕННА'!BO104</f>
        <v>0</v>
      </c>
      <c r="BP100" s="276">
        <f>'НП ДЕННА'!BP104</f>
        <v>0</v>
      </c>
      <c r="BQ100" s="276">
        <f>'НП ДЕННА'!BQ104</f>
        <v>0</v>
      </c>
      <c r="BR100" s="69">
        <f>'НП ДЕННА'!BR104</f>
        <v>0</v>
      </c>
      <c r="BS100" s="276">
        <f>'НП ДЕННА'!BS104</f>
        <v>0</v>
      </c>
      <c r="BT100" s="276">
        <f>'НП ДЕННА'!BT104</f>
        <v>0</v>
      </c>
      <c r="BU100" s="276">
        <f>'НП ДЕННА'!BU104</f>
        <v>0</v>
      </c>
      <c r="BV100" s="69">
        <f>'НП ДЕННА'!BV104</f>
        <v>0</v>
      </c>
      <c r="BW100" s="276">
        <f>'НП ДЕННА'!BW104</f>
        <v>0</v>
      </c>
      <c r="BX100" s="276">
        <f>'НП ДЕННА'!BX104</f>
        <v>0</v>
      </c>
      <c r="BY100" s="276">
        <f>'НП ДЕННА'!BY104</f>
        <v>0</v>
      </c>
      <c r="BZ100" s="69">
        <f>'НП ДЕННА'!BZ104</f>
        <v>0</v>
      </c>
      <c r="CA100" s="276">
        <f>'НП ДЕННА'!CA104</f>
        <v>0</v>
      </c>
      <c r="CB100" s="276">
        <f>'НП ДЕННА'!CB104</f>
        <v>0</v>
      </c>
      <c r="CC100" s="276">
        <f>'НП ДЕННА'!CC104</f>
        <v>0</v>
      </c>
      <c r="CD100" s="69">
        <f>'НП ДЕННА'!CD104</f>
        <v>0</v>
      </c>
      <c r="CE100" s="62">
        <f>IF(ISERROR(AH100/AC100),0,AH100/AC100)</f>
        <v>0</v>
      </c>
    </row>
    <row r="101" spans="1:83" s="19" customFormat="1" ht="10.199999999999999" hidden="1" x14ac:dyDescent="0.2">
      <c r="A101" s="22" t="str">
        <f>'НП ДЕННА'!A105</f>
        <v>1.4.03</v>
      </c>
      <c r="B101" s="363">
        <f>'НП ДЕННА'!B105</f>
        <v>0</v>
      </c>
      <c r="C101" s="364">
        <f>'НП ДЕННА'!C105</f>
        <v>0</v>
      </c>
      <c r="D101" s="272">
        <f>'НП ДЕННА'!D105</f>
        <v>0</v>
      </c>
      <c r="E101" s="273">
        <f>'НП ДЕННА'!E105</f>
        <v>0</v>
      </c>
      <c r="F101" s="273">
        <f>'НП ДЕННА'!F105</f>
        <v>0</v>
      </c>
      <c r="G101" s="274">
        <f>'НП ДЕННА'!G105</f>
        <v>0</v>
      </c>
      <c r="H101" s="272">
        <f>'НП ДЕННА'!H105</f>
        <v>0</v>
      </c>
      <c r="I101" s="273">
        <f>'НП ДЕННА'!I105</f>
        <v>0</v>
      </c>
      <c r="J101" s="273">
        <f>'НП ДЕННА'!J105</f>
        <v>0</v>
      </c>
      <c r="K101" s="273">
        <f>'НП ДЕННА'!K105</f>
        <v>0</v>
      </c>
      <c r="L101" s="273">
        <f>'НП ДЕННА'!L105</f>
        <v>0</v>
      </c>
      <c r="M101" s="273">
        <f>'НП ДЕННА'!M105</f>
        <v>0</v>
      </c>
      <c r="N101" s="273">
        <f>'НП ДЕННА'!N105</f>
        <v>0</v>
      </c>
      <c r="O101" s="273">
        <f>'НП ДЕННА'!O105</f>
        <v>0</v>
      </c>
      <c r="P101" s="273">
        <f>'НП ДЕННА'!P105</f>
        <v>0</v>
      </c>
      <c r="Q101" s="273">
        <f>'НП ДЕННА'!Q105</f>
        <v>0</v>
      </c>
      <c r="R101" s="273">
        <f>'НП ДЕННА'!R105</f>
        <v>0</v>
      </c>
      <c r="S101" s="273">
        <f>'НП ДЕННА'!S105</f>
        <v>0</v>
      </c>
      <c r="T101" s="257">
        <f>'НП ДЕННА'!T105</f>
        <v>0</v>
      </c>
      <c r="U101" s="257">
        <f>'НП ДЕННА'!U105</f>
        <v>0</v>
      </c>
      <c r="V101" s="272">
        <f>'НП ДЕННА'!V105</f>
        <v>0</v>
      </c>
      <c r="W101" s="273">
        <f>'НП ДЕННА'!W105</f>
        <v>0</v>
      </c>
      <c r="X101" s="273">
        <f>'НП ДЕННА'!X105</f>
        <v>0</v>
      </c>
      <c r="Y101" s="273">
        <f>'НП ДЕННА'!Y105</f>
        <v>0</v>
      </c>
      <c r="Z101" s="273">
        <f>'НП ДЕННА'!Z105</f>
        <v>0</v>
      </c>
      <c r="AA101" s="273">
        <f>'НП ДЕННА'!AA105</f>
        <v>0</v>
      </c>
      <c r="AB101" s="273">
        <f>'НП ДЕННА'!AB105</f>
        <v>0</v>
      </c>
      <c r="AC101" s="134">
        <f>'НП ДЕННА'!AC105</f>
        <v>0</v>
      </c>
      <c r="AD101" s="134">
        <f>'НП ДЕННА'!AD105</f>
        <v>0</v>
      </c>
      <c r="AE101" s="134">
        <f>'НП ДЕННА'!AE105</f>
        <v>0</v>
      </c>
      <c r="AF101" s="134">
        <f>'НП ДЕННА'!AF105</f>
        <v>0</v>
      </c>
      <c r="AG101" s="134">
        <f>'НП ДЕННА'!AG105</f>
        <v>0</v>
      </c>
      <c r="AH101" s="134">
        <f>'НП ДЕННА'!AH105</f>
        <v>0</v>
      </c>
      <c r="AI101" s="276">
        <f>'НП ДЕННА'!AI105</f>
        <v>0</v>
      </c>
      <c r="AJ101" s="276">
        <f>'НП ДЕННА'!AJ105</f>
        <v>0</v>
      </c>
      <c r="AK101" s="276">
        <f>'НП ДЕННА'!AK105</f>
        <v>0</v>
      </c>
      <c r="AL101" s="69">
        <f>'НП ДЕННА'!AL105</f>
        <v>0</v>
      </c>
      <c r="AM101" s="276">
        <f>'НП ДЕННА'!AM105</f>
        <v>0</v>
      </c>
      <c r="AN101" s="276">
        <f>'НП ДЕННА'!AN105</f>
        <v>0</v>
      </c>
      <c r="AO101" s="276">
        <f>'НП ДЕННА'!AO105</f>
        <v>0</v>
      </c>
      <c r="AP101" s="69">
        <f>'НП ДЕННА'!AP105</f>
        <v>0</v>
      </c>
      <c r="AQ101" s="276">
        <f>'НП ДЕННА'!AQ105</f>
        <v>0</v>
      </c>
      <c r="AR101" s="276">
        <f>'НП ДЕННА'!AR105</f>
        <v>0</v>
      </c>
      <c r="AS101" s="276">
        <f>'НП ДЕННА'!AS105</f>
        <v>0</v>
      </c>
      <c r="AT101" s="69">
        <f>'НП ДЕННА'!AT105</f>
        <v>0</v>
      </c>
      <c r="AU101" s="276">
        <f>'НП ДЕННА'!AU105</f>
        <v>0</v>
      </c>
      <c r="AV101" s="276">
        <f>'НП ДЕННА'!AV105</f>
        <v>0</v>
      </c>
      <c r="AW101" s="276">
        <f>'НП ДЕННА'!AW105</f>
        <v>0</v>
      </c>
      <c r="AX101" s="69">
        <f>'НП ДЕННА'!AX105</f>
        <v>0</v>
      </c>
      <c r="AY101" s="276">
        <f>'НП ДЕННА'!AY105</f>
        <v>0</v>
      </c>
      <c r="AZ101" s="276">
        <f>'НП ДЕННА'!AZ105</f>
        <v>0</v>
      </c>
      <c r="BA101" s="276">
        <f>'НП ДЕННА'!BA105</f>
        <v>0</v>
      </c>
      <c r="BB101" s="69">
        <f>'НП ДЕННА'!BB105</f>
        <v>0</v>
      </c>
      <c r="BC101" s="276">
        <f>'НП ДЕННА'!BC105</f>
        <v>0</v>
      </c>
      <c r="BD101" s="276">
        <f>'НП ДЕННА'!BD105</f>
        <v>0</v>
      </c>
      <c r="BE101" s="276">
        <f>'НП ДЕННА'!BE105</f>
        <v>0</v>
      </c>
      <c r="BF101" s="69">
        <f>'НП ДЕННА'!BF105</f>
        <v>0</v>
      </c>
      <c r="BG101" s="276">
        <f>'НП ДЕННА'!BG105</f>
        <v>0</v>
      </c>
      <c r="BH101" s="276">
        <f>'НП ДЕННА'!BH105</f>
        <v>0</v>
      </c>
      <c r="BI101" s="276">
        <f>'НП ДЕННА'!BI105</f>
        <v>0</v>
      </c>
      <c r="BJ101" s="69">
        <f>'НП ДЕННА'!BJ105</f>
        <v>0</v>
      </c>
      <c r="BK101" s="276">
        <f>'НП ДЕННА'!BK105</f>
        <v>0</v>
      </c>
      <c r="BL101" s="276">
        <f>'НП ДЕННА'!BL105</f>
        <v>0</v>
      </c>
      <c r="BM101" s="276">
        <f>'НП ДЕННА'!BM105</f>
        <v>0</v>
      </c>
      <c r="BN101" s="69">
        <f>'НП ДЕННА'!BN105</f>
        <v>0</v>
      </c>
      <c r="BO101" s="276">
        <f>'НП ДЕННА'!BO105</f>
        <v>0</v>
      </c>
      <c r="BP101" s="276">
        <f>'НП ДЕННА'!BP105</f>
        <v>0</v>
      </c>
      <c r="BQ101" s="276">
        <f>'НП ДЕННА'!BQ105</f>
        <v>0</v>
      </c>
      <c r="BR101" s="69">
        <f>'НП ДЕННА'!BR105</f>
        <v>0</v>
      </c>
      <c r="BS101" s="276">
        <f>'НП ДЕННА'!BS105</f>
        <v>0</v>
      </c>
      <c r="BT101" s="276">
        <f>'НП ДЕННА'!BT105</f>
        <v>0</v>
      </c>
      <c r="BU101" s="276">
        <f>'НП ДЕННА'!BU105</f>
        <v>0</v>
      </c>
      <c r="BV101" s="69">
        <f>'НП ДЕННА'!BV105</f>
        <v>0</v>
      </c>
      <c r="BW101" s="276">
        <f>'НП ДЕННА'!BW105</f>
        <v>0</v>
      </c>
      <c r="BX101" s="276">
        <f>'НП ДЕННА'!BX105</f>
        <v>0</v>
      </c>
      <c r="BY101" s="276">
        <f>'НП ДЕННА'!BY105</f>
        <v>0</v>
      </c>
      <c r="BZ101" s="69">
        <f>'НП ДЕННА'!BZ105</f>
        <v>0</v>
      </c>
      <c r="CA101" s="276">
        <f>'НП ДЕННА'!CA105</f>
        <v>0</v>
      </c>
      <c r="CB101" s="276">
        <f>'НП ДЕННА'!CB105</f>
        <v>0</v>
      </c>
      <c r="CC101" s="276">
        <f>'НП ДЕННА'!CC105</f>
        <v>0</v>
      </c>
      <c r="CD101" s="69">
        <f>'НП ДЕННА'!CD105</f>
        <v>0</v>
      </c>
      <c r="CE101" s="62">
        <f>IF(ISERROR(AH101/AC101),0,AH101/AC101)</f>
        <v>0</v>
      </c>
    </row>
    <row r="102" spans="1:83" s="19" customFormat="1" ht="10.199999999999999" hidden="1" x14ac:dyDescent="0.2">
      <c r="A102" s="22" t="str">
        <f>'НП ДЕННА'!A106</f>
        <v>1.4.04</v>
      </c>
      <c r="B102" s="363">
        <f>'НП ДЕННА'!B106</f>
        <v>0</v>
      </c>
      <c r="C102" s="364">
        <f>'НП ДЕННА'!C106</f>
        <v>0</v>
      </c>
      <c r="D102" s="272">
        <f>'НП ДЕННА'!D106</f>
        <v>0</v>
      </c>
      <c r="E102" s="273">
        <f>'НП ДЕННА'!E106</f>
        <v>0</v>
      </c>
      <c r="F102" s="273">
        <f>'НП ДЕННА'!F106</f>
        <v>0</v>
      </c>
      <c r="G102" s="274">
        <f>'НП ДЕННА'!G106</f>
        <v>0</v>
      </c>
      <c r="H102" s="272">
        <f>'НП ДЕННА'!H106</f>
        <v>0</v>
      </c>
      <c r="I102" s="273">
        <f>'НП ДЕННА'!I106</f>
        <v>0</v>
      </c>
      <c r="J102" s="273">
        <f>'НП ДЕННА'!J106</f>
        <v>0</v>
      </c>
      <c r="K102" s="273">
        <f>'НП ДЕННА'!K106</f>
        <v>0</v>
      </c>
      <c r="L102" s="273">
        <f>'НП ДЕННА'!L106</f>
        <v>0</v>
      </c>
      <c r="M102" s="273">
        <f>'НП ДЕННА'!M106</f>
        <v>0</v>
      </c>
      <c r="N102" s="273">
        <f>'НП ДЕННА'!N106</f>
        <v>0</v>
      </c>
      <c r="O102" s="273">
        <f>'НП ДЕННА'!O106</f>
        <v>0</v>
      </c>
      <c r="P102" s="273">
        <f>'НП ДЕННА'!P106</f>
        <v>0</v>
      </c>
      <c r="Q102" s="273">
        <f>'НП ДЕННА'!Q106</f>
        <v>0</v>
      </c>
      <c r="R102" s="273">
        <f>'НП ДЕННА'!R106</f>
        <v>0</v>
      </c>
      <c r="S102" s="273">
        <f>'НП ДЕННА'!S106</f>
        <v>0</v>
      </c>
      <c r="T102" s="257">
        <f>'НП ДЕННА'!T106</f>
        <v>0</v>
      </c>
      <c r="U102" s="257">
        <f>'НП ДЕННА'!U106</f>
        <v>0</v>
      </c>
      <c r="V102" s="272">
        <f>'НП ДЕННА'!V106</f>
        <v>0</v>
      </c>
      <c r="W102" s="273">
        <f>'НП ДЕННА'!W106</f>
        <v>0</v>
      </c>
      <c r="X102" s="273">
        <f>'НП ДЕННА'!X106</f>
        <v>0</v>
      </c>
      <c r="Y102" s="273">
        <f>'НП ДЕННА'!Y106</f>
        <v>0</v>
      </c>
      <c r="Z102" s="273">
        <f>'НП ДЕННА'!Z106</f>
        <v>0</v>
      </c>
      <c r="AA102" s="273">
        <f>'НП ДЕННА'!AA106</f>
        <v>0</v>
      </c>
      <c r="AB102" s="273">
        <f>'НП ДЕННА'!AB106</f>
        <v>0</v>
      </c>
      <c r="AC102" s="134">
        <f>'НП ДЕННА'!AC106</f>
        <v>0</v>
      </c>
      <c r="AD102" s="134">
        <f>'НП ДЕННА'!AD106</f>
        <v>0</v>
      </c>
      <c r="AE102" s="134">
        <f>'НП ДЕННА'!AE106</f>
        <v>0</v>
      </c>
      <c r="AF102" s="134">
        <f>'НП ДЕННА'!AF106</f>
        <v>0</v>
      </c>
      <c r="AG102" s="134">
        <f>'НП ДЕННА'!AG106</f>
        <v>0</v>
      </c>
      <c r="AH102" s="134">
        <f>'НП ДЕННА'!AH106</f>
        <v>0</v>
      </c>
      <c r="AI102" s="276">
        <f>'НП ДЕННА'!AI106</f>
        <v>0</v>
      </c>
      <c r="AJ102" s="276">
        <f>'НП ДЕННА'!AJ106</f>
        <v>0</v>
      </c>
      <c r="AK102" s="276">
        <f>'НП ДЕННА'!AK106</f>
        <v>0</v>
      </c>
      <c r="AL102" s="69">
        <f>'НП ДЕННА'!AL106</f>
        <v>0</v>
      </c>
      <c r="AM102" s="276">
        <f>'НП ДЕННА'!AM106</f>
        <v>0</v>
      </c>
      <c r="AN102" s="276">
        <f>'НП ДЕННА'!AN106</f>
        <v>0</v>
      </c>
      <c r="AO102" s="276">
        <f>'НП ДЕННА'!AO106</f>
        <v>0</v>
      </c>
      <c r="AP102" s="69">
        <f>'НП ДЕННА'!AP106</f>
        <v>0</v>
      </c>
      <c r="AQ102" s="276">
        <f>'НП ДЕННА'!AQ106</f>
        <v>0</v>
      </c>
      <c r="AR102" s="276">
        <f>'НП ДЕННА'!AR106</f>
        <v>0</v>
      </c>
      <c r="AS102" s="276">
        <f>'НП ДЕННА'!AS106</f>
        <v>0</v>
      </c>
      <c r="AT102" s="69">
        <f>'НП ДЕННА'!AT106</f>
        <v>0</v>
      </c>
      <c r="AU102" s="276">
        <f>'НП ДЕННА'!AU106</f>
        <v>0</v>
      </c>
      <c r="AV102" s="276">
        <f>'НП ДЕННА'!AV106</f>
        <v>0</v>
      </c>
      <c r="AW102" s="276">
        <f>'НП ДЕННА'!AW106</f>
        <v>0</v>
      </c>
      <c r="AX102" s="69">
        <f>'НП ДЕННА'!AX106</f>
        <v>0</v>
      </c>
      <c r="AY102" s="276">
        <f>'НП ДЕННА'!AY106</f>
        <v>0</v>
      </c>
      <c r="AZ102" s="276">
        <f>'НП ДЕННА'!AZ106</f>
        <v>0</v>
      </c>
      <c r="BA102" s="276">
        <f>'НП ДЕННА'!BA106</f>
        <v>0</v>
      </c>
      <c r="BB102" s="69">
        <f>'НП ДЕННА'!BB106</f>
        <v>0</v>
      </c>
      <c r="BC102" s="276">
        <f>'НП ДЕННА'!BC106</f>
        <v>0</v>
      </c>
      <c r="BD102" s="276">
        <f>'НП ДЕННА'!BD106</f>
        <v>0</v>
      </c>
      <c r="BE102" s="276">
        <f>'НП ДЕННА'!BE106</f>
        <v>0</v>
      </c>
      <c r="BF102" s="69">
        <f>'НП ДЕННА'!BF106</f>
        <v>0</v>
      </c>
      <c r="BG102" s="276">
        <f>'НП ДЕННА'!BG106</f>
        <v>0</v>
      </c>
      <c r="BH102" s="276">
        <f>'НП ДЕННА'!BH106</f>
        <v>0</v>
      </c>
      <c r="BI102" s="276">
        <f>'НП ДЕННА'!BI106</f>
        <v>0</v>
      </c>
      <c r="BJ102" s="69">
        <f>'НП ДЕННА'!BJ106</f>
        <v>0</v>
      </c>
      <c r="BK102" s="276">
        <f>'НП ДЕННА'!BK106</f>
        <v>0</v>
      </c>
      <c r="BL102" s="276">
        <f>'НП ДЕННА'!BL106</f>
        <v>0</v>
      </c>
      <c r="BM102" s="276">
        <f>'НП ДЕННА'!BM106</f>
        <v>0</v>
      </c>
      <c r="BN102" s="69">
        <f>'НП ДЕННА'!BN106</f>
        <v>0</v>
      </c>
      <c r="BO102" s="276">
        <f>'НП ДЕННА'!BO106</f>
        <v>0</v>
      </c>
      <c r="BP102" s="276">
        <f>'НП ДЕННА'!BP106</f>
        <v>0</v>
      </c>
      <c r="BQ102" s="276">
        <f>'НП ДЕННА'!BQ106</f>
        <v>0</v>
      </c>
      <c r="BR102" s="69">
        <f>'НП ДЕННА'!BR106</f>
        <v>0</v>
      </c>
      <c r="BS102" s="276">
        <f>'НП ДЕННА'!BS106</f>
        <v>0</v>
      </c>
      <c r="BT102" s="276">
        <f>'НП ДЕННА'!BT106</f>
        <v>0</v>
      </c>
      <c r="BU102" s="276">
        <f>'НП ДЕННА'!BU106</f>
        <v>0</v>
      </c>
      <c r="BV102" s="69">
        <f>'НП ДЕННА'!BV106</f>
        <v>0</v>
      </c>
      <c r="BW102" s="276">
        <f>'НП ДЕННА'!BW106</f>
        <v>0</v>
      </c>
      <c r="BX102" s="276">
        <f>'НП ДЕННА'!BX106</f>
        <v>0</v>
      </c>
      <c r="BY102" s="276">
        <f>'НП ДЕННА'!BY106</f>
        <v>0</v>
      </c>
      <c r="BZ102" s="69">
        <f>'НП ДЕННА'!BZ106</f>
        <v>0</v>
      </c>
      <c r="CA102" s="276">
        <f>'НП ДЕННА'!CA106</f>
        <v>0</v>
      </c>
      <c r="CB102" s="276">
        <f>'НП ДЕННА'!CB106</f>
        <v>0</v>
      </c>
      <c r="CC102" s="276">
        <f>'НП ДЕННА'!CC106</f>
        <v>0</v>
      </c>
      <c r="CD102" s="69">
        <f>'НП ДЕННА'!CD106</f>
        <v>0</v>
      </c>
      <c r="CE102" s="62">
        <f>IF(ISERROR(AH102/AC102),0,AH102/AC102)</f>
        <v>0</v>
      </c>
    </row>
    <row r="103" spans="1:83" s="19" customFormat="1" ht="10.199999999999999" hidden="1" x14ac:dyDescent="0.2">
      <c r="A103" s="22" t="str">
        <f>'НП ДЕННА'!A107</f>
        <v>1.4.05</v>
      </c>
      <c r="B103" s="363">
        <f>'НП ДЕННА'!B107</f>
        <v>0</v>
      </c>
      <c r="C103" s="364">
        <f>'НП ДЕННА'!C107</f>
        <v>0</v>
      </c>
      <c r="D103" s="272">
        <f>'НП ДЕННА'!D107</f>
        <v>0</v>
      </c>
      <c r="E103" s="273">
        <f>'НП ДЕННА'!E107</f>
        <v>0</v>
      </c>
      <c r="F103" s="273">
        <f>'НП ДЕННА'!F107</f>
        <v>0</v>
      </c>
      <c r="G103" s="274">
        <f>'НП ДЕННА'!G107</f>
        <v>0</v>
      </c>
      <c r="H103" s="272">
        <f>'НП ДЕННА'!H107</f>
        <v>0</v>
      </c>
      <c r="I103" s="273">
        <f>'НП ДЕННА'!I107</f>
        <v>0</v>
      </c>
      <c r="J103" s="273">
        <f>'НП ДЕННА'!J107</f>
        <v>0</v>
      </c>
      <c r="K103" s="273">
        <f>'НП ДЕННА'!K107</f>
        <v>0</v>
      </c>
      <c r="L103" s="273">
        <f>'НП ДЕННА'!L107</f>
        <v>0</v>
      </c>
      <c r="M103" s="273">
        <f>'НП ДЕННА'!M107</f>
        <v>0</v>
      </c>
      <c r="N103" s="273">
        <f>'НП ДЕННА'!N107</f>
        <v>0</v>
      </c>
      <c r="O103" s="273">
        <f>'НП ДЕННА'!O107</f>
        <v>0</v>
      </c>
      <c r="P103" s="273">
        <f>'НП ДЕННА'!P107</f>
        <v>0</v>
      </c>
      <c r="Q103" s="273">
        <f>'НП ДЕННА'!Q107</f>
        <v>0</v>
      </c>
      <c r="R103" s="273">
        <f>'НП ДЕННА'!R107</f>
        <v>0</v>
      </c>
      <c r="S103" s="273">
        <f>'НП ДЕННА'!S107</f>
        <v>0</v>
      </c>
      <c r="T103" s="257">
        <f>'НП ДЕННА'!T107</f>
        <v>0</v>
      </c>
      <c r="U103" s="257">
        <f>'НП ДЕННА'!U107</f>
        <v>0</v>
      </c>
      <c r="V103" s="272">
        <f>'НП ДЕННА'!V107</f>
        <v>0</v>
      </c>
      <c r="W103" s="273">
        <f>'НП ДЕННА'!W107</f>
        <v>0</v>
      </c>
      <c r="X103" s="273">
        <f>'НП ДЕННА'!X107</f>
        <v>0</v>
      </c>
      <c r="Y103" s="273">
        <f>'НП ДЕННА'!Y107</f>
        <v>0</v>
      </c>
      <c r="Z103" s="273">
        <f>'НП ДЕННА'!Z107</f>
        <v>0</v>
      </c>
      <c r="AA103" s="273">
        <f>'НП ДЕННА'!AA107</f>
        <v>0</v>
      </c>
      <c r="AB103" s="273">
        <f>'НП ДЕННА'!AB107</f>
        <v>0</v>
      </c>
      <c r="AC103" s="134">
        <f>'НП ДЕННА'!AC107</f>
        <v>0</v>
      </c>
      <c r="AD103" s="134">
        <f>'НП ДЕННА'!AD107</f>
        <v>0</v>
      </c>
      <c r="AE103" s="134">
        <f>'НП ДЕННА'!AE107</f>
        <v>0</v>
      </c>
      <c r="AF103" s="134">
        <f>'НП ДЕННА'!AF107</f>
        <v>0</v>
      </c>
      <c r="AG103" s="134">
        <f>'НП ДЕННА'!AG107</f>
        <v>0</v>
      </c>
      <c r="AH103" s="134">
        <f>'НП ДЕННА'!AH107</f>
        <v>0</v>
      </c>
      <c r="AI103" s="276">
        <f>'НП ДЕННА'!AI107</f>
        <v>0</v>
      </c>
      <c r="AJ103" s="276">
        <f>'НП ДЕННА'!AJ107</f>
        <v>0</v>
      </c>
      <c r="AK103" s="276">
        <f>'НП ДЕННА'!AK107</f>
        <v>0</v>
      </c>
      <c r="AL103" s="69">
        <f>'НП ДЕННА'!AL107</f>
        <v>0</v>
      </c>
      <c r="AM103" s="276">
        <f>'НП ДЕННА'!AM107</f>
        <v>0</v>
      </c>
      <c r="AN103" s="276">
        <f>'НП ДЕННА'!AN107</f>
        <v>0</v>
      </c>
      <c r="AO103" s="276">
        <f>'НП ДЕННА'!AO107</f>
        <v>0</v>
      </c>
      <c r="AP103" s="69">
        <f>'НП ДЕННА'!AP107</f>
        <v>0</v>
      </c>
      <c r="AQ103" s="276">
        <f>'НП ДЕННА'!AQ107</f>
        <v>0</v>
      </c>
      <c r="AR103" s="276">
        <f>'НП ДЕННА'!AR107</f>
        <v>0</v>
      </c>
      <c r="AS103" s="276">
        <f>'НП ДЕННА'!AS107</f>
        <v>0</v>
      </c>
      <c r="AT103" s="69">
        <f>'НП ДЕННА'!AT107</f>
        <v>0</v>
      </c>
      <c r="AU103" s="276">
        <f>'НП ДЕННА'!AU107</f>
        <v>0</v>
      </c>
      <c r="AV103" s="276">
        <f>'НП ДЕННА'!AV107</f>
        <v>0</v>
      </c>
      <c r="AW103" s="276">
        <f>'НП ДЕННА'!AW107</f>
        <v>0</v>
      </c>
      <c r="AX103" s="69">
        <f>'НП ДЕННА'!AX107</f>
        <v>0</v>
      </c>
      <c r="AY103" s="276">
        <f>'НП ДЕННА'!AY107</f>
        <v>0</v>
      </c>
      <c r="AZ103" s="276">
        <f>'НП ДЕННА'!AZ107</f>
        <v>0</v>
      </c>
      <c r="BA103" s="276">
        <f>'НП ДЕННА'!BA107</f>
        <v>0</v>
      </c>
      <c r="BB103" s="69">
        <f>'НП ДЕННА'!BB107</f>
        <v>0</v>
      </c>
      <c r="BC103" s="276">
        <f>'НП ДЕННА'!BC107</f>
        <v>0</v>
      </c>
      <c r="BD103" s="276">
        <f>'НП ДЕННА'!BD107</f>
        <v>0</v>
      </c>
      <c r="BE103" s="276">
        <f>'НП ДЕННА'!BE107</f>
        <v>0</v>
      </c>
      <c r="BF103" s="69">
        <f>'НП ДЕННА'!BF107</f>
        <v>0</v>
      </c>
      <c r="BG103" s="276">
        <f>'НП ДЕННА'!BG107</f>
        <v>0</v>
      </c>
      <c r="BH103" s="276">
        <f>'НП ДЕННА'!BH107</f>
        <v>0</v>
      </c>
      <c r="BI103" s="276">
        <f>'НП ДЕННА'!BI107</f>
        <v>0</v>
      </c>
      <c r="BJ103" s="69">
        <f>'НП ДЕННА'!BJ107</f>
        <v>0</v>
      </c>
      <c r="BK103" s="276">
        <f>'НП ДЕННА'!BK107</f>
        <v>0</v>
      </c>
      <c r="BL103" s="276">
        <f>'НП ДЕННА'!BL107</f>
        <v>0</v>
      </c>
      <c r="BM103" s="276">
        <f>'НП ДЕННА'!BM107</f>
        <v>0</v>
      </c>
      <c r="BN103" s="69">
        <f>'НП ДЕННА'!BN107</f>
        <v>0</v>
      </c>
      <c r="BO103" s="276">
        <f>'НП ДЕННА'!BO107</f>
        <v>0</v>
      </c>
      <c r="BP103" s="276">
        <f>'НП ДЕННА'!BP107</f>
        <v>0</v>
      </c>
      <c r="BQ103" s="276">
        <f>'НП ДЕННА'!BQ107</f>
        <v>0</v>
      </c>
      <c r="BR103" s="69">
        <f>'НП ДЕННА'!BR107</f>
        <v>0</v>
      </c>
      <c r="BS103" s="276">
        <f>'НП ДЕННА'!BS107</f>
        <v>0</v>
      </c>
      <c r="BT103" s="276">
        <f>'НП ДЕННА'!BT107</f>
        <v>0</v>
      </c>
      <c r="BU103" s="276">
        <f>'НП ДЕННА'!BU107</f>
        <v>0</v>
      </c>
      <c r="BV103" s="69">
        <f>'НП ДЕННА'!BV107</f>
        <v>0</v>
      </c>
      <c r="BW103" s="276">
        <f>'НП ДЕННА'!BW107</f>
        <v>0</v>
      </c>
      <c r="BX103" s="276">
        <f>'НП ДЕННА'!BX107</f>
        <v>0</v>
      </c>
      <c r="BY103" s="276">
        <f>'НП ДЕННА'!BY107</f>
        <v>0</v>
      </c>
      <c r="BZ103" s="69">
        <f>'НП ДЕННА'!BZ107</f>
        <v>0</v>
      </c>
      <c r="CA103" s="276">
        <f>'НП ДЕННА'!CA107</f>
        <v>0</v>
      </c>
      <c r="CB103" s="276">
        <f>'НП ДЕННА'!CB107</f>
        <v>0</v>
      </c>
      <c r="CC103" s="276">
        <f>'НП ДЕННА'!CC107</f>
        <v>0</v>
      </c>
      <c r="CD103" s="69">
        <f>'НП ДЕННА'!CD107</f>
        <v>0</v>
      </c>
      <c r="CE103" s="62">
        <f>IF(ISERROR(AH103/AC103),0,AH103/AC103)</f>
        <v>0</v>
      </c>
    </row>
    <row r="104" spans="1:83" s="19" customFormat="1" ht="20.399999999999999" x14ac:dyDescent="0.2">
      <c r="A104" s="22"/>
      <c r="B104" s="653" t="str">
        <f>'НП ДЕННА'!B108</f>
        <v xml:space="preserve">Разом підготовка та проведення атестації: </v>
      </c>
      <c r="C104" s="364"/>
      <c r="D104" s="273"/>
      <c r="E104" s="273"/>
      <c r="F104" s="273"/>
      <c r="G104" s="273"/>
      <c r="H104" s="273"/>
      <c r="I104" s="273"/>
      <c r="J104" s="273"/>
      <c r="K104" s="273"/>
      <c r="L104" s="273"/>
      <c r="M104" s="273"/>
      <c r="N104" s="273"/>
      <c r="O104" s="273"/>
      <c r="P104" s="273"/>
      <c r="Q104" s="273"/>
      <c r="R104" s="273"/>
      <c r="S104" s="273"/>
      <c r="T104" s="652"/>
      <c r="U104" s="652"/>
      <c r="V104" s="273"/>
      <c r="W104" s="273"/>
      <c r="X104" s="273"/>
      <c r="Y104" s="273"/>
      <c r="Z104" s="273"/>
      <c r="AA104" s="273"/>
      <c r="AB104" s="274"/>
      <c r="AC104" s="134">
        <f>SUM(AC99:AC103)</f>
        <v>360</v>
      </c>
      <c r="AD104" s="134">
        <f t="shared" ref="AD104:AH104" si="21">SUM(AD99:AD103)</f>
        <v>12</v>
      </c>
      <c r="AE104" s="134">
        <f t="shared" si="21"/>
        <v>0</v>
      </c>
      <c r="AF104" s="134">
        <f t="shared" si="21"/>
        <v>0</v>
      </c>
      <c r="AG104" s="134">
        <f t="shared" si="21"/>
        <v>0</v>
      </c>
      <c r="AH104" s="134">
        <f t="shared" si="21"/>
        <v>360</v>
      </c>
      <c r="AI104" s="36">
        <f>SUM(AI99:AI103)</f>
        <v>0</v>
      </c>
      <c r="AJ104" s="36">
        <f t="shared" ref="AJ104:AK104" si="22">SUM(AJ99:AJ103)</f>
        <v>0</v>
      </c>
      <c r="AK104" s="36">
        <f t="shared" si="22"/>
        <v>0</v>
      </c>
      <c r="AL104" s="654">
        <f>SUM(AL99:AL103)</f>
        <v>0</v>
      </c>
      <c r="AM104" s="36">
        <f t="shared" ref="AM104" si="23">SUM(AM99:AM103)</f>
        <v>0</v>
      </c>
      <c r="AN104" s="36">
        <f t="shared" ref="AN104" si="24">SUM(AN99:AN103)</f>
        <v>0</v>
      </c>
      <c r="AO104" s="36">
        <f t="shared" ref="AO104:AQ104" si="25">SUM(AO99:AO103)</f>
        <v>0</v>
      </c>
      <c r="AP104" s="654">
        <f t="shared" si="25"/>
        <v>0</v>
      </c>
      <c r="AQ104" s="36">
        <f t="shared" si="25"/>
        <v>0</v>
      </c>
      <c r="AR104" s="36">
        <f t="shared" ref="AR104" si="26">SUM(AR99:AR103)</f>
        <v>0</v>
      </c>
      <c r="AS104" s="36">
        <f t="shared" ref="AS104:AU104" si="27">SUM(AS99:AS103)</f>
        <v>0</v>
      </c>
      <c r="AT104" s="654">
        <f t="shared" si="27"/>
        <v>12</v>
      </c>
      <c r="AU104" s="36">
        <f t="shared" si="27"/>
        <v>0</v>
      </c>
      <c r="AV104" s="36">
        <f t="shared" ref="AV104" si="28">SUM(AV99:AV103)</f>
        <v>0</v>
      </c>
      <c r="AW104" s="36">
        <f t="shared" ref="AW104:AY104" si="29">SUM(AW99:AW103)</f>
        <v>0</v>
      </c>
      <c r="AX104" s="654">
        <f t="shared" si="29"/>
        <v>0</v>
      </c>
      <c r="AY104" s="36">
        <f t="shared" si="29"/>
        <v>0</v>
      </c>
      <c r="AZ104" s="36">
        <f t="shared" ref="AZ104" si="30">SUM(AZ99:AZ103)</f>
        <v>0</v>
      </c>
      <c r="BA104" s="36">
        <f t="shared" ref="BA104:BC104" si="31">SUM(BA99:BA103)</f>
        <v>0</v>
      </c>
      <c r="BB104" s="654">
        <f t="shared" si="31"/>
        <v>0</v>
      </c>
      <c r="BC104" s="36">
        <f t="shared" si="31"/>
        <v>0</v>
      </c>
      <c r="BD104" s="36">
        <f t="shared" ref="BD104" si="32">SUM(BD99:BD103)</f>
        <v>0</v>
      </c>
      <c r="BE104" s="36">
        <f t="shared" ref="BE104:BG104" si="33">SUM(BE99:BE103)</f>
        <v>0</v>
      </c>
      <c r="BF104" s="654">
        <f t="shared" si="33"/>
        <v>0</v>
      </c>
      <c r="BG104" s="36">
        <f t="shared" si="33"/>
        <v>0</v>
      </c>
      <c r="BH104" s="36">
        <f t="shared" ref="BH104" si="34">SUM(BH99:BH103)</f>
        <v>0</v>
      </c>
      <c r="BI104" s="36">
        <f t="shared" ref="BI104:BK104" si="35">SUM(BI99:BI103)</f>
        <v>0</v>
      </c>
      <c r="BJ104" s="654">
        <f t="shared" si="35"/>
        <v>0</v>
      </c>
      <c r="BK104" s="36">
        <f t="shared" si="35"/>
        <v>0</v>
      </c>
      <c r="BL104" s="36">
        <f t="shared" ref="BL104" si="36">SUM(BL99:BL103)</f>
        <v>0</v>
      </c>
      <c r="BM104" s="36">
        <f t="shared" ref="BM104:BO104" si="37">SUM(BM99:BM103)</f>
        <v>0</v>
      </c>
      <c r="BN104" s="654">
        <f t="shared" si="37"/>
        <v>0</v>
      </c>
      <c r="BO104" s="36">
        <f t="shared" si="37"/>
        <v>0</v>
      </c>
      <c r="BP104" s="36">
        <f t="shared" ref="BP104" si="38">SUM(BP99:BP103)</f>
        <v>0</v>
      </c>
      <c r="BQ104" s="36">
        <f t="shared" ref="BQ104:BS104" si="39">SUM(BQ99:BQ103)</f>
        <v>0</v>
      </c>
      <c r="BR104" s="654">
        <f t="shared" si="39"/>
        <v>0</v>
      </c>
      <c r="BS104" s="36">
        <f t="shared" si="39"/>
        <v>0</v>
      </c>
      <c r="BT104" s="36">
        <f t="shared" ref="BT104" si="40">SUM(BT99:BT103)</f>
        <v>0</v>
      </c>
      <c r="BU104" s="36">
        <f t="shared" ref="BU104:BW104" si="41">SUM(BU99:BU103)</f>
        <v>0</v>
      </c>
      <c r="BV104" s="654">
        <f t="shared" si="41"/>
        <v>0</v>
      </c>
      <c r="BW104" s="36">
        <f t="shared" si="41"/>
        <v>0</v>
      </c>
      <c r="BX104" s="36">
        <f t="shared" ref="BX104" si="42">SUM(BX99:BX103)</f>
        <v>0</v>
      </c>
      <c r="BY104" s="36">
        <f t="shared" ref="BY104:CA104" si="43">SUM(BY99:BY103)</f>
        <v>0</v>
      </c>
      <c r="BZ104" s="654">
        <f t="shared" si="43"/>
        <v>0</v>
      </c>
      <c r="CA104" s="36">
        <f t="shared" si="43"/>
        <v>0</v>
      </c>
      <c r="CB104" s="36">
        <f t="shared" ref="CB104" si="44">SUM(CB99:CB103)</f>
        <v>0</v>
      </c>
      <c r="CC104" s="36">
        <f t="shared" ref="CC104:CD104" si="45">SUM(CC99:CC103)</f>
        <v>0</v>
      </c>
      <c r="CD104" s="654">
        <f t="shared" si="45"/>
        <v>0</v>
      </c>
      <c r="CE104" s="62"/>
    </row>
    <row r="105" spans="1:83" s="19" customFormat="1" ht="10.199999999999999" x14ac:dyDescent="0.2">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c r="BA105" s="170"/>
      <c r="BB105" s="170"/>
      <c r="BC105" s="170"/>
      <c r="BD105" s="170"/>
      <c r="BE105" s="170"/>
      <c r="BF105" s="170"/>
      <c r="BG105" s="170"/>
      <c r="BH105" s="170"/>
      <c r="BI105" s="170"/>
      <c r="BJ105" s="170"/>
      <c r="BK105" s="170"/>
      <c r="BL105" s="170"/>
      <c r="BM105" s="170"/>
      <c r="BN105" s="170"/>
      <c r="BO105" s="170"/>
      <c r="BP105" s="170"/>
      <c r="BQ105" s="170"/>
      <c r="BR105" s="170"/>
      <c r="BS105" s="170"/>
      <c r="BT105" s="170"/>
      <c r="BU105" s="170"/>
      <c r="BV105" s="170"/>
      <c r="BW105" s="170"/>
      <c r="BX105" s="170"/>
      <c r="BY105" s="170"/>
      <c r="BZ105" s="170"/>
      <c r="CA105" s="170"/>
      <c r="CB105" s="170"/>
      <c r="CC105" s="170"/>
      <c r="CD105" s="170"/>
      <c r="CE105" s="139"/>
    </row>
    <row r="106" spans="1:83" s="19" customFormat="1" ht="10.199999999999999" x14ac:dyDescent="0.2">
      <c r="A106" s="297"/>
      <c r="B106" s="292" t="str">
        <f>'НП ДЕННА'!B110</f>
        <v xml:space="preserve">Обов'язкові компоненти разом: </v>
      </c>
      <c r="C106" s="298"/>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57">
        <f>AC$91+AC$80+AC$69+AC104</f>
        <v>2010</v>
      </c>
      <c r="AD106" s="157">
        <f t="shared" ref="AD106:CD106" si="46">AD$91+AD$80+AD$69+AD104</f>
        <v>67</v>
      </c>
      <c r="AE106" s="157">
        <f t="shared" si="46"/>
        <v>28</v>
      </c>
      <c r="AF106" s="157">
        <f t="shared" si="46"/>
        <v>0</v>
      </c>
      <c r="AG106" s="157">
        <f t="shared" si="46"/>
        <v>28</v>
      </c>
      <c r="AH106" s="157">
        <f t="shared" si="46"/>
        <v>1954</v>
      </c>
      <c r="AI106" s="157">
        <f t="shared" si="46"/>
        <v>18</v>
      </c>
      <c r="AJ106" s="157">
        <f t="shared" si="46"/>
        <v>0</v>
      </c>
      <c r="AK106" s="157">
        <f t="shared" si="46"/>
        <v>16</v>
      </c>
      <c r="AL106" s="158">
        <f>AL$91+AL$80+AL$69+AL104</f>
        <v>30</v>
      </c>
      <c r="AM106" s="157">
        <f t="shared" si="46"/>
        <v>8</v>
      </c>
      <c r="AN106" s="157">
        <f t="shared" si="46"/>
        <v>0</v>
      </c>
      <c r="AO106" s="157">
        <f t="shared" si="46"/>
        <v>10</v>
      </c>
      <c r="AP106" s="158">
        <f t="shared" si="46"/>
        <v>15</v>
      </c>
      <c r="AQ106" s="157">
        <f t="shared" si="46"/>
        <v>2</v>
      </c>
      <c r="AR106" s="157">
        <f t="shared" si="46"/>
        <v>0</v>
      </c>
      <c r="AS106" s="157">
        <f t="shared" si="46"/>
        <v>2</v>
      </c>
      <c r="AT106" s="158">
        <f t="shared" si="46"/>
        <v>22</v>
      </c>
      <c r="AU106" s="157">
        <f t="shared" si="46"/>
        <v>0</v>
      </c>
      <c r="AV106" s="157">
        <f t="shared" si="46"/>
        <v>0</v>
      </c>
      <c r="AW106" s="157">
        <f t="shared" si="46"/>
        <v>0</v>
      </c>
      <c r="AX106" s="158">
        <f t="shared" si="46"/>
        <v>0</v>
      </c>
      <c r="AY106" s="157">
        <f t="shared" si="46"/>
        <v>0</v>
      </c>
      <c r="AZ106" s="157">
        <f t="shared" si="46"/>
        <v>0</v>
      </c>
      <c r="BA106" s="157">
        <f t="shared" si="46"/>
        <v>0</v>
      </c>
      <c r="BB106" s="158">
        <f t="shared" si="46"/>
        <v>0</v>
      </c>
      <c r="BC106" s="157">
        <f t="shared" si="46"/>
        <v>0</v>
      </c>
      <c r="BD106" s="157">
        <f t="shared" si="46"/>
        <v>0</v>
      </c>
      <c r="BE106" s="157">
        <f t="shared" si="46"/>
        <v>0</v>
      </c>
      <c r="BF106" s="158">
        <f t="shared" si="46"/>
        <v>0</v>
      </c>
      <c r="BG106" s="157">
        <f t="shared" si="46"/>
        <v>0</v>
      </c>
      <c r="BH106" s="157">
        <f t="shared" si="46"/>
        <v>0</v>
      </c>
      <c r="BI106" s="157">
        <f t="shared" si="46"/>
        <v>0</v>
      </c>
      <c r="BJ106" s="158">
        <f t="shared" si="46"/>
        <v>0</v>
      </c>
      <c r="BK106" s="157">
        <f t="shared" si="46"/>
        <v>0</v>
      </c>
      <c r="BL106" s="157">
        <f t="shared" si="46"/>
        <v>0</v>
      </c>
      <c r="BM106" s="157">
        <f t="shared" si="46"/>
        <v>0</v>
      </c>
      <c r="BN106" s="158">
        <f t="shared" si="46"/>
        <v>0</v>
      </c>
      <c r="BO106" s="157">
        <f t="shared" si="46"/>
        <v>0</v>
      </c>
      <c r="BP106" s="157">
        <f t="shared" si="46"/>
        <v>0</v>
      </c>
      <c r="BQ106" s="157">
        <f t="shared" si="46"/>
        <v>0</v>
      </c>
      <c r="BR106" s="158">
        <f t="shared" si="46"/>
        <v>0</v>
      </c>
      <c r="BS106" s="157">
        <f t="shared" si="46"/>
        <v>0</v>
      </c>
      <c r="BT106" s="157">
        <f t="shared" si="46"/>
        <v>0</v>
      </c>
      <c r="BU106" s="157">
        <f t="shared" si="46"/>
        <v>0</v>
      </c>
      <c r="BV106" s="158">
        <f t="shared" si="46"/>
        <v>0</v>
      </c>
      <c r="BW106" s="157">
        <f t="shared" si="46"/>
        <v>0</v>
      </c>
      <c r="BX106" s="157">
        <f t="shared" si="46"/>
        <v>0</v>
      </c>
      <c r="BY106" s="157">
        <f t="shared" si="46"/>
        <v>0</v>
      </c>
      <c r="BZ106" s="158">
        <f t="shared" si="46"/>
        <v>0</v>
      </c>
      <c r="CA106" s="157">
        <f t="shared" si="46"/>
        <v>0</v>
      </c>
      <c r="CB106" s="157">
        <f t="shared" si="46"/>
        <v>0</v>
      </c>
      <c r="CC106" s="157">
        <f t="shared" si="46"/>
        <v>0</v>
      </c>
      <c r="CD106" s="158">
        <f t="shared" si="46"/>
        <v>0</v>
      </c>
      <c r="CE106" s="139"/>
    </row>
    <row r="107" spans="1:83" s="19" customFormat="1" ht="10.199999999999999" x14ac:dyDescent="0.2">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c r="BU107" s="170"/>
      <c r="BV107" s="170"/>
      <c r="BW107" s="170"/>
      <c r="BX107" s="170"/>
      <c r="BY107" s="170"/>
      <c r="BZ107" s="170"/>
      <c r="CA107" s="170"/>
      <c r="CB107" s="170"/>
      <c r="CC107" s="170"/>
      <c r="CD107" s="170"/>
      <c r="CE107" s="139"/>
    </row>
    <row r="108" spans="1:83" s="19" customFormat="1" ht="10.199999999999999" x14ac:dyDescent="0.2">
      <c r="A108" s="500" t="str">
        <f>'НП ДЕННА'!A112</f>
        <v>2.</v>
      </c>
      <c r="B108" s="506" t="str">
        <f>'НП ДЕННА'!B112</f>
        <v>Вибіркові освітні компоненти</v>
      </c>
      <c r="C108" s="299"/>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56"/>
      <c r="AD108" s="235"/>
      <c r="AE108" s="235"/>
      <c r="AF108" s="235"/>
      <c r="AG108" s="235"/>
      <c r="AH108" s="235"/>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c r="BC108" s="220"/>
      <c r="BD108" s="220"/>
      <c r="BE108" s="220"/>
      <c r="BF108" s="220"/>
      <c r="BG108" s="220"/>
      <c r="BH108" s="220"/>
      <c r="BI108" s="220"/>
      <c r="BJ108" s="220"/>
      <c r="BK108" s="220"/>
      <c r="BL108" s="220"/>
      <c r="BM108" s="220"/>
      <c r="BN108" s="220"/>
      <c r="BO108" s="220"/>
      <c r="BP108" s="220"/>
      <c r="BQ108" s="220"/>
      <c r="BR108" s="220"/>
      <c r="BS108" s="220"/>
      <c r="BT108" s="220"/>
      <c r="BU108" s="220"/>
      <c r="BV108" s="220"/>
      <c r="BW108" s="220"/>
      <c r="BX108" s="220"/>
      <c r="BY108" s="220"/>
      <c r="BZ108" s="220"/>
      <c r="CA108" s="220"/>
      <c r="CB108" s="220"/>
      <c r="CC108" s="220"/>
      <c r="CD108" s="220"/>
      <c r="CE108" s="70"/>
    </row>
    <row r="109" spans="1:83" s="19" customFormat="1" ht="10.199999999999999" x14ac:dyDescent="0.2">
      <c r="A109" s="22" t="str">
        <f>'НП ДЕННА'!A113</f>
        <v>2.01</v>
      </c>
      <c r="B109" s="270" t="str">
        <f>'НП ДЕННА'!B113</f>
        <v>Вибіркова дисципліна 1</v>
      </c>
      <c r="C109" s="271"/>
      <c r="D109" s="272">
        <f>'НП ДЕННА'!D113</f>
        <v>0</v>
      </c>
      <c r="E109" s="273">
        <f>'НП ДЕННА'!E113</f>
        <v>0</v>
      </c>
      <c r="F109" s="273">
        <f>'НП ДЕННА'!F113</f>
        <v>0</v>
      </c>
      <c r="G109" s="274">
        <f>'НП ДЕННА'!G113</f>
        <v>0</v>
      </c>
      <c r="H109" s="272">
        <f>'НП ДЕННА'!H113</f>
        <v>2</v>
      </c>
      <c r="I109" s="273">
        <f>'НП ДЕННА'!I113</f>
        <v>0</v>
      </c>
      <c r="J109" s="273">
        <f>'НП ДЕННА'!J113</f>
        <v>0</v>
      </c>
      <c r="K109" s="273">
        <f>'НП ДЕННА'!K113</f>
        <v>0</v>
      </c>
      <c r="L109" s="273"/>
      <c r="M109" s="273"/>
      <c r="N109" s="273"/>
      <c r="O109" s="273"/>
      <c r="P109" s="273">
        <f>'НП ДЕННА'!P113</f>
        <v>0</v>
      </c>
      <c r="Q109" s="273">
        <f>'НП ДЕННА'!Q113</f>
        <v>0</v>
      </c>
      <c r="R109" s="273">
        <f>'НП ДЕННА'!R113</f>
        <v>0</v>
      </c>
      <c r="S109" s="273">
        <f>'НП ДЕННА'!S113</f>
        <v>0</v>
      </c>
      <c r="T109" s="257">
        <f>'НП ДЕННА'!T113</f>
        <v>0</v>
      </c>
      <c r="U109" s="257">
        <f>'НП ДЕННА'!U113</f>
        <v>0</v>
      </c>
      <c r="V109" s="272">
        <f>'НП ДЕННА'!V113</f>
        <v>0</v>
      </c>
      <c r="W109" s="273">
        <f>'НП ДЕННА'!W113</f>
        <v>0</v>
      </c>
      <c r="X109" s="273">
        <f>'НП ДЕННА'!X113</f>
        <v>0</v>
      </c>
      <c r="Y109" s="273">
        <f>'НП ДЕННА'!Y113</f>
        <v>0</v>
      </c>
      <c r="Z109" s="273">
        <f>'НП ДЕННА'!Z113</f>
        <v>0</v>
      </c>
      <c r="AA109" s="273">
        <f>'НП ДЕННА'!AA113</f>
        <v>0</v>
      </c>
      <c r="AB109" s="273">
        <f>'НП ДЕННА'!AB113</f>
        <v>0</v>
      </c>
      <c r="AC109" s="275">
        <f>'НП ДЕННА'!AC113</f>
        <v>150</v>
      </c>
      <c r="AD109" s="134">
        <f>'НП ДЕННА'!AD113</f>
        <v>5</v>
      </c>
      <c r="AE109" s="9"/>
      <c r="AF109" s="9"/>
      <c r="AG109" s="9"/>
      <c r="AH109" s="9"/>
      <c r="AI109" s="276">
        <f>IF('НП ДЕННА'!AI113&gt;0,IF(ROUND('НП ДЕННА'!AI113*$CF$4,0)&gt;0,ROUND('НП ДЕННА'!AI113*$CF$4,0)*2,2),0)</f>
        <v>0</v>
      </c>
      <c r="AJ109" s="276">
        <f>IF('НП ДЕННА'!AJ113&gt;0,IF(ROUND('НП ДЕННА'!AJ113*$CF$4,0)&gt;0,ROUND('НП ДЕННА'!AJ113*$CF$4,0)*2,2),0)</f>
        <v>0</v>
      </c>
      <c r="AK109" s="276">
        <f>IF('НП ДЕННА'!AK113&gt;0,IF(ROUND('НП ДЕННА'!AK113*$CF$4,0)&gt;0,ROUND('НП ДЕННА'!AK113*$CF$4,0)*2,2),0)</f>
        <v>0</v>
      </c>
      <c r="AL109" s="69">
        <f>'НП ДЕННА'!AL113</f>
        <v>0</v>
      </c>
      <c r="AM109" s="276">
        <f>IF('НП ДЕННА'!AM113&gt;0,IF(ROUND('НП ДЕННА'!AM113*$CF$4,0)&gt;0,ROUND('НП ДЕННА'!AM113*$CF$4,0)*2,2),0)</f>
        <v>0</v>
      </c>
      <c r="AN109" s="276">
        <f>IF('НП ДЕННА'!AN113&gt;0,IF(ROUND('НП ДЕННА'!AN113*$CF$4,0)&gt;0,ROUND('НП ДЕННА'!AN113*$CF$4,0)*2,2),0)</f>
        <v>0</v>
      </c>
      <c r="AO109" s="276">
        <f>IF('НП ДЕННА'!AO113&gt;0,IF(ROUND('НП ДЕННА'!AO113*$CF$4,0)&gt;0,ROUND('НП ДЕННА'!AO113*$CF$4,0)*2,2),0)</f>
        <v>0</v>
      </c>
      <c r="AP109" s="69">
        <f>'НП ДЕННА'!AP113</f>
        <v>5</v>
      </c>
      <c r="AQ109" s="276">
        <f>IF('НП ДЕННА'!AQ113&gt;0,IF(ROUND('НП ДЕННА'!AQ113*$CF$4,0)&gt;0,ROUND('НП ДЕННА'!AQ113*$CF$4,0)*2,2),0)</f>
        <v>0</v>
      </c>
      <c r="AR109" s="276">
        <f>IF('НП ДЕННА'!AR113&gt;0,IF(ROUND('НП ДЕННА'!AR113*$CF$4,0)&gt;0,ROUND('НП ДЕННА'!AR113*$CF$4,0)*2,2),0)</f>
        <v>0</v>
      </c>
      <c r="AS109" s="276">
        <f>IF('НП ДЕННА'!AS113&gt;0,IF(ROUND('НП ДЕННА'!AS113*$CF$4,0)&gt;0,ROUND('НП ДЕННА'!AS113*$CF$4,0)*2,2),0)</f>
        <v>0</v>
      </c>
      <c r="AT109" s="69">
        <f>'НП ДЕННА'!AT113</f>
        <v>0</v>
      </c>
      <c r="AU109" s="276">
        <f>IF('НП ДЕННА'!AU113&gt;0,IF(ROUND('НП ДЕННА'!AU113*$CF$4,0)&gt;0,ROUND('НП ДЕННА'!AU113*$CF$4,0)*2,2),0)</f>
        <v>0</v>
      </c>
      <c r="AV109" s="276">
        <f>IF('НП ДЕННА'!AV113&gt;0,IF(ROUND('НП ДЕННА'!AV113*$CF$4,0)&gt;0,ROUND('НП ДЕННА'!AV113*$CF$4,0)*2,2),0)</f>
        <v>0</v>
      </c>
      <c r="AW109" s="276">
        <f>IF('НП ДЕННА'!AW113&gt;0,IF(ROUND('НП ДЕННА'!AW113*$CF$4,0)&gt;0,ROUND('НП ДЕННА'!AW113*$CF$4,0)*2,2),0)</f>
        <v>0</v>
      </c>
      <c r="AX109" s="69">
        <f>'НП ДЕННА'!AX113</f>
        <v>0</v>
      </c>
      <c r="AY109" s="276">
        <f>IF('НП ДЕННА'!AY113&gt;0,IF(ROUND('НП ДЕННА'!AY113*$CF$4,0)&gt;0,ROUND('НП ДЕННА'!AY113*$CF$4,0)*2,2),0)</f>
        <v>0</v>
      </c>
      <c r="AZ109" s="276">
        <f>IF('НП ДЕННА'!AZ113&gt;0,IF(ROUND('НП ДЕННА'!AZ113*$CF$4,0)&gt;0,ROUND('НП ДЕННА'!AZ113*$CF$4,0)*2,2),0)</f>
        <v>0</v>
      </c>
      <c r="BA109" s="276">
        <f>IF('НП ДЕННА'!BA113&gt;0,IF(ROUND('НП ДЕННА'!BA113*$CF$4,0)&gt;0,ROUND('НП ДЕННА'!BA113*$CF$4,0)*2,2),0)</f>
        <v>0</v>
      </c>
      <c r="BB109" s="69">
        <f>'НП ДЕННА'!BB113</f>
        <v>0</v>
      </c>
      <c r="BC109" s="276">
        <f>IF('НП ДЕННА'!BC113&gt;0,IF(ROUND('НП ДЕННА'!BC113*$CF$4,0)&gt;0,ROUND('НП ДЕННА'!BC113*$CF$4,0)*2,2),0)</f>
        <v>0</v>
      </c>
      <c r="BD109" s="276">
        <f>IF('НП ДЕННА'!BD113&gt;0,IF(ROUND('НП ДЕННА'!BD113*$CF$4,0)&gt;0,ROUND('НП ДЕННА'!BD113*$CF$4,0)*2,2),0)</f>
        <v>0</v>
      </c>
      <c r="BE109" s="276">
        <f>IF('НП ДЕННА'!BE113&gt;0,IF(ROUND('НП ДЕННА'!BE113*$CF$4,0)&gt;0,ROUND('НП ДЕННА'!BE113*$CF$4,0)*2,2),0)</f>
        <v>0</v>
      </c>
      <c r="BF109" s="69">
        <f>'НП ДЕННА'!BF113</f>
        <v>0</v>
      </c>
      <c r="BG109" s="276">
        <f>IF('НП ДЕННА'!BG113&gt;0,IF(ROUND('НП ДЕННА'!BG113*$CF$4,0)&gt;0,ROUND('НП ДЕННА'!BG113*$CF$4,0)*2,2),0)</f>
        <v>0</v>
      </c>
      <c r="BH109" s="276">
        <f>IF('НП ДЕННА'!BH113&gt;0,IF(ROUND('НП ДЕННА'!BH113*$CF$4,0)&gt;0,ROUND('НП ДЕННА'!BH113*$CF$4,0)*2,2),0)</f>
        <v>0</v>
      </c>
      <c r="BI109" s="276">
        <f>IF('НП ДЕННА'!BI113&gt;0,IF(ROUND('НП ДЕННА'!BI113*$CF$4,0)&gt;0,ROUND('НП ДЕННА'!BI113*$CF$4,0)*2,2),0)</f>
        <v>0</v>
      </c>
      <c r="BJ109" s="69">
        <f>'НП ДЕННА'!BJ113</f>
        <v>0</v>
      </c>
      <c r="BK109" s="276">
        <f>IF('НП ДЕННА'!BK113&gt;0,IF(ROUND('НП ДЕННА'!BK113*$CF$4,0)&gt;0,ROUND('НП ДЕННА'!BK113*$CF$4,0)*2,2),0)</f>
        <v>0</v>
      </c>
      <c r="BL109" s="276">
        <f>IF('НП ДЕННА'!BL113&gt;0,IF(ROUND('НП ДЕННА'!BL113*$CF$4,0)&gt;0,ROUND('НП ДЕННА'!BL113*$CF$4,0)*2,2),0)</f>
        <v>0</v>
      </c>
      <c r="BM109" s="276">
        <f>IF('НП ДЕННА'!BM113&gt;0,IF(ROUND('НП ДЕННА'!BM113*$CF$4,0)&gt;0,ROUND('НП ДЕННА'!BM113*$CF$4,0)*2,2),0)</f>
        <v>0</v>
      </c>
      <c r="BN109" s="69">
        <f>'НП ДЕННА'!BN113</f>
        <v>0</v>
      </c>
      <c r="BO109" s="276">
        <f>IF('НП ДЕННА'!BO113&gt;0,IF(ROUND('НП ДЕННА'!BO113*$CF$4,0)&gt;0,ROUND('НП ДЕННА'!BO113*$CF$4,0)*2,2),0)</f>
        <v>0</v>
      </c>
      <c r="BP109" s="276">
        <f>IF('НП ДЕННА'!BP113&gt;0,IF(ROUND('НП ДЕННА'!BP113*$CF$4,0)&gt;0,ROUND('НП ДЕННА'!BP113*$CF$4,0)*2,2),0)</f>
        <v>0</v>
      </c>
      <c r="BQ109" s="276">
        <f>IF('НП ДЕННА'!BQ113&gt;0,IF(ROUND('НП ДЕННА'!BQ113*$CF$4,0)&gt;0,ROUND('НП ДЕННА'!BQ113*$CF$4,0)*2,2),0)</f>
        <v>0</v>
      </c>
      <c r="BR109" s="69">
        <f>'НП ДЕННА'!BR113</f>
        <v>0</v>
      </c>
      <c r="BS109" s="276">
        <f>IF('НП ДЕННА'!BS113&gt;0,IF(ROUND('НП ДЕННА'!BS113*$CF$4,0)&gt;0,ROUND('НП ДЕННА'!BS113*$CF$4,0)*2,2),0)</f>
        <v>0</v>
      </c>
      <c r="BT109" s="276">
        <f>IF('НП ДЕННА'!BT113&gt;0,IF(ROUND('НП ДЕННА'!BT113*$CF$4,0)&gt;0,ROUND('НП ДЕННА'!BT113*$CF$4,0)*2,2),0)</f>
        <v>0</v>
      </c>
      <c r="BU109" s="276">
        <f>IF('НП ДЕННА'!BU113&gt;0,IF(ROUND('НП ДЕННА'!BU113*$CF$4,0)&gt;0,ROUND('НП ДЕННА'!BU113*$CF$4,0)*2,2),0)</f>
        <v>0</v>
      </c>
      <c r="BV109" s="69">
        <f>'НП ДЕННА'!BV113</f>
        <v>0</v>
      </c>
      <c r="BW109" s="276">
        <f>IF('НП ДЕННА'!BW113&gt;0,IF(ROUND('НП ДЕННА'!BW113*$CF$4,0)&gt;0,ROUND('НП ДЕННА'!BW113*$CF$4,0)*2,2),0)</f>
        <v>0</v>
      </c>
      <c r="BX109" s="276">
        <f>IF('НП ДЕННА'!BX113&gt;0,IF(ROUND('НП ДЕННА'!BX113*$CF$4,0)&gt;0,ROUND('НП ДЕННА'!BX113*$CF$4,0)*2,2),0)</f>
        <v>0</v>
      </c>
      <c r="BY109" s="276">
        <f>IF('НП ДЕННА'!BY113&gt;0,IF(ROUND('НП ДЕННА'!BY113*$CF$4,0)&gt;0,ROUND('НП ДЕННА'!BY113*$CF$4,0)*2,2),0)</f>
        <v>0</v>
      </c>
      <c r="BZ109" s="69">
        <f>'НП ДЕННА'!BZ113</f>
        <v>0</v>
      </c>
      <c r="CA109" s="276">
        <f>IF('НП ДЕННА'!CA113&gt;0,IF(ROUND('НП ДЕННА'!CA113*$CF$4,0)&gt;0,ROUND('НП ДЕННА'!CA113*$CF$4,0)*2,2),0)</f>
        <v>0</v>
      </c>
      <c r="CB109" s="276">
        <f>IF('НП ДЕННА'!CB113&gt;0,IF(ROUND('НП ДЕННА'!CB113*$CF$4,0)&gt;0,ROUND('НП ДЕННА'!CB113*$CF$4,0)*2,2),0)</f>
        <v>0</v>
      </c>
      <c r="CC109" s="276">
        <f>IF('НП ДЕННА'!CC113&gt;0,IF(ROUND('НП ДЕННА'!CC113*$CF$4,0)&gt;0,ROUND('НП ДЕННА'!CC113*$CF$4,0)*2,2),0)</f>
        <v>0</v>
      </c>
      <c r="CD109" s="69">
        <f>'НП ДЕННА'!CD113</f>
        <v>0</v>
      </c>
      <c r="CE109" s="62">
        <f t="shared" ref="CE109:CE129" si="47">IF(ISERROR(AH109/AC109),0,AH109/AC109)</f>
        <v>0</v>
      </c>
    </row>
    <row r="110" spans="1:83" s="19" customFormat="1" ht="10.199999999999999" x14ac:dyDescent="0.2">
      <c r="A110" s="22" t="str">
        <f>'НП ДЕННА'!A114</f>
        <v>2.02</v>
      </c>
      <c r="B110" s="270" t="str">
        <f>'НП ДЕННА'!B114</f>
        <v>Вибіркова дисципліна 2</v>
      </c>
      <c r="C110" s="271"/>
      <c r="D110" s="272">
        <f>'НП ДЕННА'!D114</f>
        <v>0</v>
      </c>
      <c r="E110" s="273">
        <f>'НП ДЕННА'!E114</f>
        <v>0</v>
      </c>
      <c r="F110" s="273">
        <f>'НП ДЕННА'!F114</f>
        <v>0</v>
      </c>
      <c r="G110" s="274">
        <f>'НП ДЕННА'!G114</f>
        <v>0</v>
      </c>
      <c r="H110" s="272">
        <f>'НП ДЕННА'!H114</f>
        <v>2</v>
      </c>
      <c r="I110" s="273">
        <f>'НП ДЕННА'!I114</f>
        <v>0</v>
      </c>
      <c r="J110" s="273">
        <f>'НП ДЕННА'!J114</f>
        <v>0</v>
      </c>
      <c r="K110" s="273">
        <f>'НП ДЕННА'!K114</f>
        <v>0</v>
      </c>
      <c r="L110" s="273"/>
      <c r="M110" s="273"/>
      <c r="N110" s="273"/>
      <c r="O110" s="273"/>
      <c r="P110" s="273">
        <f>'НП ДЕННА'!P114</f>
        <v>0</v>
      </c>
      <c r="Q110" s="273">
        <f>'НП ДЕННА'!Q114</f>
        <v>0</v>
      </c>
      <c r="R110" s="273">
        <f>'НП ДЕННА'!R114</f>
        <v>0</v>
      </c>
      <c r="S110" s="273">
        <f>'НП ДЕННА'!S114</f>
        <v>0</v>
      </c>
      <c r="T110" s="257">
        <f>'НП ДЕННА'!T114</f>
        <v>0</v>
      </c>
      <c r="U110" s="257">
        <f>'НП ДЕННА'!U114</f>
        <v>0</v>
      </c>
      <c r="V110" s="272">
        <f>'НП ДЕННА'!V114</f>
        <v>0</v>
      </c>
      <c r="W110" s="273">
        <f>'НП ДЕННА'!W114</f>
        <v>0</v>
      </c>
      <c r="X110" s="273">
        <f>'НП ДЕННА'!X114</f>
        <v>0</v>
      </c>
      <c r="Y110" s="273">
        <f>'НП ДЕННА'!Y114</f>
        <v>0</v>
      </c>
      <c r="Z110" s="273">
        <f>'НП ДЕННА'!Z114</f>
        <v>0</v>
      </c>
      <c r="AA110" s="273">
        <f>'НП ДЕННА'!AA114</f>
        <v>0</v>
      </c>
      <c r="AB110" s="273">
        <f>'НП ДЕННА'!AB114</f>
        <v>0</v>
      </c>
      <c r="AC110" s="275">
        <f>'НП ДЕННА'!AC114</f>
        <v>150</v>
      </c>
      <c r="AD110" s="134">
        <f>'НП ДЕННА'!AD114</f>
        <v>5</v>
      </c>
      <c r="AE110" s="9"/>
      <c r="AF110" s="9"/>
      <c r="AG110" s="9"/>
      <c r="AH110" s="9"/>
      <c r="AI110" s="276">
        <f>IF('НП ДЕННА'!AI114&gt;0,IF(ROUND('НП ДЕННА'!AI114*$CF$4,0)&gt;0,ROUND('НП ДЕННА'!AI114*$CF$4,0)*2,2),0)</f>
        <v>0</v>
      </c>
      <c r="AJ110" s="276">
        <f>IF('НП ДЕННА'!AJ114&gt;0,IF(ROUND('НП ДЕННА'!AJ114*$CF$4,0)&gt;0,ROUND('НП ДЕННА'!AJ114*$CF$4,0)*2,2),0)</f>
        <v>0</v>
      </c>
      <c r="AK110" s="276">
        <f>IF('НП ДЕННА'!AK114&gt;0,IF(ROUND('НП ДЕННА'!AK114*$CF$4,0)&gt;0,ROUND('НП ДЕННА'!AK114*$CF$4,0)*2,2),0)</f>
        <v>0</v>
      </c>
      <c r="AL110" s="69">
        <f>'НП ДЕННА'!AL114</f>
        <v>0</v>
      </c>
      <c r="AM110" s="276">
        <f>IF('НП ДЕННА'!AM114&gt;0,IF(ROUND('НП ДЕННА'!AM114*$CF$4,0)&gt;0,ROUND('НП ДЕННА'!AM114*$CF$4,0)*2,2),0)</f>
        <v>0</v>
      </c>
      <c r="AN110" s="276">
        <f>IF('НП ДЕННА'!AN114&gt;0,IF(ROUND('НП ДЕННА'!AN114*$CF$4,0)&gt;0,ROUND('НП ДЕННА'!AN114*$CF$4,0)*2,2),0)</f>
        <v>0</v>
      </c>
      <c r="AO110" s="276">
        <f>IF('НП ДЕННА'!AO114&gt;0,IF(ROUND('НП ДЕННА'!AO114*$CF$4,0)&gt;0,ROUND('НП ДЕННА'!AO114*$CF$4,0)*2,2),0)</f>
        <v>0</v>
      </c>
      <c r="AP110" s="69">
        <f>'НП ДЕННА'!AP114</f>
        <v>5</v>
      </c>
      <c r="AQ110" s="276">
        <f>IF('НП ДЕННА'!AQ114&gt;0,IF(ROUND('НП ДЕННА'!AQ114*$CF$4,0)&gt;0,ROUND('НП ДЕННА'!AQ114*$CF$4,0)*2,2),0)</f>
        <v>0</v>
      </c>
      <c r="AR110" s="276">
        <f>IF('НП ДЕННА'!AR114&gt;0,IF(ROUND('НП ДЕННА'!AR114*$CF$4,0)&gt;0,ROUND('НП ДЕННА'!AR114*$CF$4,0)*2,2),0)</f>
        <v>0</v>
      </c>
      <c r="AS110" s="276">
        <f>IF('НП ДЕННА'!AS114&gt;0,IF(ROUND('НП ДЕННА'!AS114*$CF$4,0)&gt;0,ROUND('НП ДЕННА'!AS114*$CF$4,0)*2,2),0)</f>
        <v>0</v>
      </c>
      <c r="AT110" s="69">
        <f>'НП ДЕННА'!AT114</f>
        <v>0</v>
      </c>
      <c r="AU110" s="276">
        <f>IF('НП ДЕННА'!AU114&gt;0,IF(ROUND('НП ДЕННА'!AU114*$CF$4,0)&gt;0,ROUND('НП ДЕННА'!AU114*$CF$4,0)*2,2),0)</f>
        <v>0</v>
      </c>
      <c r="AV110" s="276">
        <f>IF('НП ДЕННА'!AV114&gt;0,IF(ROUND('НП ДЕННА'!AV114*$CF$4,0)&gt;0,ROUND('НП ДЕННА'!AV114*$CF$4,0)*2,2),0)</f>
        <v>0</v>
      </c>
      <c r="AW110" s="276">
        <f>IF('НП ДЕННА'!AW114&gt;0,IF(ROUND('НП ДЕННА'!AW114*$CF$4,0)&gt;0,ROUND('НП ДЕННА'!AW114*$CF$4,0)*2,2),0)</f>
        <v>0</v>
      </c>
      <c r="AX110" s="69">
        <f>'НП ДЕННА'!AX114</f>
        <v>0</v>
      </c>
      <c r="AY110" s="276">
        <f>IF('НП ДЕННА'!AY114&gt;0,IF(ROUND('НП ДЕННА'!AY114*$CF$4,0)&gt;0,ROUND('НП ДЕННА'!AY114*$CF$4,0)*2,2),0)</f>
        <v>0</v>
      </c>
      <c r="AZ110" s="276">
        <f>IF('НП ДЕННА'!AZ114&gt;0,IF(ROUND('НП ДЕННА'!AZ114*$CF$4,0)&gt;0,ROUND('НП ДЕННА'!AZ114*$CF$4,0)*2,2),0)</f>
        <v>0</v>
      </c>
      <c r="BA110" s="276">
        <f>IF('НП ДЕННА'!BA114&gt;0,IF(ROUND('НП ДЕННА'!BA114*$CF$4,0)&gt;0,ROUND('НП ДЕННА'!BA114*$CF$4,0)*2,2),0)</f>
        <v>0</v>
      </c>
      <c r="BB110" s="69">
        <f>'НП ДЕННА'!BB114</f>
        <v>0</v>
      </c>
      <c r="BC110" s="276">
        <f>IF('НП ДЕННА'!BC114&gt;0,IF(ROUND('НП ДЕННА'!BC114*$CF$4,0)&gt;0,ROUND('НП ДЕННА'!BC114*$CF$4,0)*2,2),0)</f>
        <v>0</v>
      </c>
      <c r="BD110" s="276">
        <f>IF('НП ДЕННА'!BD114&gt;0,IF(ROUND('НП ДЕННА'!BD114*$CF$4,0)&gt;0,ROUND('НП ДЕННА'!BD114*$CF$4,0)*2,2),0)</f>
        <v>0</v>
      </c>
      <c r="BE110" s="276">
        <f>IF('НП ДЕННА'!BE114&gt;0,IF(ROUND('НП ДЕННА'!BE114*$CF$4,0)&gt;0,ROUND('НП ДЕННА'!BE114*$CF$4,0)*2,2),0)</f>
        <v>0</v>
      </c>
      <c r="BF110" s="69">
        <f>'НП ДЕННА'!BF114</f>
        <v>0</v>
      </c>
      <c r="BG110" s="276">
        <f>IF('НП ДЕННА'!BG114&gt;0,IF(ROUND('НП ДЕННА'!BG114*$CF$4,0)&gt;0,ROUND('НП ДЕННА'!BG114*$CF$4,0)*2,2),0)</f>
        <v>0</v>
      </c>
      <c r="BH110" s="276">
        <f>IF('НП ДЕННА'!BH114&gt;0,IF(ROUND('НП ДЕННА'!BH114*$CF$4,0)&gt;0,ROUND('НП ДЕННА'!BH114*$CF$4,0)*2,2),0)</f>
        <v>0</v>
      </c>
      <c r="BI110" s="276">
        <f>IF('НП ДЕННА'!BI114&gt;0,IF(ROUND('НП ДЕННА'!BI114*$CF$4,0)&gt;0,ROUND('НП ДЕННА'!BI114*$CF$4,0)*2,2),0)</f>
        <v>0</v>
      </c>
      <c r="BJ110" s="69">
        <f>'НП ДЕННА'!BJ114</f>
        <v>0</v>
      </c>
      <c r="BK110" s="276">
        <f>IF('НП ДЕННА'!BK114&gt;0,IF(ROUND('НП ДЕННА'!BK114*$CF$4,0)&gt;0,ROUND('НП ДЕННА'!BK114*$CF$4,0)*2,2),0)</f>
        <v>0</v>
      </c>
      <c r="BL110" s="276">
        <f>IF('НП ДЕННА'!BL114&gt;0,IF(ROUND('НП ДЕННА'!BL114*$CF$4,0)&gt;0,ROUND('НП ДЕННА'!BL114*$CF$4,0)*2,2),0)</f>
        <v>0</v>
      </c>
      <c r="BM110" s="276">
        <f>IF('НП ДЕННА'!BM114&gt;0,IF(ROUND('НП ДЕННА'!BM114*$CF$4,0)&gt;0,ROUND('НП ДЕННА'!BM114*$CF$4,0)*2,2),0)</f>
        <v>0</v>
      </c>
      <c r="BN110" s="69">
        <f>'НП ДЕННА'!BN114</f>
        <v>0</v>
      </c>
      <c r="BO110" s="276">
        <f>IF('НП ДЕННА'!BO114&gt;0,IF(ROUND('НП ДЕННА'!BO114*$CF$4,0)&gt;0,ROUND('НП ДЕННА'!BO114*$CF$4,0)*2,2),0)</f>
        <v>0</v>
      </c>
      <c r="BP110" s="276">
        <f>IF('НП ДЕННА'!BP114&gt;0,IF(ROUND('НП ДЕННА'!BP114*$CF$4,0)&gt;0,ROUND('НП ДЕННА'!BP114*$CF$4,0)*2,2),0)</f>
        <v>0</v>
      </c>
      <c r="BQ110" s="276">
        <f>IF('НП ДЕННА'!BQ114&gt;0,IF(ROUND('НП ДЕННА'!BQ114*$CF$4,0)&gt;0,ROUND('НП ДЕННА'!BQ114*$CF$4,0)*2,2),0)</f>
        <v>0</v>
      </c>
      <c r="BR110" s="69">
        <f>'НП ДЕННА'!BR114</f>
        <v>0</v>
      </c>
      <c r="BS110" s="276">
        <f>IF('НП ДЕННА'!BS114&gt;0,IF(ROUND('НП ДЕННА'!BS114*$CF$4,0)&gt;0,ROUND('НП ДЕННА'!BS114*$CF$4,0)*2,2),0)</f>
        <v>0</v>
      </c>
      <c r="BT110" s="276">
        <f>IF('НП ДЕННА'!BT114&gt;0,IF(ROUND('НП ДЕННА'!BT114*$CF$4,0)&gt;0,ROUND('НП ДЕННА'!BT114*$CF$4,0)*2,2),0)</f>
        <v>0</v>
      </c>
      <c r="BU110" s="276">
        <f>IF('НП ДЕННА'!BU114&gt;0,IF(ROUND('НП ДЕННА'!BU114*$CF$4,0)&gt;0,ROUND('НП ДЕННА'!BU114*$CF$4,0)*2,2),0)</f>
        <v>0</v>
      </c>
      <c r="BV110" s="69">
        <f>'НП ДЕННА'!BV114</f>
        <v>0</v>
      </c>
      <c r="BW110" s="276">
        <f>IF('НП ДЕННА'!BW114&gt;0,IF(ROUND('НП ДЕННА'!BW114*$CF$4,0)&gt;0,ROUND('НП ДЕННА'!BW114*$CF$4,0)*2,2),0)</f>
        <v>0</v>
      </c>
      <c r="BX110" s="276">
        <f>IF('НП ДЕННА'!BX114&gt;0,IF(ROUND('НП ДЕННА'!BX114*$CF$4,0)&gt;0,ROUND('НП ДЕННА'!BX114*$CF$4,0)*2,2),0)</f>
        <v>0</v>
      </c>
      <c r="BY110" s="276">
        <f>IF('НП ДЕННА'!BY114&gt;0,IF(ROUND('НП ДЕННА'!BY114*$CF$4,0)&gt;0,ROUND('НП ДЕННА'!BY114*$CF$4,0)*2,2),0)</f>
        <v>0</v>
      </c>
      <c r="BZ110" s="69">
        <f>'НП ДЕННА'!BZ114</f>
        <v>0</v>
      </c>
      <c r="CA110" s="276">
        <f>IF('НП ДЕННА'!CA114&gt;0,IF(ROUND('НП ДЕННА'!CA114*$CF$4,0)&gt;0,ROUND('НП ДЕННА'!CA114*$CF$4,0)*2,2),0)</f>
        <v>0</v>
      </c>
      <c r="CB110" s="276">
        <f>IF('НП ДЕННА'!CB114&gt;0,IF(ROUND('НП ДЕННА'!CB114*$CF$4,0)&gt;0,ROUND('НП ДЕННА'!CB114*$CF$4,0)*2,2),0)</f>
        <v>0</v>
      </c>
      <c r="CC110" s="276">
        <f>IF('НП ДЕННА'!CC114&gt;0,IF(ROUND('НП ДЕННА'!CC114*$CF$4,0)&gt;0,ROUND('НП ДЕННА'!CC114*$CF$4,0)*2,2),0)</f>
        <v>0</v>
      </c>
      <c r="CD110" s="69">
        <f>'НП ДЕННА'!CD114</f>
        <v>0</v>
      </c>
      <c r="CE110" s="62">
        <f t="shared" si="47"/>
        <v>0</v>
      </c>
    </row>
    <row r="111" spans="1:83" s="19" customFormat="1" ht="10.199999999999999" x14ac:dyDescent="0.2">
      <c r="A111" s="22" t="str">
        <f>'НП ДЕННА'!A115</f>
        <v>2.03</v>
      </c>
      <c r="B111" s="270" t="str">
        <f>'НП ДЕННА'!B115</f>
        <v>Вибіркова дисципліна 3</v>
      </c>
      <c r="C111" s="271"/>
      <c r="D111" s="272">
        <f>'НП ДЕННА'!D115</f>
        <v>0</v>
      </c>
      <c r="E111" s="273">
        <f>'НП ДЕННА'!E115</f>
        <v>0</v>
      </c>
      <c r="F111" s="273">
        <f>'НП ДЕННА'!F115</f>
        <v>0</v>
      </c>
      <c r="G111" s="274">
        <f>'НП ДЕННА'!G115</f>
        <v>0</v>
      </c>
      <c r="H111" s="272">
        <f>'НП ДЕННА'!H115</f>
        <v>2</v>
      </c>
      <c r="I111" s="273">
        <f>'НП ДЕННА'!I115</f>
        <v>0</v>
      </c>
      <c r="J111" s="273">
        <f>'НП ДЕННА'!J115</f>
        <v>0</v>
      </c>
      <c r="K111" s="273">
        <f>'НП ДЕННА'!K115</f>
        <v>0</v>
      </c>
      <c r="L111" s="273"/>
      <c r="M111" s="273"/>
      <c r="N111" s="273"/>
      <c r="O111" s="273"/>
      <c r="P111" s="273">
        <f>'НП ДЕННА'!P115</f>
        <v>0</v>
      </c>
      <c r="Q111" s="273">
        <f>'НП ДЕННА'!Q115</f>
        <v>0</v>
      </c>
      <c r="R111" s="273">
        <f>'НП ДЕННА'!R115</f>
        <v>0</v>
      </c>
      <c r="S111" s="273">
        <f>'НП ДЕННА'!S115</f>
        <v>0</v>
      </c>
      <c r="T111" s="257">
        <f>'НП ДЕННА'!T115</f>
        <v>0</v>
      </c>
      <c r="U111" s="257">
        <f>'НП ДЕННА'!U115</f>
        <v>0</v>
      </c>
      <c r="V111" s="272">
        <f>'НП ДЕННА'!V115</f>
        <v>0</v>
      </c>
      <c r="W111" s="273">
        <f>'НП ДЕННА'!W115</f>
        <v>0</v>
      </c>
      <c r="X111" s="273">
        <f>'НП ДЕННА'!X115</f>
        <v>0</v>
      </c>
      <c r="Y111" s="273">
        <f>'НП ДЕННА'!Y115</f>
        <v>0</v>
      </c>
      <c r="Z111" s="273">
        <f>'НП ДЕННА'!Z115</f>
        <v>0</v>
      </c>
      <c r="AA111" s="273">
        <f>'НП ДЕННА'!AA115</f>
        <v>0</v>
      </c>
      <c r="AB111" s="273">
        <f>'НП ДЕННА'!AB115</f>
        <v>0</v>
      </c>
      <c r="AC111" s="275">
        <f>'НП ДЕННА'!AC115</f>
        <v>150</v>
      </c>
      <c r="AD111" s="134">
        <f>'НП ДЕННА'!AD115</f>
        <v>5</v>
      </c>
      <c r="AE111" s="9"/>
      <c r="AF111" s="9"/>
      <c r="AG111" s="9"/>
      <c r="AH111" s="9"/>
      <c r="AI111" s="276">
        <f>IF('НП ДЕННА'!AI115&gt;0,IF(ROUND('НП ДЕННА'!AI115*$CF$4,0)&gt;0,ROUND('НП ДЕННА'!AI115*$CF$4,0)*2,2),0)</f>
        <v>0</v>
      </c>
      <c r="AJ111" s="276">
        <f>IF('НП ДЕННА'!AJ115&gt;0,IF(ROUND('НП ДЕННА'!AJ115*$CF$4,0)&gt;0,ROUND('НП ДЕННА'!AJ115*$CF$4,0)*2,2),0)</f>
        <v>0</v>
      </c>
      <c r="AK111" s="276">
        <f>IF('НП ДЕННА'!AK115&gt;0,IF(ROUND('НП ДЕННА'!AK115*$CF$4,0)&gt;0,ROUND('НП ДЕННА'!AK115*$CF$4,0)*2,2),0)</f>
        <v>0</v>
      </c>
      <c r="AL111" s="69">
        <f>'НП ДЕННА'!AL115</f>
        <v>0</v>
      </c>
      <c r="AM111" s="276">
        <f>IF('НП ДЕННА'!AM115&gt;0,IF(ROUND('НП ДЕННА'!AM115*$CF$4,0)&gt;0,ROUND('НП ДЕННА'!AM115*$CF$4,0)*2,2),0)</f>
        <v>0</v>
      </c>
      <c r="AN111" s="276">
        <f>IF('НП ДЕННА'!AN115&gt;0,IF(ROUND('НП ДЕННА'!AN115*$CF$4,0)&gt;0,ROUND('НП ДЕННА'!AN115*$CF$4,0)*2,2),0)</f>
        <v>0</v>
      </c>
      <c r="AO111" s="276">
        <f>IF('НП ДЕННА'!AO115&gt;0,IF(ROUND('НП ДЕННА'!AO115*$CF$4,0)&gt;0,ROUND('НП ДЕННА'!AO115*$CF$4,0)*2,2),0)</f>
        <v>0</v>
      </c>
      <c r="AP111" s="69">
        <f>'НП ДЕННА'!AP115</f>
        <v>5</v>
      </c>
      <c r="AQ111" s="276">
        <f>IF('НП ДЕННА'!AQ115&gt;0,IF(ROUND('НП ДЕННА'!AQ115*$CF$4,0)&gt;0,ROUND('НП ДЕННА'!AQ115*$CF$4,0)*2,2),0)</f>
        <v>0</v>
      </c>
      <c r="AR111" s="276">
        <f>IF('НП ДЕННА'!AR115&gt;0,IF(ROUND('НП ДЕННА'!AR115*$CF$4,0)&gt;0,ROUND('НП ДЕННА'!AR115*$CF$4,0)*2,2),0)</f>
        <v>0</v>
      </c>
      <c r="AS111" s="276">
        <f>IF('НП ДЕННА'!AS115&gt;0,IF(ROUND('НП ДЕННА'!AS115*$CF$4,0)&gt;0,ROUND('НП ДЕННА'!AS115*$CF$4,0)*2,2),0)</f>
        <v>0</v>
      </c>
      <c r="AT111" s="69">
        <f>'НП ДЕННА'!AT115</f>
        <v>0</v>
      </c>
      <c r="AU111" s="276">
        <f>IF('НП ДЕННА'!AU115&gt;0,IF(ROUND('НП ДЕННА'!AU115*$CF$4,0)&gt;0,ROUND('НП ДЕННА'!AU115*$CF$4,0)*2,2),0)</f>
        <v>0</v>
      </c>
      <c r="AV111" s="276">
        <f>IF('НП ДЕННА'!AV115&gt;0,IF(ROUND('НП ДЕННА'!AV115*$CF$4,0)&gt;0,ROUND('НП ДЕННА'!AV115*$CF$4,0)*2,2),0)</f>
        <v>0</v>
      </c>
      <c r="AW111" s="276">
        <f>IF('НП ДЕННА'!AW115&gt;0,IF(ROUND('НП ДЕННА'!AW115*$CF$4,0)&gt;0,ROUND('НП ДЕННА'!AW115*$CF$4,0)*2,2),0)</f>
        <v>0</v>
      </c>
      <c r="AX111" s="69">
        <f>'НП ДЕННА'!AX115</f>
        <v>0</v>
      </c>
      <c r="AY111" s="276">
        <f>IF('НП ДЕННА'!AY115&gt;0,IF(ROUND('НП ДЕННА'!AY115*$CF$4,0)&gt;0,ROUND('НП ДЕННА'!AY115*$CF$4,0)*2,2),0)</f>
        <v>0</v>
      </c>
      <c r="AZ111" s="276">
        <f>IF('НП ДЕННА'!AZ115&gt;0,IF(ROUND('НП ДЕННА'!AZ115*$CF$4,0)&gt;0,ROUND('НП ДЕННА'!AZ115*$CF$4,0)*2,2),0)</f>
        <v>0</v>
      </c>
      <c r="BA111" s="276">
        <f>IF('НП ДЕННА'!BA115&gt;0,IF(ROUND('НП ДЕННА'!BA115*$CF$4,0)&gt;0,ROUND('НП ДЕННА'!BA115*$CF$4,0)*2,2),0)</f>
        <v>0</v>
      </c>
      <c r="BB111" s="69">
        <f>'НП ДЕННА'!BB115</f>
        <v>0</v>
      </c>
      <c r="BC111" s="276">
        <f>IF('НП ДЕННА'!BC115&gt;0,IF(ROUND('НП ДЕННА'!BC115*$CF$4,0)&gt;0,ROUND('НП ДЕННА'!BC115*$CF$4,0)*2,2),0)</f>
        <v>0</v>
      </c>
      <c r="BD111" s="276">
        <f>IF('НП ДЕННА'!BD115&gt;0,IF(ROUND('НП ДЕННА'!BD115*$CF$4,0)&gt;0,ROUND('НП ДЕННА'!BD115*$CF$4,0)*2,2),0)</f>
        <v>0</v>
      </c>
      <c r="BE111" s="276">
        <f>IF('НП ДЕННА'!BE115&gt;0,IF(ROUND('НП ДЕННА'!BE115*$CF$4,0)&gt;0,ROUND('НП ДЕННА'!BE115*$CF$4,0)*2,2),0)</f>
        <v>0</v>
      </c>
      <c r="BF111" s="69">
        <f>'НП ДЕННА'!BF115</f>
        <v>0</v>
      </c>
      <c r="BG111" s="276">
        <f>IF('НП ДЕННА'!BG115&gt;0,IF(ROUND('НП ДЕННА'!BG115*$CF$4,0)&gt;0,ROUND('НП ДЕННА'!BG115*$CF$4,0)*2,2),0)</f>
        <v>0</v>
      </c>
      <c r="BH111" s="276">
        <f>IF('НП ДЕННА'!BH115&gt;0,IF(ROUND('НП ДЕННА'!BH115*$CF$4,0)&gt;0,ROUND('НП ДЕННА'!BH115*$CF$4,0)*2,2),0)</f>
        <v>0</v>
      </c>
      <c r="BI111" s="276">
        <f>IF('НП ДЕННА'!BI115&gt;0,IF(ROUND('НП ДЕННА'!BI115*$CF$4,0)&gt;0,ROUND('НП ДЕННА'!BI115*$CF$4,0)*2,2),0)</f>
        <v>0</v>
      </c>
      <c r="BJ111" s="69">
        <f>'НП ДЕННА'!BJ115</f>
        <v>0</v>
      </c>
      <c r="BK111" s="276">
        <f>IF('НП ДЕННА'!BK115&gt;0,IF(ROUND('НП ДЕННА'!BK115*$CF$4,0)&gt;0,ROUND('НП ДЕННА'!BK115*$CF$4,0)*2,2),0)</f>
        <v>0</v>
      </c>
      <c r="BL111" s="276">
        <f>IF('НП ДЕННА'!BL115&gt;0,IF(ROUND('НП ДЕННА'!BL115*$CF$4,0)&gt;0,ROUND('НП ДЕННА'!BL115*$CF$4,0)*2,2),0)</f>
        <v>0</v>
      </c>
      <c r="BM111" s="276">
        <f>IF('НП ДЕННА'!BM115&gt;0,IF(ROUND('НП ДЕННА'!BM115*$CF$4,0)&gt;0,ROUND('НП ДЕННА'!BM115*$CF$4,0)*2,2),0)</f>
        <v>0</v>
      </c>
      <c r="BN111" s="69">
        <f>'НП ДЕННА'!BN115</f>
        <v>0</v>
      </c>
      <c r="BO111" s="276">
        <f>IF('НП ДЕННА'!BO115&gt;0,IF(ROUND('НП ДЕННА'!BO115*$CF$4,0)&gt;0,ROUND('НП ДЕННА'!BO115*$CF$4,0)*2,2),0)</f>
        <v>0</v>
      </c>
      <c r="BP111" s="276">
        <f>IF('НП ДЕННА'!BP115&gt;0,IF(ROUND('НП ДЕННА'!BP115*$CF$4,0)&gt;0,ROUND('НП ДЕННА'!BP115*$CF$4,0)*2,2),0)</f>
        <v>0</v>
      </c>
      <c r="BQ111" s="276">
        <f>IF('НП ДЕННА'!BQ115&gt;0,IF(ROUND('НП ДЕННА'!BQ115*$CF$4,0)&gt;0,ROUND('НП ДЕННА'!BQ115*$CF$4,0)*2,2),0)</f>
        <v>0</v>
      </c>
      <c r="BR111" s="69">
        <f>'НП ДЕННА'!BR115</f>
        <v>0</v>
      </c>
      <c r="BS111" s="276">
        <f>IF('НП ДЕННА'!BS115&gt;0,IF(ROUND('НП ДЕННА'!BS115*$CF$4,0)&gt;0,ROUND('НП ДЕННА'!BS115*$CF$4,0)*2,2),0)</f>
        <v>0</v>
      </c>
      <c r="BT111" s="276">
        <f>IF('НП ДЕННА'!BT115&gt;0,IF(ROUND('НП ДЕННА'!BT115*$CF$4,0)&gt;0,ROUND('НП ДЕННА'!BT115*$CF$4,0)*2,2),0)</f>
        <v>0</v>
      </c>
      <c r="BU111" s="276">
        <f>IF('НП ДЕННА'!BU115&gt;0,IF(ROUND('НП ДЕННА'!BU115*$CF$4,0)&gt;0,ROUND('НП ДЕННА'!BU115*$CF$4,0)*2,2),0)</f>
        <v>0</v>
      </c>
      <c r="BV111" s="69">
        <f>'НП ДЕННА'!BV115</f>
        <v>0</v>
      </c>
      <c r="BW111" s="276">
        <f>IF('НП ДЕННА'!BW115&gt;0,IF(ROUND('НП ДЕННА'!BW115*$CF$4,0)&gt;0,ROUND('НП ДЕННА'!BW115*$CF$4,0)*2,2),0)</f>
        <v>0</v>
      </c>
      <c r="BX111" s="276">
        <f>IF('НП ДЕННА'!BX115&gt;0,IF(ROUND('НП ДЕННА'!BX115*$CF$4,0)&gt;0,ROUND('НП ДЕННА'!BX115*$CF$4,0)*2,2),0)</f>
        <v>0</v>
      </c>
      <c r="BY111" s="276">
        <f>IF('НП ДЕННА'!BY115&gt;0,IF(ROUND('НП ДЕННА'!BY115*$CF$4,0)&gt;0,ROUND('НП ДЕННА'!BY115*$CF$4,0)*2,2),0)</f>
        <v>0</v>
      </c>
      <c r="BZ111" s="69">
        <f>'НП ДЕННА'!BZ115</f>
        <v>0</v>
      </c>
      <c r="CA111" s="276">
        <f>IF('НП ДЕННА'!CA115&gt;0,IF(ROUND('НП ДЕННА'!CA115*$CF$4,0)&gt;0,ROUND('НП ДЕННА'!CA115*$CF$4,0)*2,2),0)</f>
        <v>0</v>
      </c>
      <c r="CB111" s="276">
        <f>IF('НП ДЕННА'!CB115&gt;0,IF(ROUND('НП ДЕННА'!CB115*$CF$4,0)&gt;0,ROUND('НП ДЕННА'!CB115*$CF$4,0)*2,2),0)</f>
        <v>0</v>
      </c>
      <c r="CC111" s="276">
        <f>IF('НП ДЕННА'!CC115&gt;0,IF(ROUND('НП ДЕННА'!CC115*$CF$4,0)&gt;0,ROUND('НП ДЕННА'!CC115*$CF$4,0)*2,2),0)</f>
        <v>0</v>
      </c>
      <c r="CD111" s="69">
        <f>'НП ДЕННА'!CD115</f>
        <v>0</v>
      </c>
      <c r="CE111" s="62">
        <f t="shared" si="47"/>
        <v>0</v>
      </c>
    </row>
    <row r="112" spans="1:83" s="19" customFormat="1" ht="10.199999999999999" x14ac:dyDescent="0.2">
      <c r="A112" s="22" t="str">
        <f>'НП ДЕННА'!A116</f>
        <v>2.04</v>
      </c>
      <c r="B112" s="270" t="str">
        <f>'НП ДЕННА'!B116</f>
        <v>Вибіркова дисципліна 4</v>
      </c>
      <c r="C112" s="271"/>
      <c r="D112" s="272">
        <f>'НП ДЕННА'!D116</f>
        <v>0</v>
      </c>
      <c r="E112" s="273">
        <f>'НП ДЕННА'!E116</f>
        <v>0</v>
      </c>
      <c r="F112" s="273">
        <f>'НП ДЕННА'!F116</f>
        <v>0</v>
      </c>
      <c r="G112" s="274">
        <f>'НП ДЕННА'!G116</f>
        <v>0</v>
      </c>
      <c r="H112" s="272">
        <f>'НП ДЕННА'!H116</f>
        <v>3</v>
      </c>
      <c r="I112" s="273">
        <f>'НП ДЕННА'!I116</f>
        <v>0</v>
      </c>
      <c r="J112" s="273">
        <f>'НП ДЕННА'!J116</f>
        <v>0</v>
      </c>
      <c r="K112" s="273">
        <f>'НП ДЕННА'!K116</f>
        <v>0</v>
      </c>
      <c r="L112" s="273"/>
      <c r="M112" s="273"/>
      <c r="N112" s="273"/>
      <c r="O112" s="273"/>
      <c r="P112" s="273">
        <f>'НП ДЕННА'!P116</f>
        <v>0</v>
      </c>
      <c r="Q112" s="273">
        <f>'НП ДЕННА'!Q116</f>
        <v>0</v>
      </c>
      <c r="R112" s="273">
        <f>'НП ДЕННА'!R116</f>
        <v>0</v>
      </c>
      <c r="S112" s="273">
        <f>'НП ДЕННА'!S116</f>
        <v>0</v>
      </c>
      <c r="T112" s="257">
        <f>'НП ДЕННА'!T116</f>
        <v>0</v>
      </c>
      <c r="U112" s="257">
        <f>'НП ДЕННА'!U116</f>
        <v>0</v>
      </c>
      <c r="V112" s="272">
        <f>'НП ДЕННА'!V116</f>
        <v>0</v>
      </c>
      <c r="W112" s="273">
        <f>'НП ДЕННА'!W116</f>
        <v>0</v>
      </c>
      <c r="X112" s="273">
        <f>'НП ДЕННА'!X116</f>
        <v>0</v>
      </c>
      <c r="Y112" s="273">
        <f>'НП ДЕННА'!Y116</f>
        <v>0</v>
      </c>
      <c r="Z112" s="273">
        <f>'НП ДЕННА'!Z116</f>
        <v>0</v>
      </c>
      <c r="AA112" s="273">
        <f>'НП ДЕННА'!AA116</f>
        <v>0</v>
      </c>
      <c r="AB112" s="273">
        <f>'НП ДЕННА'!AB116</f>
        <v>0</v>
      </c>
      <c r="AC112" s="275">
        <f>'НП ДЕННА'!AC116</f>
        <v>150</v>
      </c>
      <c r="AD112" s="134">
        <f>'НП ДЕННА'!AD116</f>
        <v>5</v>
      </c>
      <c r="AE112" s="9"/>
      <c r="AF112" s="9"/>
      <c r="AG112" s="9"/>
      <c r="AH112" s="9"/>
      <c r="AI112" s="276">
        <f>IF('НП ДЕННА'!AI116&gt;0,IF(ROUND('НП ДЕННА'!AI116*$CF$4,0)&gt;0,ROUND('НП ДЕННА'!AI116*$CF$4,0)*2,2),0)</f>
        <v>0</v>
      </c>
      <c r="AJ112" s="276">
        <f>IF('НП ДЕННА'!AJ116&gt;0,IF(ROUND('НП ДЕННА'!AJ116*$CF$4,0)&gt;0,ROUND('НП ДЕННА'!AJ116*$CF$4,0)*2,2),0)</f>
        <v>0</v>
      </c>
      <c r="AK112" s="276">
        <f>IF('НП ДЕННА'!AK116&gt;0,IF(ROUND('НП ДЕННА'!AK116*$CF$4,0)&gt;0,ROUND('НП ДЕННА'!AK116*$CF$4,0)*2,2),0)</f>
        <v>0</v>
      </c>
      <c r="AL112" s="69">
        <f>'НП ДЕННА'!AL116</f>
        <v>0</v>
      </c>
      <c r="AM112" s="276">
        <f>IF('НП ДЕННА'!AM116&gt;0,IF(ROUND('НП ДЕННА'!AM116*$CF$4,0)&gt;0,ROUND('НП ДЕННА'!AM116*$CF$4,0)*2,2),0)</f>
        <v>0</v>
      </c>
      <c r="AN112" s="276">
        <f>IF('НП ДЕННА'!AN116&gt;0,IF(ROUND('НП ДЕННА'!AN116*$CF$4,0)&gt;0,ROUND('НП ДЕННА'!AN116*$CF$4,0)*2,2),0)</f>
        <v>0</v>
      </c>
      <c r="AO112" s="276">
        <f>IF('НП ДЕННА'!AO116&gt;0,IF(ROUND('НП ДЕННА'!AO116*$CF$4,0)&gt;0,ROUND('НП ДЕННА'!AO116*$CF$4,0)*2,2),0)</f>
        <v>0</v>
      </c>
      <c r="AP112" s="69">
        <f>'НП ДЕННА'!AP116</f>
        <v>0</v>
      </c>
      <c r="AQ112" s="276">
        <f>IF('НП ДЕННА'!AQ116&gt;0,IF(ROUND('НП ДЕННА'!AQ116*$CF$4,0)&gt;0,ROUND('НП ДЕННА'!AQ116*$CF$4,0)*2,2),0)</f>
        <v>0</v>
      </c>
      <c r="AR112" s="276">
        <f>IF('НП ДЕННА'!AR116&gt;0,IF(ROUND('НП ДЕННА'!AR116*$CF$4,0)&gt;0,ROUND('НП ДЕННА'!AR116*$CF$4,0)*2,2),0)</f>
        <v>0</v>
      </c>
      <c r="AS112" s="276">
        <f>IF('НП ДЕННА'!AS116&gt;0,IF(ROUND('НП ДЕННА'!AS116*$CF$4,0)&gt;0,ROUND('НП ДЕННА'!AS116*$CF$4,0)*2,2),0)</f>
        <v>0</v>
      </c>
      <c r="AT112" s="69">
        <f>'НП ДЕННА'!AT116</f>
        <v>5</v>
      </c>
      <c r="AU112" s="276">
        <f>IF('НП ДЕННА'!AU116&gt;0,IF(ROUND('НП ДЕННА'!AU116*$CF$4,0)&gt;0,ROUND('НП ДЕННА'!AU116*$CF$4,0)*2,2),0)</f>
        <v>0</v>
      </c>
      <c r="AV112" s="276">
        <f>IF('НП ДЕННА'!AV116&gt;0,IF(ROUND('НП ДЕННА'!AV116*$CF$4,0)&gt;0,ROUND('НП ДЕННА'!AV116*$CF$4,0)*2,2),0)</f>
        <v>0</v>
      </c>
      <c r="AW112" s="276">
        <f>IF('НП ДЕННА'!AW116&gt;0,IF(ROUND('НП ДЕННА'!AW116*$CF$4,0)&gt;0,ROUND('НП ДЕННА'!AW116*$CF$4,0)*2,2),0)</f>
        <v>0</v>
      </c>
      <c r="AX112" s="69">
        <f>'НП ДЕННА'!AX116</f>
        <v>0</v>
      </c>
      <c r="AY112" s="276">
        <f>IF('НП ДЕННА'!AY116&gt;0,IF(ROUND('НП ДЕННА'!AY116*$CF$4,0)&gt;0,ROUND('НП ДЕННА'!AY116*$CF$4,0)*2,2),0)</f>
        <v>0</v>
      </c>
      <c r="AZ112" s="276">
        <f>IF('НП ДЕННА'!AZ116&gt;0,IF(ROUND('НП ДЕННА'!AZ116*$CF$4,0)&gt;0,ROUND('НП ДЕННА'!AZ116*$CF$4,0)*2,2),0)</f>
        <v>0</v>
      </c>
      <c r="BA112" s="276">
        <f>IF('НП ДЕННА'!BA116&gt;0,IF(ROUND('НП ДЕННА'!BA116*$CF$4,0)&gt;0,ROUND('НП ДЕННА'!BA116*$CF$4,0)*2,2),0)</f>
        <v>0</v>
      </c>
      <c r="BB112" s="69">
        <f>'НП ДЕННА'!BB116</f>
        <v>0</v>
      </c>
      <c r="BC112" s="276">
        <f>IF('НП ДЕННА'!BC116&gt;0,IF(ROUND('НП ДЕННА'!BC116*$CF$4,0)&gt;0,ROUND('НП ДЕННА'!BC116*$CF$4,0)*2,2),0)</f>
        <v>0</v>
      </c>
      <c r="BD112" s="276">
        <f>IF('НП ДЕННА'!BD116&gt;0,IF(ROUND('НП ДЕННА'!BD116*$CF$4,0)&gt;0,ROUND('НП ДЕННА'!BD116*$CF$4,0)*2,2),0)</f>
        <v>0</v>
      </c>
      <c r="BE112" s="276">
        <f>IF('НП ДЕННА'!BE116&gt;0,IF(ROUND('НП ДЕННА'!BE116*$CF$4,0)&gt;0,ROUND('НП ДЕННА'!BE116*$CF$4,0)*2,2),0)</f>
        <v>0</v>
      </c>
      <c r="BF112" s="69">
        <f>'НП ДЕННА'!BF116</f>
        <v>0</v>
      </c>
      <c r="BG112" s="276">
        <f>IF('НП ДЕННА'!BG116&gt;0,IF(ROUND('НП ДЕННА'!BG116*$CF$4,0)&gt;0,ROUND('НП ДЕННА'!BG116*$CF$4,0)*2,2),0)</f>
        <v>0</v>
      </c>
      <c r="BH112" s="276">
        <f>IF('НП ДЕННА'!BH116&gt;0,IF(ROUND('НП ДЕННА'!BH116*$CF$4,0)&gt;0,ROUND('НП ДЕННА'!BH116*$CF$4,0)*2,2),0)</f>
        <v>0</v>
      </c>
      <c r="BI112" s="276">
        <f>IF('НП ДЕННА'!BI116&gt;0,IF(ROUND('НП ДЕННА'!BI116*$CF$4,0)&gt;0,ROUND('НП ДЕННА'!BI116*$CF$4,0)*2,2),0)</f>
        <v>0</v>
      </c>
      <c r="BJ112" s="69">
        <f>'НП ДЕННА'!BJ116</f>
        <v>0</v>
      </c>
      <c r="BK112" s="276">
        <f>IF('НП ДЕННА'!BK116&gt;0,IF(ROUND('НП ДЕННА'!BK116*$CF$4,0)&gt;0,ROUND('НП ДЕННА'!BK116*$CF$4,0)*2,2),0)</f>
        <v>0</v>
      </c>
      <c r="BL112" s="276">
        <f>IF('НП ДЕННА'!BL116&gt;0,IF(ROUND('НП ДЕННА'!BL116*$CF$4,0)&gt;0,ROUND('НП ДЕННА'!BL116*$CF$4,0)*2,2),0)</f>
        <v>0</v>
      </c>
      <c r="BM112" s="276">
        <f>IF('НП ДЕННА'!BM116&gt;0,IF(ROUND('НП ДЕННА'!BM116*$CF$4,0)&gt;0,ROUND('НП ДЕННА'!BM116*$CF$4,0)*2,2),0)</f>
        <v>0</v>
      </c>
      <c r="BN112" s="69">
        <f>'НП ДЕННА'!BN116</f>
        <v>0</v>
      </c>
      <c r="BO112" s="276">
        <f>IF('НП ДЕННА'!BO116&gt;0,IF(ROUND('НП ДЕННА'!BO116*$CF$4,0)&gt;0,ROUND('НП ДЕННА'!BO116*$CF$4,0)*2,2),0)</f>
        <v>0</v>
      </c>
      <c r="BP112" s="276">
        <f>IF('НП ДЕННА'!BP116&gt;0,IF(ROUND('НП ДЕННА'!BP116*$CF$4,0)&gt;0,ROUND('НП ДЕННА'!BP116*$CF$4,0)*2,2),0)</f>
        <v>0</v>
      </c>
      <c r="BQ112" s="276">
        <f>IF('НП ДЕННА'!BQ116&gt;0,IF(ROUND('НП ДЕННА'!BQ116*$CF$4,0)&gt;0,ROUND('НП ДЕННА'!BQ116*$CF$4,0)*2,2),0)</f>
        <v>0</v>
      </c>
      <c r="BR112" s="69">
        <f>'НП ДЕННА'!BR116</f>
        <v>0</v>
      </c>
      <c r="BS112" s="276">
        <f>IF('НП ДЕННА'!BS116&gt;0,IF(ROUND('НП ДЕННА'!BS116*$CF$4,0)&gt;0,ROUND('НП ДЕННА'!BS116*$CF$4,0)*2,2),0)</f>
        <v>0</v>
      </c>
      <c r="BT112" s="276">
        <f>IF('НП ДЕННА'!BT116&gt;0,IF(ROUND('НП ДЕННА'!BT116*$CF$4,0)&gt;0,ROUND('НП ДЕННА'!BT116*$CF$4,0)*2,2),0)</f>
        <v>0</v>
      </c>
      <c r="BU112" s="276">
        <f>IF('НП ДЕННА'!BU116&gt;0,IF(ROUND('НП ДЕННА'!BU116*$CF$4,0)&gt;0,ROUND('НП ДЕННА'!BU116*$CF$4,0)*2,2),0)</f>
        <v>0</v>
      </c>
      <c r="BV112" s="69">
        <f>'НП ДЕННА'!BV116</f>
        <v>0</v>
      </c>
      <c r="BW112" s="276">
        <f>IF('НП ДЕННА'!BW116&gt;0,IF(ROUND('НП ДЕННА'!BW116*$CF$4,0)&gt;0,ROUND('НП ДЕННА'!BW116*$CF$4,0)*2,2),0)</f>
        <v>0</v>
      </c>
      <c r="BX112" s="276">
        <f>IF('НП ДЕННА'!BX116&gt;0,IF(ROUND('НП ДЕННА'!BX116*$CF$4,0)&gt;0,ROUND('НП ДЕННА'!BX116*$CF$4,0)*2,2),0)</f>
        <v>0</v>
      </c>
      <c r="BY112" s="276">
        <f>IF('НП ДЕННА'!BY116&gt;0,IF(ROUND('НП ДЕННА'!BY116*$CF$4,0)&gt;0,ROUND('НП ДЕННА'!BY116*$CF$4,0)*2,2),0)</f>
        <v>0</v>
      </c>
      <c r="BZ112" s="69">
        <f>'НП ДЕННА'!BZ116</f>
        <v>0</v>
      </c>
      <c r="CA112" s="276">
        <f>IF('НП ДЕННА'!CA116&gt;0,IF(ROUND('НП ДЕННА'!CA116*$CF$4,0)&gt;0,ROUND('НП ДЕННА'!CA116*$CF$4,0)*2,2),0)</f>
        <v>0</v>
      </c>
      <c r="CB112" s="276">
        <f>IF('НП ДЕННА'!CB116&gt;0,IF(ROUND('НП ДЕННА'!CB116*$CF$4,0)&gt;0,ROUND('НП ДЕННА'!CB116*$CF$4,0)*2,2),0)</f>
        <v>0</v>
      </c>
      <c r="CC112" s="276">
        <f>IF('НП ДЕННА'!CC116&gt;0,IF(ROUND('НП ДЕННА'!CC116*$CF$4,0)&gt;0,ROUND('НП ДЕННА'!CC116*$CF$4,0)*2,2),0)</f>
        <v>0</v>
      </c>
      <c r="CD112" s="69">
        <f>'НП ДЕННА'!CD116</f>
        <v>0</v>
      </c>
      <c r="CE112" s="62">
        <f t="shared" si="47"/>
        <v>0</v>
      </c>
    </row>
    <row r="113" spans="1:83" s="300" customFormat="1" ht="10.199999999999999" x14ac:dyDescent="0.2">
      <c r="A113" s="22" t="str">
        <f>'НП ДЕННА'!A117</f>
        <v>2.05</v>
      </c>
      <c r="B113" s="270" t="str">
        <f>'НП ДЕННА'!B117</f>
        <v>Вибіркова дисципліна 5</v>
      </c>
      <c r="C113" s="271"/>
      <c r="D113" s="272">
        <f>'НП ДЕННА'!D117</f>
        <v>0</v>
      </c>
      <c r="E113" s="273">
        <f>'НП ДЕННА'!E117</f>
        <v>0</v>
      </c>
      <c r="F113" s="273">
        <f>'НП ДЕННА'!F117</f>
        <v>0</v>
      </c>
      <c r="G113" s="274">
        <f>'НП ДЕННА'!G117</f>
        <v>0</v>
      </c>
      <c r="H113" s="272">
        <f>'НП ДЕННА'!H117</f>
        <v>3</v>
      </c>
      <c r="I113" s="273">
        <f>'НП ДЕННА'!I117</f>
        <v>0</v>
      </c>
      <c r="J113" s="273">
        <f>'НП ДЕННА'!J117</f>
        <v>0</v>
      </c>
      <c r="K113" s="273">
        <f>'НП ДЕННА'!K117</f>
        <v>0</v>
      </c>
      <c r="L113" s="273"/>
      <c r="M113" s="273"/>
      <c r="N113" s="273"/>
      <c r="O113" s="273"/>
      <c r="P113" s="273">
        <f>'НП ДЕННА'!P117</f>
        <v>0</v>
      </c>
      <c r="Q113" s="273">
        <f>'НП ДЕННА'!Q117</f>
        <v>0</v>
      </c>
      <c r="R113" s="273">
        <f>'НП ДЕННА'!R117</f>
        <v>0</v>
      </c>
      <c r="S113" s="273">
        <f>'НП ДЕННА'!S117</f>
        <v>0</v>
      </c>
      <c r="T113" s="257">
        <f>'НП ДЕННА'!T117</f>
        <v>0</v>
      </c>
      <c r="U113" s="257">
        <f>'НП ДЕННА'!U117</f>
        <v>0</v>
      </c>
      <c r="V113" s="272">
        <f>'НП ДЕННА'!V117</f>
        <v>0</v>
      </c>
      <c r="W113" s="273">
        <f>'НП ДЕННА'!W117</f>
        <v>0</v>
      </c>
      <c r="X113" s="273">
        <f>'НП ДЕННА'!X117</f>
        <v>0</v>
      </c>
      <c r="Y113" s="273">
        <f>'НП ДЕННА'!Y117</f>
        <v>0</v>
      </c>
      <c r="Z113" s="273">
        <f>'НП ДЕННА'!Z117</f>
        <v>0</v>
      </c>
      <c r="AA113" s="273">
        <f>'НП ДЕННА'!AA117</f>
        <v>0</v>
      </c>
      <c r="AB113" s="273">
        <f>'НП ДЕННА'!AB117</f>
        <v>0</v>
      </c>
      <c r="AC113" s="275">
        <f>'НП ДЕННА'!AC117</f>
        <v>90</v>
      </c>
      <c r="AD113" s="134">
        <f>'НП ДЕННА'!AD117</f>
        <v>3</v>
      </c>
      <c r="AE113" s="9"/>
      <c r="AF113" s="9"/>
      <c r="AG113" s="9"/>
      <c r="AH113" s="9"/>
      <c r="AI113" s="276">
        <f>IF('НП ДЕННА'!AI117&gt;0,IF(ROUND('НП ДЕННА'!AI117*$CF$4,0)&gt;0,ROUND('НП ДЕННА'!AI117*$CF$4,0)*2,2),0)</f>
        <v>0</v>
      </c>
      <c r="AJ113" s="276">
        <f>IF('НП ДЕННА'!AJ117&gt;0,IF(ROUND('НП ДЕННА'!AJ117*$CF$4,0)&gt;0,ROUND('НП ДЕННА'!AJ117*$CF$4,0)*2,2),0)</f>
        <v>0</v>
      </c>
      <c r="AK113" s="276">
        <f>IF('НП ДЕННА'!AK117&gt;0,IF(ROUND('НП ДЕННА'!AK117*$CF$4,0)&gt;0,ROUND('НП ДЕННА'!AK117*$CF$4,0)*2,2),0)</f>
        <v>0</v>
      </c>
      <c r="AL113" s="69">
        <f>'НП ДЕННА'!AL117</f>
        <v>0</v>
      </c>
      <c r="AM113" s="276">
        <f>IF('НП ДЕННА'!AM117&gt;0,IF(ROUND('НП ДЕННА'!AM117*$CF$4,0)&gt;0,ROUND('НП ДЕННА'!AM117*$CF$4,0)*2,2),0)</f>
        <v>0</v>
      </c>
      <c r="AN113" s="276">
        <f>IF('НП ДЕННА'!AN117&gt;0,IF(ROUND('НП ДЕННА'!AN117*$CF$4,0)&gt;0,ROUND('НП ДЕННА'!AN117*$CF$4,0)*2,2),0)</f>
        <v>0</v>
      </c>
      <c r="AO113" s="276">
        <f>IF('НП ДЕННА'!AO117&gt;0,IF(ROUND('НП ДЕННА'!AO117*$CF$4,0)&gt;0,ROUND('НП ДЕННА'!AO117*$CF$4,0)*2,2),0)</f>
        <v>0</v>
      </c>
      <c r="AP113" s="69">
        <f>'НП ДЕННА'!AP117</f>
        <v>0</v>
      </c>
      <c r="AQ113" s="276">
        <f>IF('НП ДЕННА'!AQ117&gt;0,IF(ROUND('НП ДЕННА'!AQ117*$CF$4,0)&gt;0,ROUND('НП ДЕННА'!AQ117*$CF$4,0)*2,2),0)</f>
        <v>0</v>
      </c>
      <c r="AR113" s="276">
        <f>IF('НП ДЕННА'!AR117&gt;0,IF(ROUND('НП ДЕННА'!AR117*$CF$4,0)&gt;0,ROUND('НП ДЕННА'!AR117*$CF$4,0)*2,2),0)</f>
        <v>0</v>
      </c>
      <c r="AS113" s="276">
        <f>IF('НП ДЕННА'!AS117&gt;0,IF(ROUND('НП ДЕННА'!AS117*$CF$4,0)&gt;0,ROUND('НП ДЕННА'!AS117*$CF$4,0)*2,2),0)</f>
        <v>0</v>
      </c>
      <c r="AT113" s="69">
        <f>'НП ДЕННА'!AT117</f>
        <v>3</v>
      </c>
      <c r="AU113" s="276">
        <f>IF('НП ДЕННА'!AU117&gt;0,IF(ROUND('НП ДЕННА'!AU117*$CF$4,0)&gt;0,ROUND('НП ДЕННА'!AU117*$CF$4,0)*2,2),0)</f>
        <v>0</v>
      </c>
      <c r="AV113" s="276">
        <f>IF('НП ДЕННА'!AV117&gt;0,IF(ROUND('НП ДЕННА'!AV117*$CF$4,0)&gt;0,ROUND('НП ДЕННА'!AV117*$CF$4,0)*2,2),0)</f>
        <v>0</v>
      </c>
      <c r="AW113" s="276">
        <f>IF('НП ДЕННА'!AW117&gt;0,IF(ROUND('НП ДЕННА'!AW117*$CF$4,0)&gt;0,ROUND('НП ДЕННА'!AW117*$CF$4,0)*2,2),0)</f>
        <v>0</v>
      </c>
      <c r="AX113" s="69">
        <f>'НП ДЕННА'!AX117</f>
        <v>0</v>
      </c>
      <c r="AY113" s="276">
        <f>IF('НП ДЕННА'!AY117&gt;0,IF(ROUND('НП ДЕННА'!AY117*$CF$4,0)&gt;0,ROUND('НП ДЕННА'!AY117*$CF$4,0)*2,2),0)</f>
        <v>0</v>
      </c>
      <c r="AZ113" s="276">
        <f>IF('НП ДЕННА'!AZ117&gt;0,IF(ROUND('НП ДЕННА'!AZ117*$CF$4,0)&gt;0,ROUND('НП ДЕННА'!AZ117*$CF$4,0)*2,2),0)</f>
        <v>0</v>
      </c>
      <c r="BA113" s="276">
        <f>IF('НП ДЕННА'!BA117&gt;0,IF(ROUND('НП ДЕННА'!BA117*$CF$4,0)&gt;0,ROUND('НП ДЕННА'!BA117*$CF$4,0)*2,2),0)</f>
        <v>0</v>
      </c>
      <c r="BB113" s="69">
        <f>'НП ДЕННА'!BB117</f>
        <v>0</v>
      </c>
      <c r="BC113" s="276">
        <f>IF('НП ДЕННА'!BC117&gt;0,IF(ROUND('НП ДЕННА'!BC117*$CF$4,0)&gt;0,ROUND('НП ДЕННА'!BC117*$CF$4,0)*2,2),0)</f>
        <v>0</v>
      </c>
      <c r="BD113" s="276">
        <f>IF('НП ДЕННА'!BD117&gt;0,IF(ROUND('НП ДЕННА'!BD117*$CF$4,0)&gt;0,ROUND('НП ДЕННА'!BD117*$CF$4,0)*2,2),0)</f>
        <v>0</v>
      </c>
      <c r="BE113" s="276">
        <f>IF('НП ДЕННА'!BE117&gt;0,IF(ROUND('НП ДЕННА'!BE117*$CF$4,0)&gt;0,ROUND('НП ДЕННА'!BE117*$CF$4,0)*2,2),0)</f>
        <v>0</v>
      </c>
      <c r="BF113" s="69">
        <f>'НП ДЕННА'!BF117</f>
        <v>0</v>
      </c>
      <c r="BG113" s="276">
        <f>IF('НП ДЕННА'!BG117&gt;0,IF(ROUND('НП ДЕННА'!BG117*$CF$4,0)&gt;0,ROUND('НП ДЕННА'!BG117*$CF$4,0)*2,2),0)</f>
        <v>0</v>
      </c>
      <c r="BH113" s="276">
        <f>IF('НП ДЕННА'!BH117&gt;0,IF(ROUND('НП ДЕННА'!BH117*$CF$4,0)&gt;0,ROUND('НП ДЕННА'!BH117*$CF$4,0)*2,2),0)</f>
        <v>0</v>
      </c>
      <c r="BI113" s="276">
        <f>IF('НП ДЕННА'!BI117&gt;0,IF(ROUND('НП ДЕННА'!BI117*$CF$4,0)&gt;0,ROUND('НП ДЕННА'!BI117*$CF$4,0)*2,2),0)</f>
        <v>0</v>
      </c>
      <c r="BJ113" s="69">
        <f>'НП ДЕННА'!BJ117</f>
        <v>0</v>
      </c>
      <c r="BK113" s="276">
        <f>IF('НП ДЕННА'!BK117&gt;0,IF(ROUND('НП ДЕННА'!BK117*$CF$4,0)&gt;0,ROUND('НП ДЕННА'!BK117*$CF$4,0)*2,2),0)</f>
        <v>0</v>
      </c>
      <c r="BL113" s="276">
        <f>IF('НП ДЕННА'!BL117&gt;0,IF(ROUND('НП ДЕННА'!BL117*$CF$4,0)&gt;0,ROUND('НП ДЕННА'!BL117*$CF$4,0)*2,2),0)</f>
        <v>0</v>
      </c>
      <c r="BM113" s="276">
        <f>IF('НП ДЕННА'!BM117&gt;0,IF(ROUND('НП ДЕННА'!BM117*$CF$4,0)&gt;0,ROUND('НП ДЕННА'!BM117*$CF$4,0)*2,2),0)</f>
        <v>0</v>
      </c>
      <c r="BN113" s="69">
        <f>'НП ДЕННА'!BN117</f>
        <v>0</v>
      </c>
      <c r="BO113" s="276">
        <f>IF('НП ДЕННА'!BO117&gt;0,IF(ROUND('НП ДЕННА'!BO117*$CF$4,0)&gt;0,ROUND('НП ДЕННА'!BO117*$CF$4,0)*2,2),0)</f>
        <v>0</v>
      </c>
      <c r="BP113" s="276">
        <f>IF('НП ДЕННА'!BP117&gt;0,IF(ROUND('НП ДЕННА'!BP117*$CF$4,0)&gt;0,ROUND('НП ДЕННА'!BP117*$CF$4,0)*2,2),0)</f>
        <v>0</v>
      </c>
      <c r="BQ113" s="276">
        <f>IF('НП ДЕННА'!BQ117&gt;0,IF(ROUND('НП ДЕННА'!BQ117*$CF$4,0)&gt;0,ROUND('НП ДЕННА'!BQ117*$CF$4,0)*2,2),0)</f>
        <v>0</v>
      </c>
      <c r="BR113" s="69">
        <f>'НП ДЕННА'!BR117</f>
        <v>0</v>
      </c>
      <c r="BS113" s="276">
        <f>IF('НП ДЕННА'!BS117&gt;0,IF(ROUND('НП ДЕННА'!BS117*$CF$4,0)&gt;0,ROUND('НП ДЕННА'!BS117*$CF$4,0)*2,2),0)</f>
        <v>0</v>
      </c>
      <c r="BT113" s="276">
        <f>IF('НП ДЕННА'!BT117&gt;0,IF(ROUND('НП ДЕННА'!BT117*$CF$4,0)&gt;0,ROUND('НП ДЕННА'!BT117*$CF$4,0)*2,2),0)</f>
        <v>0</v>
      </c>
      <c r="BU113" s="276">
        <f>IF('НП ДЕННА'!BU117&gt;0,IF(ROUND('НП ДЕННА'!BU117*$CF$4,0)&gt;0,ROUND('НП ДЕННА'!BU117*$CF$4,0)*2,2),0)</f>
        <v>0</v>
      </c>
      <c r="BV113" s="69">
        <f>'НП ДЕННА'!BV117</f>
        <v>0</v>
      </c>
      <c r="BW113" s="276">
        <f>IF('НП ДЕННА'!BW117&gt;0,IF(ROUND('НП ДЕННА'!BW117*$CF$4,0)&gt;0,ROUND('НП ДЕННА'!BW117*$CF$4,0)*2,2),0)</f>
        <v>0</v>
      </c>
      <c r="BX113" s="276">
        <f>IF('НП ДЕННА'!BX117&gt;0,IF(ROUND('НП ДЕННА'!BX117*$CF$4,0)&gt;0,ROUND('НП ДЕННА'!BX117*$CF$4,0)*2,2),0)</f>
        <v>0</v>
      </c>
      <c r="BY113" s="276">
        <f>IF('НП ДЕННА'!BY117&gt;0,IF(ROUND('НП ДЕННА'!BY117*$CF$4,0)&gt;0,ROUND('НП ДЕННА'!BY117*$CF$4,0)*2,2),0)</f>
        <v>0</v>
      </c>
      <c r="BZ113" s="69">
        <f>'НП ДЕННА'!BZ117</f>
        <v>0</v>
      </c>
      <c r="CA113" s="276">
        <f>IF('НП ДЕННА'!CA117&gt;0,IF(ROUND('НП ДЕННА'!CA117*$CF$4,0)&gt;0,ROUND('НП ДЕННА'!CA117*$CF$4,0)*2,2),0)</f>
        <v>0</v>
      </c>
      <c r="CB113" s="276">
        <f>IF('НП ДЕННА'!CB117&gt;0,IF(ROUND('НП ДЕННА'!CB117*$CF$4,0)&gt;0,ROUND('НП ДЕННА'!CB117*$CF$4,0)*2,2),0)</f>
        <v>0</v>
      </c>
      <c r="CC113" s="276">
        <f>IF('НП ДЕННА'!CC117&gt;0,IF(ROUND('НП ДЕННА'!CC117*$CF$4,0)&gt;0,ROUND('НП ДЕННА'!CC117*$CF$4,0)*2,2),0)</f>
        <v>0</v>
      </c>
      <c r="CD113" s="69">
        <f>'НП ДЕННА'!CD117</f>
        <v>0</v>
      </c>
      <c r="CE113" s="62">
        <f t="shared" si="47"/>
        <v>0</v>
      </c>
    </row>
    <row r="114" spans="1:83" s="19" customFormat="1" ht="10.199999999999999" hidden="1" x14ac:dyDescent="0.2">
      <c r="A114" s="22" t="str">
        <f>'НП ДЕННА'!A118</f>
        <v>2.06</v>
      </c>
      <c r="B114" s="270" t="str">
        <f>'НП ДЕННА'!B118</f>
        <v>Вибіркова дисципліна 6</v>
      </c>
      <c r="C114" s="271"/>
      <c r="D114" s="272">
        <f>'НП ДЕННА'!D118</f>
        <v>0</v>
      </c>
      <c r="E114" s="273">
        <f>'НП ДЕННА'!E118</f>
        <v>0</v>
      </c>
      <c r="F114" s="273">
        <f>'НП ДЕННА'!F118</f>
        <v>0</v>
      </c>
      <c r="G114" s="274">
        <f>'НП ДЕННА'!G118</f>
        <v>0</v>
      </c>
      <c r="H114" s="272">
        <f>'НП ДЕННА'!H118</f>
        <v>0</v>
      </c>
      <c r="I114" s="273">
        <f>'НП ДЕННА'!I118</f>
        <v>0</v>
      </c>
      <c r="J114" s="273">
        <f>'НП ДЕННА'!J118</f>
        <v>0</v>
      </c>
      <c r="K114" s="273">
        <f>'НП ДЕННА'!K118</f>
        <v>0</v>
      </c>
      <c r="L114" s="273"/>
      <c r="M114" s="273"/>
      <c r="N114" s="273"/>
      <c r="O114" s="273"/>
      <c r="P114" s="273">
        <f>'НП ДЕННА'!P118</f>
        <v>0</v>
      </c>
      <c r="Q114" s="273">
        <f>'НП ДЕННА'!Q118</f>
        <v>0</v>
      </c>
      <c r="R114" s="273">
        <f>'НП ДЕННА'!R118</f>
        <v>0</v>
      </c>
      <c r="S114" s="273">
        <f>'НП ДЕННА'!S118</f>
        <v>0</v>
      </c>
      <c r="T114" s="257">
        <f>'НП ДЕННА'!T118</f>
        <v>0</v>
      </c>
      <c r="U114" s="257">
        <f>'НП ДЕННА'!U118</f>
        <v>0</v>
      </c>
      <c r="V114" s="272">
        <f>'НП ДЕННА'!V118</f>
        <v>0</v>
      </c>
      <c r="W114" s="273">
        <f>'НП ДЕННА'!W118</f>
        <v>0</v>
      </c>
      <c r="X114" s="273">
        <f>'НП ДЕННА'!X118</f>
        <v>0</v>
      </c>
      <c r="Y114" s="273">
        <f>'НП ДЕННА'!Y118</f>
        <v>0</v>
      </c>
      <c r="Z114" s="273">
        <f>'НП ДЕННА'!Z118</f>
        <v>0</v>
      </c>
      <c r="AA114" s="273">
        <f>'НП ДЕННА'!AA118</f>
        <v>0</v>
      </c>
      <c r="AB114" s="273">
        <f>'НП ДЕННА'!AB118</f>
        <v>0</v>
      </c>
      <c r="AC114" s="275">
        <f>'НП ДЕННА'!AC118</f>
        <v>0</v>
      </c>
      <c r="AD114" s="134">
        <f>'НП ДЕННА'!AD118</f>
        <v>0</v>
      </c>
      <c r="AE114" s="9"/>
      <c r="AF114" s="9"/>
      <c r="AG114" s="9"/>
      <c r="AH114" s="9"/>
      <c r="AI114" s="276">
        <f>IF('НП ДЕННА'!AI118&gt;0,IF(ROUND('НП ДЕННА'!AI118*$CF$4,0)&gt;0,ROUND('НП ДЕННА'!AI118*$CF$4,0)*2,2),0)</f>
        <v>0</v>
      </c>
      <c r="AJ114" s="276">
        <f>IF('НП ДЕННА'!AJ118&gt;0,IF(ROUND('НП ДЕННА'!AJ118*$CF$4,0)&gt;0,ROUND('НП ДЕННА'!AJ118*$CF$4,0)*2,2),0)</f>
        <v>0</v>
      </c>
      <c r="AK114" s="276">
        <f>IF('НП ДЕННА'!AK118&gt;0,IF(ROUND('НП ДЕННА'!AK118*$CF$4,0)&gt;0,ROUND('НП ДЕННА'!AK118*$CF$4,0)*2,2),0)</f>
        <v>0</v>
      </c>
      <c r="AL114" s="69">
        <f>'НП ДЕННА'!AL118</f>
        <v>0</v>
      </c>
      <c r="AM114" s="276">
        <f>IF('НП ДЕННА'!AM118&gt;0,IF(ROUND('НП ДЕННА'!AM118*$CF$4,0)&gt;0,ROUND('НП ДЕННА'!AM118*$CF$4,0)*2,2),0)</f>
        <v>0</v>
      </c>
      <c r="AN114" s="276">
        <f>IF('НП ДЕННА'!AN118&gt;0,IF(ROUND('НП ДЕННА'!AN118*$CF$4,0)&gt;0,ROUND('НП ДЕННА'!AN118*$CF$4,0)*2,2),0)</f>
        <v>0</v>
      </c>
      <c r="AO114" s="276">
        <f>IF('НП ДЕННА'!AO118&gt;0,IF(ROUND('НП ДЕННА'!AO118*$CF$4,0)&gt;0,ROUND('НП ДЕННА'!AO118*$CF$4,0)*2,2),0)</f>
        <v>0</v>
      </c>
      <c r="AP114" s="69">
        <f>'НП ДЕННА'!AP118</f>
        <v>0</v>
      </c>
      <c r="AQ114" s="276">
        <f>IF('НП ДЕННА'!AQ118&gt;0,IF(ROUND('НП ДЕННА'!AQ118*$CF$4,0)&gt;0,ROUND('НП ДЕННА'!AQ118*$CF$4,0)*2,2),0)</f>
        <v>0</v>
      </c>
      <c r="AR114" s="276">
        <f>IF('НП ДЕННА'!AR118&gt;0,IF(ROUND('НП ДЕННА'!AR118*$CF$4,0)&gt;0,ROUND('НП ДЕННА'!AR118*$CF$4,0)*2,2),0)</f>
        <v>0</v>
      </c>
      <c r="AS114" s="276">
        <f>IF('НП ДЕННА'!AS118&gt;0,IF(ROUND('НП ДЕННА'!AS118*$CF$4,0)&gt;0,ROUND('НП ДЕННА'!AS118*$CF$4,0)*2,2),0)</f>
        <v>0</v>
      </c>
      <c r="AT114" s="69">
        <f>'НП ДЕННА'!AT118</f>
        <v>0</v>
      </c>
      <c r="AU114" s="276">
        <f>IF('НП ДЕННА'!AU118&gt;0,IF(ROUND('НП ДЕННА'!AU118*$CF$4,0)&gt;0,ROUND('НП ДЕННА'!AU118*$CF$4,0)*2,2),0)</f>
        <v>0</v>
      </c>
      <c r="AV114" s="276">
        <f>IF('НП ДЕННА'!AV118&gt;0,IF(ROUND('НП ДЕННА'!AV118*$CF$4,0)&gt;0,ROUND('НП ДЕННА'!AV118*$CF$4,0)*2,2),0)</f>
        <v>0</v>
      </c>
      <c r="AW114" s="276">
        <f>IF('НП ДЕННА'!AW118&gt;0,IF(ROUND('НП ДЕННА'!AW118*$CF$4,0)&gt;0,ROUND('НП ДЕННА'!AW118*$CF$4,0)*2,2),0)</f>
        <v>0</v>
      </c>
      <c r="AX114" s="69">
        <f>'НП ДЕННА'!AX118</f>
        <v>0</v>
      </c>
      <c r="AY114" s="276">
        <f>IF('НП ДЕННА'!AY118&gt;0,IF(ROUND('НП ДЕННА'!AY118*$CF$4,0)&gt;0,ROUND('НП ДЕННА'!AY118*$CF$4,0)*2,2),0)</f>
        <v>0</v>
      </c>
      <c r="AZ114" s="276">
        <f>IF('НП ДЕННА'!AZ118&gt;0,IF(ROUND('НП ДЕННА'!AZ118*$CF$4,0)&gt;0,ROUND('НП ДЕННА'!AZ118*$CF$4,0)*2,2),0)</f>
        <v>0</v>
      </c>
      <c r="BA114" s="276">
        <f>IF('НП ДЕННА'!BA118&gt;0,IF(ROUND('НП ДЕННА'!BA118*$CF$4,0)&gt;0,ROUND('НП ДЕННА'!BA118*$CF$4,0)*2,2),0)</f>
        <v>0</v>
      </c>
      <c r="BB114" s="69">
        <f>'НП ДЕННА'!BB118</f>
        <v>0</v>
      </c>
      <c r="BC114" s="276">
        <f>IF('НП ДЕННА'!BC118&gt;0,IF(ROUND('НП ДЕННА'!BC118*$CF$4,0)&gt;0,ROUND('НП ДЕННА'!BC118*$CF$4,0)*2,2),0)</f>
        <v>0</v>
      </c>
      <c r="BD114" s="276">
        <f>IF('НП ДЕННА'!BD118&gt;0,IF(ROUND('НП ДЕННА'!BD118*$CF$4,0)&gt;0,ROUND('НП ДЕННА'!BD118*$CF$4,0)*2,2),0)</f>
        <v>0</v>
      </c>
      <c r="BE114" s="276">
        <f>IF('НП ДЕННА'!BE118&gt;0,IF(ROUND('НП ДЕННА'!BE118*$CF$4,0)&gt;0,ROUND('НП ДЕННА'!BE118*$CF$4,0)*2,2),0)</f>
        <v>0</v>
      </c>
      <c r="BF114" s="69">
        <f>'НП ДЕННА'!BF118</f>
        <v>0</v>
      </c>
      <c r="BG114" s="276">
        <f>IF('НП ДЕННА'!BG118&gt;0,IF(ROUND('НП ДЕННА'!BG118*$CF$4,0)&gt;0,ROUND('НП ДЕННА'!BG118*$CF$4,0)*2,2),0)</f>
        <v>0</v>
      </c>
      <c r="BH114" s="276">
        <f>IF('НП ДЕННА'!BH118&gt;0,IF(ROUND('НП ДЕННА'!BH118*$CF$4,0)&gt;0,ROUND('НП ДЕННА'!BH118*$CF$4,0)*2,2),0)</f>
        <v>0</v>
      </c>
      <c r="BI114" s="276">
        <f>IF('НП ДЕННА'!BI118&gt;0,IF(ROUND('НП ДЕННА'!BI118*$CF$4,0)&gt;0,ROUND('НП ДЕННА'!BI118*$CF$4,0)*2,2),0)</f>
        <v>0</v>
      </c>
      <c r="BJ114" s="69">
        <f>'НП ДЕННА'!BJ118</f>
        <v>0</v>
      </c>
      <c r="BK114" s="276">
        <f>IF('НП ДЕННА'!BK118&gt;0,IF(ROUND('НП ДЕННА'!BK118*$CF$4,0)&gt;0,ROUND('НП ДЕННА'!BK118*$CF$4,0)*2,2),0)</f>
        <v>0</v>
      </c>
      <c r="BL114" s="276">
        <f>IF('НП ДЕННА'!BL118&gt;0,IF(ROUND('НП ДЕННА'!BL118*$CF$4,0)&gt;0,ROUND('НП ДЕННА'!BL118*$CF$4,0)*2,2),0)</f>
        <v>0</v>
      </c>
      <c r="BM114" s="276">
        <f>IF('НП ДЕННА'!BM118&gt;0,IF(ROUND('НП ДЕННА'!BM118*$CF$4,0)&gt;0,ROUND('НП ДЕННА'!BM118*$CF$4,0)*2,2),0)</f>
        <v>0</v>
      </c>
      <c r="BN114" s="69">
        <f>'НП ДЕННА'!BN118</f>
        <v>0</v>
      </c>
      <c r="BO114" s="276">
        <f>IF('НП ДЕННА'!BO118&gt;0,IF(ROUND('НП ДЕННА'!BO118*$CF$4,0)&gt;0,ROUND('НП ДЕННА'!BO118*$CF$4,0)*2,2),0)</f>
        <v>0</v>
      </c>
      <c r="BP114" s="276">
        <f>IF('НП ДЕННА'!BP118&gt;0,IF(ROUND('НП ДЕННА'!BP118*$CF$4,0)&gt;0,ROUND('НП ДЕННА'!BP118*$CF$4,0)*2,2),0)</f>
        <v>0</v>
      </c>
      <c r="BQ114" s="276">
        <f>IF('НП ДЕННА'!BQ118&gt;0,IF(ROUND('НП ДЕННА'!BQ118*$CF$4,0)&gt;0,ROUND('НП ДЕННА'!BQ118*$CF$4,0)*2,2),0)</f>
        <v>0</v>
      </c>
      <c r="BR114" s="69">
        <f>'НП ДЕННА'!BR118</f>
        <v>0</v>
      </c>
      <c r="BS114" s="276">
        <f>IF('НП ДЕННА'!BS118&gt;0,IF(ROUND('НП ДЕННА'!BS118*$CF$4,0)&gt;0,ROUND('НП ДЕННА'!BS118*$CF$4,0)*2,2),0)</f>
        <v>0</v>
      </c>
      <c r="BT114" s="276">
        <f>IF('НП ДЕННА'!BT118&gt;0,IF(ROUND('НП ДЕННА'!BT118*$CF$4,0)&gt;0,ROUND('НП ДЕННА'!BT118*$CF$4,0)*2,2),0)</f>
        <v>0</v>
      </c>
      <c r="BU114" s="276">
        <f>IF('НП ДЕННА'!BU118&gt;0,IF(ROUND('НП ДЕННА'!BU118*$CF$4,0)&gt;0,ROUND('НП ДЕННА'!BU118*$CF$4,0)*2,2),0)</f>
        <v>0</v>
      </c>
      <c r="BV114" s="69">
        <f>'НП ДЕННА'!BV118</f>
        <v>0</v>
      </c>
      <c r="BW114" s="276">
        <f>IF('НП ДЕННА'!BW118&gt;0,IF(ROUND('НП ДЕННА'!BW118*$CF$4,0)&gt;0,ROUND('НП ДЕННА'!BW118*$CF$4,0)*2,2),0)</f>
        <v>0</v>
      </c>
      <c r="BX114" s="276">
        <f>IF('НП ДЕННА'!BX118&gt;0,IF(ROUND('НП ДЕННА'!BX118*$CF$4,0)&gt;0,ROUND('НП ДЕННА'!BX118*$CF$4,0)*2,2),0)</f>
        <v>0</v>
      </c>
      <c r="BY114" s="276">
        <f>IF('НП ДЕННА'!BY118&gt;0,IF(ROUND('НП ДЕННА'!BY118*$CF$4,0)&gt;0,ROUND('НП ДЕННА'!BY118*$CF$4,0)*2,2),0)</f>
        <v>0</v>
      </c>
      <c r="BZ114" s="69">
        <f>'НП ДЕННА'!BZ118</f>
        <v>0</v>
      </c>
      <c r="CA114" s="276">
        <f>IF('НП ДЕННА'!CA118&gt;0,IF(ROUND('НП ДЕННА'!CA118*$CF$4,0)&gt;0,ROUND('НП ДЕННА'!CA118*$CF$4,0)*2,2),0)</f>
        <v>0</v>
      </c>
      <c r="CB114" s="276">
        <f>IF('НП ДЕННА'!CB118&gt;0,IF(ROUND('НП ДЕННА'!CB118*$CF$4,0)&gt;0,ROUND('НП ДЕННА'!CB118*$CF$4,0)*2,2),0)</f>
        <v>0</v>
      </c>
      <c r="CC114" s="276">
        <f>IF('НП ДЕННА'!CC118&gt;0,IF(ROUND('НП ДЕННА'!CC118*$CF$4,0)&gt;0,ROUND('НП ДЕННА'!CC118*$CF$4,0)*2,2),0)</f>
        <v>0</v>
      </c>
      <c r="CD114" s="69">
        <f>'НП ДЕННА'!CD118</f>
        <v>0</v>
      </c>
      <c r="CE114" s="62">
        <f t="shared" si="47"/>
        <v>0</v>
      </c>
    </row>
    <row r="115" spans="1:83" s="19" customFormat="1" ht="10.199999999999999" hidden="1" x14ac:dyDescent="0.2">
      <c r="A115" s="22" t="str">
        <f>'НП ДЕННА'!A119</f>
        <v>2.07</v>
      </c>
      <c r="B115" s="270" t="str">
        <f>'НП ДЕННА'!B119</f>
        <v>Вибіркова дисципліна 7</v>
      </c>
      <c r="C115" s="271"/>
      <c r="D115" s="272">
        <f>'НП ДЕННА'!D119</f>
        <v>0</v>
      </c>
      <c r="E115" s="273">
        <f>'НП ДЕННА'!E119</f>
        <v>0</v>
      </c>
      <c r="F115" s="273">
        <f>'НП ДЕННА'!F119</f>
        <v>0</v>
      </c>
      <c r="G115" s="274">
        <f>'НП ДЕННА'!G119</f>
        <v>0</v>
      </c>
      <c r="H115" s="272">
        <f>'НП ДЕННА'!H119</f>
        <v>0</v>
      </c>
      <c r="I115" s="273">
        <f>'НП ДЕННА'!I119</f>
        <v>0</v>
      </c>
      <c r="J115" s="273">
        <f>'НП ДЕННА'!J119</f>
        <v>0</v>
      </c>
      <c r="K115" s="273">
        <f>'НП ДЕННА'!K119</f>
        <v>0</v>
      </c>
      <c r="L115" s="273"/>
      <c r="M115" s="273"/>
      <c r="N115" s="273"/>
      <c r="O115" s="273"/>
      <c r="P115" s="273">
        <f>'НП ДЕННА'!P119</f>
        <v>0</v>
      </c>
      <c r="Q115" s="273">
        <f>'НП ДЕННА'!Q119</f>
        <v>0</v>
      </c>
      <c r="R115" s="273">
        <f>'НП ДЕННА'!R119</f>
        <v>0</v>
      </c>
      <c r="S115" s="273">
        <f>'НП ДЕННА'!S119</f>
        <v>0</v>
      </c>
      <c r="T115" s="257">
        <f>'НП ДЕННА'!T119</f>
        <v>0</v>
      </c>
      <c r="U115" s="257">
        <f>'НП ДЕННА'!U119</f>
        <v>0</v>
      </c>
      <c r="V115" s="272">
        <f>'НП ДЕННА'!V119</f>
        <v>0</v>
      </c>
      <c r="W115" s="273">
        <f>'НП ДЕННА'!W119</f>
        <v>0</v>
      </c>
      <c r="X115" s="273">
        <f>'НП ДЕННА'!X119</f>
        <v>0</v>
      </c>
      <c r="Y115" s="273">
        <f>'НП ДЕННА'!Y119</f>
        <v>0</v>
      </c>
      <c r="Z115" s="273">
        <f>'НП ДЕННА'!Z119</f>
        <v>0</v>
      </c>
      <c r="AA115" s="273">
        <f>'НП ДЕННА'!AA119</f>
        <v>0</v>
      </c>
      <c r="AB115" s="273">
        <f>'НП ДЕННА'!AB119</f>
        <v>0</v>
      </c>
      <c r="AC115" s="275">
        <f>'НП ДЕННА'!AC119</f>
        <v>0</v>
      </c>
      <c r="AD115" s="134">
        <f>'НП ДЕННА'!AD119</f>
        <v>0</v>
      </c>
      <c r="AE115" s="9"/>
      <c r="AF115" s="9"/>
      <c r="AG115" s="9"/>
      <c r="AH115" s="9"/>
      <c r="AI115" s="276">
        <f>IF('НП ДЕННА'!AI119&gt;0,IF(ROUND('НП ДЕННА'!AI119*$CF$4,0)&gt;0,ROUND('НП ДЕННА'!AI119*$CF$4,0)*2,2),0)</f>
        <v>0</v>
      </c>
      <c r="AJ115" s="276">
        <f>IF('НП ДЕННА'!AJ119&gt;0,IF(ROUND('НП ДЕННА'!AJ119*$CF$4,0)&gt;0,ROUND('НП ДЕННА'!AJ119*$CF$4,0)*2,2),0)</f>
        <v>0</v>
      </c>
      <c r="AK115" s="276">
        <f>IF('НП ДЕННА'!AK119&gt;0,IF(ROUND('НП ДЕННА'!AK119*$CF$4,0)&gt;0,ROUND('НП ДЕННА'!AK119*$CF$4,0)*2,2),0)</f>
        <v>0</v>
      </c>
      <c r="AL115" s="69">
        <f>'НП ДЕННА'!AL119</f>
        <v>0</v>
      </c>
      <c r="AM115" s="276">
        <f>IF('НП ДЕННА'!AM119&gt;0,IF(ROUND('НП ДЕННА'!AM119*$CF$4,0)&gt;0,ROUND('НП ДЕННА'!AM119*$CF$4,0)*2,2),0)</f>
        <v>0</v>
      </c>
      <c r="AN115" s="276">
        <f>IF('НП ДЕННА'!AN119&gt;0,IF(ROUND('НП ДЕННА'!AN119*$CF$4,0)&gt;0,ROUND('НП ДЕННА'!AN119*$CF$4,0)*2,2),0)</f>
        <v>0</v>
      </c>
      <c r="AO115" s="276">
        <f>IF('НП ДЕННА'!AO119&gt;0,IF(ROUND('НП ДЕННА'!AO119*$CF$4,0)&gt;0,ROUND('НП ДЕННА'!AO119*$CF$4,0)*2,2),0)</f>
        <v>0</v>
      </c>
      <c r="AP115" s="69">
        <f>'НП ДЕННА'!AP119</f>
        <v>0</v>
      </c>
      <c r="AQ115" s="276">
        <f>IF('НП ДЕННА'!AQ119&gt;0,IF(ROUND('НП ДЕННА'!AQ119*$CF$4,0)&gt;0,ROUND('НП ДЕННА'!AQ119*$CF$4,0)*2,2),0)</f>
        <v>0</v>
      </c>
      <c r="AR115" s="276">
        <f>IF('НП ДЕННА'!AR119&gt;0,IF(ROUND('НП ДЕННА'!AR119*$CF$4,0)&gt;0,ROUND('НП ДЕННА'!AR119*$CF$4,0)*2,2),0)</f>
        <v>0</v>
      </c>
      <c r="AS115" s="276">
        <f>IF('НП ДЕННА'!AS119&gt;0,IF(ROUND('НП ДЕННА'!AS119*$CF$4,0)&gt;0,ROUND('НП ДЕННА'!AS119*$CF$4,0)*2,2),0)</f>
        <v>0</v>
      </c>
      <c r="AT115" s="69">
        <f>'НП ДЕННА'!AT119</f>
        <v>0</v>
      </c>
      <c r="AU115" s="276">
        <f>IF('НП ДЕННА'!AU119&gt;0,IF(ROUND('НП ДЕННА'!AU119*$CF$4,0)&gt;0,ROUND('НП ДЕННА'!AU119*$CF$4,0)*2,2),0)</f>
        <v>0</v>
      </c>
      <c r="AV115" s="276">
        <f>IF('НП ДЕННА'!AV119&gt;0,IF(ROUND('НП ДЕННА'!AV119*$CF$4,0)&gt;0,ROUND('НП ДЕННА'!AV119*$CF$4,0)*2,2),0)</f>
        <v>0</v>
      </c>
      <c r="AW115" s="276">
        <f>IF('НП ДЕННА'!AW119&gt;0,IF(ROUND('НП ДЕННА'!AW119*$CF$4,0)&gt;0,ROUND('НП ДЕННА'!AW119*$CF$4,0)*2,2),0)</f>
        <v>0</v>
      </c>
      <c r="AX115" s="69">
        <f>'НП ДЕННА'!AX119</f>
        <v>0</v>
      </c>
      <c r="AY115" s="276">
        <f>IF('НП ДЕННА'!AY119&gt;0,IF(ROUND('НП ДЕННА'!AY119*$CF$4,0)&gt;0,ROUND('НП ДЕННА'!AY119*$CF$4,0)*2,2),0)</f>
        <v>0</v>
      </c>
      <c r="AZ115" s="276">
        <f>IF('НП ДЕННА'!AZ119&gt;0,IF(ROUND('НП ДЕННА'!AZ119*$CF$4,0)&gt;0,ROUND('НП ДЕННА'!AZ119*$CF$4,0)*2,2),0)</f>
        <v>0</v>
      </c>
      <c r="BA115" s="276">
        <f>IF('НП ДЕННА'!BA119&gt;0,IF(ROUND('НП ДЕННА'!BA119*$CF$4,0)&gt;0,ROUND('НП ДЕННА'!BA119*$CF$4,0)*2,2),0)</f>
        <v>0</v>
      </c>
      <c r="BB115" s="69">
        <f>'НП ДЕННА'!BB119</f>
        <v>0</v>
      </c>
      <c r="BC115" s="276">
        <f>IF('НП ДЕННА'!BC119&gt;0,IF(ROUND('НП ДЕННА'!BC119*$CF$4,0)&gt;0,ROUND('НП ДЕННА'!BC119*$CF$4,0)*2,2),0)</f>
        <v>0</v>
      </c>
      <c r="BD115" s="276">
        <f>IF('НП ДЕННА'!BD119&gt;0,IF(ROUND('НП ДЕННА'!BD119*$CF$4,0)&gt;0,ROUND('НП ДЕННА'!BD119*$CF$4,0)*2,2),0)</f>
        <v>0</v>
      </c>
      <c r="BE115" s="276">
        <f>IF('НП ДЕННА'!BE119&gt;0,IF(ROUND('НП ДЕННА'!BE119*$CF$4,0)&gt;0,ROUND('НП ДЕННА'!BE119*$CF$4,0)*2,2),0)</f>
        <v>0</v>
      </c>
      <c r="BF115" s="69">
        <f>'НП ДЕННА'!BF119</f>
        <v>0</v>
      </c>
      <c r="BG115" s="276">
        <f>IF('НП ДЕННА'!BG119&gt;0,IF(ROUND('НП ДЕННА'!BG119*$CF$4,0)&gt;0,ROUND('НП ДЕННА'!BG119*$CF$4,0)*2,2),0)</f>
        <v>0</v>
      </c>
      <c r="BH115" s="276">
        <f>IF('НП ДЕННА'!BH119&gt;0,IF(ROUND('НП ДЕННА'!BH119*$CF$4,0)&gt;0,ROUND('НП ДЕННА'!BH119*$CF$4,0)*2,2),0)</f>
        <v>0</v>
      </c>
      <c r="BI115" s="276">
        <f>IF('НП ДЕННА'!BI119&gt;0,IF(ROUND('НП ДЕННА'!BI119*$CF$4,0)&gt;0,ROUND('НП ДЕННА'!BI119*$CF$4,0)*2,2),0)</f>
        <v>0</v>
      </c>
      <c r="BJ115" s="69">
        <f>'НП ДЕННА'!BJ119</f>
        <v>0</v>
      </c>
      <c r="BK115" s="276">
        <f>IF('НП ДЕННА'!BK119&gt;0,IF(ROUND('НП ДЕННА'!BK119*$CF$4,0)&gt;0,ROUND('НП ДЕННА'!BK119*$CF$4,0)*2,2),0)</f>
        <v>0</v>
      </c>
      <c r="BL115" s="276">
        <f>IF('НП ДЕННА'!BL119&gt;0,IF(ROUND('НП ДЕННА'!BL119*$CF$4,0)&gt;0,ROUND('НП ДЕННА'!BL119*$CF$4,0)*2,2),0)</f>
        <v>0</v>
      </c>
      <c r="BM115" s="276">
        <f>IF('НП ДЕННА'!BM119&gt;0,IF(ROUND('НП ДЕННА'!BM119*$CF$4,0)&gt;0,ROUND('НП ДЕННА'!BM119*$CF$4,0)*2,2),0)</f>
        <v>0</v>
      </c>
      <c r="BN115" s="69">
        <f>'НП ДЕННА'!BN119</f>
        <v>0</v>
      </c>
      <c r="BO115" s="276">
        <f>IF('НП ДЕННА'!BO119&gt;0,IF(ROUND('НП ДЕННА'!BO119*$CF$4,0)&gt;0,ROUND('НП ДЕННА'!BO119*$CF$4,0)*2,2),0)</f>
        <v>0</v>
      </c>
      <c r="BP115" s="276">
        <f>IF('НП ДЕННА'!BP119&gt;0,IF(ROUND('НП ДЕННА'!BP119*$CF$4,0)&gt;0,ROUND('НП ДЕННА'!BP119*$CF$4,0)*2,2),0)</f>
        <v>0</v>
      </c>
      <c r="BQ115" s="276">
        <f>IF('НП ДЕННА'!BQ119&gt;0,IF(ROUND('НП ДЕННА'!BQ119*$CF$4,0)&gt;0,ROUND('НП ДЕННА'!BQ119*$CF$4,0)*2,2),0)</f>
        <v>0</v>
      </c>
      <c r="BR115" s="69">
        <f>'НП ДЕННА'!BR119</f>
        <v>0</v>
      </c>
      <c r="BS115" s="276">
        <f>IF('НП ДЕННА'!BS119&gt;0,IF(ROUND('НП ДЕННА'!BS119*$CF$4,0)&gt;0,ROUND('НП ДЕННА'!BS119*$CF$4,0)*2,2),0)</f>
        <v>0</v>
      </c>
      <c r="BT115" s="276">
        <f>IF('НП ДЕННА'!BT119&gt;0,IF(ROUND('НП ДЕННА'!BT119*$CF$4,0)&gt;0,ROUND('НП ДЕННА'!BT119*$CF$4,0)*2,2),0)</f>
        <v>0</v>
      </c>
      <c r="BU115" s="276">
        <f>IF('НП ДЕННА'!BU119&gt;0,IF(ROUND('НП ДЕННА'!BU119*$CF$4,0)&gt;0,ROUND('НП ДЕННА'!BU119*$CF$4,0)*2,2),0)</f>
        <v>0</v>
      </c>
      <c r="BV115" s="69">
        <f>'НП ДЕННА'!BV119</f>
        <v>0</v>
      </c>
      <c r="BW115" s="276">
        <f>IF('НП ДЕННА'!BW119&gt;0,IF(ROUND('НП ДЕННА'!BW119*$CF$4,0)&gt;0,ROUND('НП ДЕННА'!BW119*$CF$4,0)*2,2),0)</f>
        <v>0</v>
      </c>
      <c r="BX115" s="276">
        <f>IF('НП ДЕННА'!BX119&gt;0,IF(ROUND('НП ДЕННА'!BX119*$CF$4,0)&gt;0,ROUND('НП ДЕННА'!BX119*$CF$4,0)*2,2),0)</f>
        <v>0</v>
      </c>
      <c r="BY115" s="276">
        <f>IF('НП ДЕННА'!BY119&gt;0,IF(ROUND('НП ДЕННА'!BY119*$CF$4,0)&gt;0,ROUND('НП ДЕННА'!BY119*$CF$4,0)*2,2),0)</f>
        <v>0</v>
      </c>
      <c r="BZ115" s="69">
        <f>'НП ДЕННА'!BZ119</f>
        <v>0</v>
      </c>
      <c r="CA115" s="276">
        <f>IF('НП ДЕННА'!CA119&gt;0,IF(ROUND('НП ДЕННА'!CA119*$CF$4,0)&gt;0,ROUND('НП ДЕННА'!CA119*$CF$4,0)*2,2),0)</f>
        <v>0</v>
      </c>
      <c r="CB115" s="276">
        <f>IF('НП ДЕННА'!CB119&gt;0,IF(ROUND('НП ДЕННА'!CB119*$CF$4,0)&gt;0,ROUND('НП ДЕННА'!CB119*$CF$4,0)*2,2),0)</f>
        <v>0</v>
      </c>
      <c r="CC115" s="276">
        <f>IF('НП ДЕННА'!CC119&gt;0,IF(ROUND('НП ДЕННА'!CC119*$CF$4,0)&gt;0,ROUND('НП ДЕННА'!CC119*$CF$4,0)*2,2),0)</f>
        <v>0</v>
      </c>
      <c r="CD115" s="69">
        <f>'НП ДЕННА'!CD119</f>
        <v>0</v>
      </c>
      <c r="CE115" s="62">
        <f t="shared" si="47"/>
        <v>0</v>
      </c>
    </row>
    <row r="116" spans="1:83" s="19" customFormat="1" ht="10.199999999999999" hidden="1" x14ac:dyDescent="0.2">
      <c r="A116" s="22" t="str">
        <f>'НП ДЕННА'!A120</f>
        <v>2.08</v>
      </c>
      <c r="B116" s="270" t="str">
        <f>'НП ДЕННА'!B120</f>
        <v>Вибіркова дисципліна 8</v>
      </c>
      <c r="C116" s="271"/>
      <c r="D116" s="272">
        <f>'НП ДЕННА'!D120</f>
        <v>0</v>
      </c>
      <c r="E116" s="273">
        <f>'НП ДЕННА'!E120</f>
        <v>0</v>
      </c>
      <c r="F116" s="273">
        <f>'НП ДЕННА'!F120</f>
        <v>0</v>
      </c>
      <c r="G116" s="274">
        <f>'НП ДЕННА'!G120</f>
        <v>0</v>
      </c>
      <c r="H116" s="272">
        <f>'НП ДЕННА'!H120</f>
        <v>0</v>
      </c>
      <c r="I116" s="273">
        <f>'НП ДЕННА'!I120</f>
        <v>0</v>
      </c>
      <c r="J116" s="273">
        <f>'НП ДЕННА'!J120</f>
        <v>0</v>
      </c>
      <c r="K116" s="273">
        <f>'НП ДЕННА'!K120</f>
        <v>0</v>
      </c>
      <c r="L116" s="273"/>
      <c r="M116" s="273"/>
      <c r="N116" s="273"/>
      <c r="O116" s="273"/>
      <c r="P116" s="273">
        <f>'НП ДЕННА'!P120</f>
        <v>0</v>
      </c>
      <c r="Q116" s="273">
        <f>'НП ДЕННА'!Q120</f>
        <v>0</v>
      </c>
      <c r="R116" s="273">
        <f>'НП ДЕННА'!R120</f>
        <v>0</v>
      </c>
      <c r="S116" s="273">
        <f>'НП ДЕННА'!S120</f>
        <v>0</v>
      </c>
      <c r="T116" s="257">
        <f>'НП ДЕННА'!T120</f>
        <v>0</v>
      </c>
      <c r="U116" s="257">
        <f>'НП ДЕННА'!U120</f>
        <v>0</v>
      </c>
      <c r="V116" s="272">
        <f>'НП ДЕННА'!V120</f>
        <v>0</v>
      </c>
      <c r="W116" s="273">
        <f>'НП ДЕННА'!W120</f>
        <v>0</v>
      </c>
      <c r="X116" s="273">
        <f>'НП ДЕННА'!X120</f>
        <v>0</v>
      </c>
      <c r="Y116" s="273">
        <f>'НП ДЕННА'!Y120</f>
        <v>0</v>
      </c>
      <c r="Z116" s="273">
        <f>'НП ДЕННА'!Z120</f>
        <v>0</v>
      </c>
      <c r="AA116" s="273">
        <f>'НП ДЕННА'!AA120</f>
        <v>0</v>
      </c>
      <c r="AB116" s="273">
        <f>'НП ДЕННА'!AB120</f>
        <v>0</v>
      </c>
      <c r="AC116" s="275">
        <f>'НП ДЕННА'!AC120</f>
        <v>0</v>
      </c>
      <c r="AD116" s="134">
        <f>'НП ДЕННА'!AD120</f>
        <v>0</v>
      </c>
      <c r="AE116" s="9"/>
      <c r="AF116" s="9"/>
      <c r="AG116" s="9"/>
      <c r="AH116" s="9"/>
      <c r="AI116" s="276">
        <f>IF('НП ДЕННА'!AI120&gt;0,IF(ROUND('НП ДЕННА'!AI120*$CF$4,0)&gt;0,ROUND('НП ДЕННА'!AI120*$CF$4,0)*2,2),0)</f>
        <v>0</v>
      </c>
      <c r="AJ116" s="276">
        <f>IF('НП ДЕННА'!AJ120&gt;0,IF(ROUND('НП ДЕННА'!AJ120*$CF$4,0)&gt;0,ROUND('НП ДЕННА'!AJ120*$CF$4,0)*2,2),0)</f>
        <v>0</v>
      </c>
      <c r="AK116" s="276">
        <f>IF('НП ДЕННА'!AK120&gt;0,IF(ROUND('НП ДЕННА'!AK120*$CF$4,0)&gt;0,ROUND('НП ДЕННА'!AK120*$CF$4,0)*2,2),0)</f>
        <v>0</v>
      </c>
      <c r="AL116" s="69">
        <f>'НП ДЕННА'!AL120</f>
        <v>0</v>
      </c>
      <c r="AM116" s="276">
        <f>IF('НП ДЕННА'!AM120&gt;0,IF(ROUND('НП ДЕННА'!AM120*$CF$4,0)&gt;0,ROUND('НП ДЕННА'!AM120*$CF$4,0)*2,2),0)</f>
        <v>0</v>
      </c>
      <c r="AN116" s="276">
        <f>IF('НП ДЕННА'!AN120&gt;0,IF(ROUND('НП ДЕННА'!AN120*$CF$4,0)&gt;0,ROUND('НП ДЕННА'!AN120*$CF$4,0)*2,2),0)</f>
        <v>0</v>
      </c>
      <c r="AO116" s="276">
        <f>IF('НП ДЕННА'!AO120&gt;0,IF(ROUND('НП ДЕННА'!AO120*$CF$4,0)&gt;0,ROUND('НП ДЕННА'!AO120*$CF$4,0)*2,2),0)</f>
        <v>0</v>
      </c>
      <c r="AP116" s="69">
        <f>'НП ДЕННА'!AP120</f>
        <v>0</v>
      </c>
      <c r="AQ116" s="276">
        <f>IF('НП ДЕННА'!AQ120&gt;0,IF(ROUND('НП ДЕННА'!AQ120*$CF$4,0)&gt;0,ROUND('НП ДЕННА'!AQ120*$CF$4,0)*2,2),0)</f>
        <v>0</v>
      </c>
      <c r="AR116" s="276">
        <f>IF('НП ДЕННА'!AR120&gt;0,IF(ROUND('НП ДЕННА'!AR120*$CF$4,0)&gt;0,ROUND('НП ДЕННА'!AR120*$CF$4,0)*2,2),0)</f>
        <v>0</v>
      </c>
      <c r="AS116" s="276">
        <f>IF('НП ДЕННА'!AS120&gt;0,IF(ROUND('НП ДЕННА'!AS120*$CF$4,0)&gt;0,ROUND('НП ДЕННА'!AS120*$CF$4,0)*2,2),0)</f>
        <v>0</v>
      </c>
      <c r="AT116" s="69">
        <f>'НП ДЕННА'!AT120</f>
        <v>0</v>
      </c>
      <c r="AU116" s="276">
        <f>IF('НП ДЕННА'!AU120&gt;0,IF(ROUND('НП ДЕННА'!AU120*$CF$4,0)&gt;0,ROUND('НП ДЕННА'!AU120*$CF$4,0)*2,2),0)</f>
        <v>0</v>
      </c>
      <c r="AV116" s="276">
        <f>IF('НП ДЕННА'!AV120&gt;0,IF(ROUND('НП ДЕННА'!AV120*$CF$4,0)&gt;0,ROUND('НП ДЕННА'!AV120*$CF$4,0)*2,2),0)</f>
        <v>0</v>
      </c>
      <c r="AW116" s="276">
        <f>IF('НП ДЕННА'!AW120&gt;0,IF(ROUND('НП ДЕННА'!AW120*$CF$4,0)&gt;0,ROUND('НП ДЕННА'!AW120*$CF$4,0)*2,2),0)</f>
        <v>0</v>
      </c>
      <c r="AX116" s="69">
        <f>'НП ДЕННА'!AX120</f>
        <v>0</v>
      </c>
      <c r="AY116" s="276">
        <f>IF('НП ДЕННА'!AY120&gt;0,IF(ROUND('НП ДЕННА'!AY120*$CF$4,0)&gt;0,ROUND('НП ДЕННА'!AY120*$CF$4,0)*2,2),0)</f>
        <v>0</v>
      </c>
      <c r="AZ116" s="276">
        <f>IF('НП ДЕННА'!AZ120&gt;0,IF(ROUND('НП ДЕННА'!AZ120*$CF$4,0)&gt;0,ROUND('НП ДЕННА'!AZ120*$CF$4,0)*2,2),0)</f>
        <v>0</v>
      </c>
      <c r="BA116" s="276">
        <f>IF('НП ДЕННА'!BA120&gt;0,IF(ROUND('НП ДЕННА'!BA120*$CF$4,0)&gt;0,ROUND('НП ДЕННА'!BA120*$CF$4,0)*2,2),0)</f>
        <v>0</v>
      </c>
      <c r="BB116" s="69">
        <f>'НП ДЕННА'!BB120</f>
        <v>0</v>
      </c>
      <c r="BC116" s="276">
        <f>IF('НП ДЕННА'!BC120&gt;0,IF(ROUND('НП ДЕННА'!BC120*$CF$4,0)&gt;0,ROUND('НП ДЕННА'!BC120*$CF$4,0)*2,2),0)</f>
        <v>0</v>
      </c>
      <c r="BD116" s="276">
        <f>IF('НП ДЕННА'!BD120&gt;0,IF(ROUND('НП ДЕННА'!BD120*$CF$4,0)&gt;0,ROUND('НП ДЕННА'!BD120*$CF$4,0)*2,2),0)</f>
        <v>0</v>
      </c>
      <c r="BE116" s="276">
        <f>IF('НП ДЕННА'!BE120&gt;0,IF(ROUND('НП ДЕННА'!BE120*$CF$4,0)&gt;0,ROUND('НП ДЕННА'!BE120*$CF$4,0)*2,2),0)</f>
        <v>0</v>
      </c>
      <c r="BF116" s="69">
        <f>'НП ДЕННА'!BF120</f>
        <v>0</v>
      </c>
      <c r="BG116" s="276">
        <f>IF('НП ДЕННА'!BG120&gt;0,IF(ROUND('НП ДЕННА'!BG120*$CF$4,0)&gt;0,ROUND('НП ДЕННА'!BG120*$CF$4,0)*2,2),0)</f>
        <v>0</v>
      </c>
      <c r="BH116" s="276">
        <f>IF('НП ДЕННА'!BH120&gt;0,IF(ROUND('НП ДЕННА'!BH120*$CF$4,0)&gt;0,ROUND('НП ДЕННА'!BH120*$CF$4,0)*2,2),0)</f>
        <v>0</v>
      </c>
      <c r="BI116" s="276">
        <f>IF('НП ДЕННА'!BI120&gt;0,IF(ROUND('НП ДЕННА'!BI120*$CF$4,0)&gt;0,ROUND('НП ДЕННА'!BI120*$CF$4,0)*2,2),0)</f>
        <v>0</v>
      </c>
      <c r="BJ116" s="69">
        <f>'НП ДЕННА'!BJ120</f>
        <v>0</v>
      </c>
      <c r="BK116" s="276">
        <f>IF('НП ДЕННА'!BK120&gt;0,IF(ROUND('НП ДЕННА'!BK120*$CF$4,0)&gt;0,ROUND('НП ДЕННА'!BK120*$CF$4,0)*2,2),0)</f>
        <v>0</v>
      </c>
      <c r="BL116" s="276">
        <f>IF('НП ДЕННА'!BL120&gt;0,IF(ROUND('НП ДЕННА'!BL120*$CF$4,0)&gt;0,ROUND('НП ДЕННА'!BL120*$CF$4,0)*2,2),0)</f>
        <v>0</v>
      </c>
      <c r="BM116" s="276">
        <f>IF('НП ДЕННА'!BM120&gt;0,IF(ROUND('НП ДЕННА'!BM120*$CF$4,0)&gt;0,ROUND('НП ДЕННА'!BM120*$CF$4,0)*2,2),0)</f>
        <v>0</v>
      </c>
      <c r="BN116" s="69">
        <f>'НП ДЕННА'!BN120</f>
        <v>0</v>
      </c>
      <c r="BO116" s="276">
        <f>IF('НП ДЕННА'!BO120&gt;0,IF(ROUND('НП ДЕННА'!BO120*$CF$4,0)&gt;0,ROUND('НП ДЕННА'!BO120*$CF$4,0)*2,2),0)</f>
        <v>0</v>
      </c>
      <c r="BP116" s="276">
        <f>IF('НП ДЕННА'!BP120&gt;0,IF(ROUND('НП ДЕННА'!BP120*$CF$4,0)&gt;0,ROUND('НП ДЕННА'!BP120*$CF$4,0)*2,2),0)</f>
        <v>0</v>
      </c>
      <c r="BQ116" s="276">
        <f>IF('НП ДЕННА'!BQ120&gt;0,IF(ROUND('НП ДЕННА'!BQ120*$CF$4,0)&gt;0,ROUND('НП ДЕННА'!BQ120*$CF$4,0)*2,2),0)</f>
        <v>0</v>
      </c>
      <c r="BR116" s="69">
        <f>'НП ДЕННА'!BR120</f>
        <v>0</v>
      </c>
      <c r="BS116" s="276">
        <f>IF('НП ДЕННА'!BS120&gt;0,IF(ROUND('НП ДЕННА'!BS120*$CF$4,0)&gt;0,ROUND('НП ДЕННА'!BS120*$CF$4,0)*2,2),0)</f>
        <v>0</v>
      </c>
      <c r="BT116" s="276">
        <f>IF('НП ДЕННА'!BT120&gt;0,IF(ROUND('НП ДЕННА'!BT120*$CF$4,0)&gt;0,ROUND('НП ДЕННА'!BT120*$CF$4,0)*2,2),0)</f>
        <v>0</v>
      </c>
      <c r="BU116" s="276">
        <f>IF('НП ДЕННА'!BU120&gt;0,IF(ROUND('НП ДЕННА'!BU120*$CF$4,0)&gt;0,ROUND('НП ДЕННА'!BU120*$CF$4,0)*2,2),0)</f>
        <v>0</v>
      </c>
      <c r="BV116" s="69">
        <f>'НП ДЕННА'!BV120</f>
        <v>0</v>
      </c>
      <c r="BW116" s="276">
        <f>IF('НП ДЕННА'!BW120&gt;0,IF(ROUND('НП ДЕННА'!BW120*$CF$4,0)&gt;0,ROUND('НП ДЕННА'!BW120*$CF$4,0)*2,2),0)</f>
        <v>0</v>
      </c>
      <c r="BX116" s="276">
        <f>IF('НП ДЕННА'!BX120&gt;0,IF(ROUND('НП ДЕННА'!BX120*$CF$4,0)&gt;0,ROUND('НП ДЕННА'!BX120*$CF$4,0)*2,2),0)</f>
        <v>0</v>
      </c>
      <c r="BY116" s="276">
        <f>IF('НП ДЕННА'!BY120&gt;0,IF(ROUND('НП ДЕННА'!BY120*$CF$4,0)&gt;0,ROUND('НП ДЕННА'!BY120*$CF$4,0)*2,2),0)</f>
        <v>0</v>
      </c>
      <c r="BZ116" s="69">
        <f>'НП ДЕННА'!BZ120</f>
        <v>0</v>
      </c>
      <c r="CA116" s="276">
        <f>IF('НП ДЕННА'!CA120&gt;0,IF(ROUND('НП ДЕННА'!CA120*$CF$4,0)&gt;0,ROUND('НП ДЕННА'!CA120*$CF$4,0)*2,2),0)</f>
        <v>0</v>
      </c>
      <c r="CB116" s="276">
        <f>IF('НП ДЕННА'!CB120&gt;0,IF(ROUND('НП ДЕННА'!CB120*$CF$4,0)&gt;0,ROUND('НП ДЕННА'!CB120*$CF$4,0)*2,2),0)</f>
        <v>0</v>
      </c>
      <c r="CC116" s="276">
        <f>IF('НП ДЕННА'!CC120&gt;0,IF(ROUND('НП ДЕННА'!CC120*$CF$4,0)&gt;0,ROUND('НП ДЕННА'!CC120*$CF$4,0)*2,2),0)</f>
        <v>0</v>
      </c>
      <c r="CD116" s="69">
        <f>'НП ДЕННА'!CD120</f>
        <v>0</v>
      </c>
      <c r="CE116" s="62">
        <f t="shared" si="47"/>
        <v>0</v>
      </c>
    </row>
    <row r="117" spans="1:83" s="19" customFormat="1" ht="10.199999999999999" hidden="1" x14ac:dyDescent="0.2">
      <c r="A117" s="22" t="str">
        <f>'НП ДЕННА'!A121</f>
        <v>2.09</v>
      </c>
      <c r="B117" s="270" t="str">
        <f>'НП ДЕННА'!B121</f>
        <v>Вибіркова дисципліна 9</v>
      </c>
      <c r="C117" s="271"/>
      <c r="D117" s="272">
        <f>'НП ДЕННА'!D121</f>
        <v>0</v>
      </c>
      <c r="E117" s="273">
        <f>'НП ДЕННА'!E121</f>
        <v>0</v>
      </c>
      <c r="F117" s="273">
        <f>'НП ДЕННА'!F121</f>
        <v>0</v>
      </c>
      <c r="G117" s="274">
        <f>'НП ДЕННА'!G121</f>
        <v>0</v>
      </c>
      <c r="H117" s="272">
        <f>'НП ДЕННА'!H121</f>
        <v>0</v>
      </c>
      <c r="I117" s="273">
        <f>'НП ДЕННА'!I121</f>
        <v>0</v>
      </c>
      <c r="J117" s="273">
        <f>'НП ДЕННА'!J121</f>
        <v>0</v>
      </c>
      <c r="K117" s="273">
        <f>'НП ДЕННА'!K121</f>
        <v>0</v>
      </c>
      <c r="L117" s="273"/>
      <c r="M117" s="273"/>
      <c r="N117" s="273"/>
      <c r="O117" s="273"/>
      <c r="P117" s="273">
        <f>'НП ДЕННА'!P121</f>
        <v>0</v>
      </c>
      <c r="Q117" s="273">
        <f>'НП ДЕННА'!Q121</f>
        <v>0</v>
      </c>
      <c r="R117" s="273">
        <f>'НП ДЕННА'!R121</f>
        <v>0</v>
      </c>
      <c r="S117" s="273">
        <f>'НП ДЕННА'!S121</f>
        <v>0</v>
      </c>
      <c r="T117" s="257">
        <f>'НП ДЕННА'!T121</f>
        <v>0</v>
      </c>
      <c r="U117" s="257">
        <f>'НП ДЕННА'!U121</f>
        <v>0</v>
      </c>
      <c r="V117" s="272">
        <f>'НП ДЕННА'!V121</f>
        <v>0</v>
      </c>
      <c r="W117" s="273">
        <f>'НП ДЕННА'!W121</f>
        <v>0</v>
      </c>
      <c r="X117" s="273">
        <f>'НП ДЕННА'!X121</f>
        <v>0</v>
      </c>
      <c r="Y117" s="273">
        <f>'НП ДЕННА'!Y121</f>
        <v>0</v>
      </c>
      <c r="Z117" s="273">
        <f>'НП ДЕННА'!Z121</f>
        <v>0</v>
      </c>
      <c r="AA117" s="273">
        <f>'НП ДЕННА'!AA121</f>
        <v>0</v>
      </c>
      <c r="AB117" s="273">
        <f>'НП ДЕННА'!AB121</f>
        <v>0</v>
      </c>
      <c r="AC117" s="275">
        <f>'НП ДЕННА'!AC121</f>
        <v>0</v>
      </c>
      <c r="AD117" s="134">
        <f>'НП ДЕННА'!AD121</f>
        <v>0</v>
      </c>
      <c r="AE117" s="9"/>
      <c r="AF117" s="9"/>
      <c r="AG117" s="9"/>
      <c r="AH117" s="9"/>
      <c r="AI117" s="276">
        <f>IF('НП ДЕННА'!AI121&gt;0,IF(ROUND('НП ДЕННА'!AI121*$CF$4,0)&gt;0,ROUND('НП ДЕННА'!AI121*$CF$4,0)*2,2),0)</f>
        <v>0</v>
      </c>
      <c r="AJ117" s="276">
        <f>IF('НП ДЕННА'!AJ121&gt;0,IF(ROUND('НП ДЕННА'!AJ121*$CF$4,0)&gt;0,ROUND('НП ДЕННА'!AJ121*$CF$4,0)*2,2),0)</f>
        <v>0</v>
      </c>
      <c r="AK117" s="276">
        <f>IF('НП ДЕННА'!AK121&gt;0,IF(ROUND('НП ДЕННА'!AK121*$CF$4,0)&gt;0,ROUND('НП ДЕННА'!AK121*$CF$4,0)*2,2),0)</f>
        <v>0</v>
      </c>
      <c r="AL117" s="69">
        <f>'НП ДЕННА'!AL121</f>
        <v>0</v>
      </c>
      <c r="AM117" s="276">
        <f>IF('НП ДЕННА'!AM121&gt;0,IF(ROUND('НП ДЕННА'!AM121*$CF$4,0)&gt;0,ROUND('НП ДЕННА'!AM121*$CF$4,0)*2,2),0)</f>
        <v>0</v>
      </c>
      <c r="AN117" s="276">
        <f>IF('НП ДЕННА'!AN121&gt;0,IF(ROUND('НП ДЕННА'!AN121*$CF$4,0)&gt;0,ROUND('НП ДЕННА'!AN121*$CF$4,0)*2,2),0)</f>
        <v>0</v>
      </c>
      <c r="AO117" s="276">
        <f>IF('НП ДЕННА'!AO121&gt;0,IF(ROUND('НП ДЕННА'!AO121*$CF$4,0)&gt;0,ROUND('НП ДЕННА'!AO121*$CF$4,0)*2,2),0)</f>
        <v>0</v>
      </c>
      <c r="AP117" s="69">
        <f>'НП ДЕННА'!AP121</f>
        <v>0</v>
      </c>
      <c r="AQ117" s="276">
        <f>IF('НП ДЕННА'!AQ121&gt;0,IF(ROUND('НП ДЕННА'!AQ121*$CF$4,0)&gt;0,ROUND('НП ДЕННА'!AQ121*$CF$4,0)*2,2),0)</f>
        <v>0</v>
      </c>
      <c r="AR117" s="276">
        <f>IF('НП ДЕННА'!AR121&gt;0,IF(ROUND('НП ДЕННА'!AR121*$CF$4,0)&gt;0,ROUND('НП ДЕННА'!AR121*$CF$4,0)*2,2),0)</f>
        <v>0</v>
      </c>
      <c r="AS117" s="276">
        <f>IF('НП ДЕННА'!AS121&gt;0,IF(ROUND('НП ДЕННА'!AS121*$CF$4,0)&gt;0,ROUND('НП ДЕННА'!AS121*$CF$4,0)*2,2),0)</f>
        <v>0</v>
      </c>
      <c r="AT117" s="69">
        <f>'НП ДЕННА'!AT121</f>
        <v>0</v>
      </c>
      <c r="AU117" s="276">
        <f>IF('НП ДЕННА'!AU121&gt;0,IF(ROUND('НП ДЕННА'!AU121*$CF$4,0)&gt;0,ROUND('НП ДЕННА'!AU121*$CF$4,0)*2,2),0)</f>
        <v>0</v>
      </c>
      <c r="AV117" s="276">
        <f>IF('НП ДЕННА'!AV121&gt;0,IF(ROUND('НП ДЕННА'!AV121*$CF$4,0)&gt;0,ROUND('НП ДЕННА'!AV121*$CF$4,0)*2,2),0)</f>
        <v>0</v>
      </c>
      <c r="AW117" s="276">
        <f>IF('НП ДЕННА'!AW121&gt;0,IF(ROUND('НП ДЕННА'!AW121*$CF$4,0)&gt;0,ROUND('НП ДЕННА'!AW121*$CF$4,0)*2,2),0)</f>
        <v>0</v>
      </c>
      <c r="AX117" s="69">
        <f>'НП ДЕННА'!AX121</f>
        <v>0</v>
      </c>
      <c r="AY117" s="276">
        <f>IF('НП ДЕННА'!AY121&gt;0,IF(ROUND('НП ДЕННА'!AY121*$CF$4,0)&gt;0,ROUND('НП ДЕННА'!AY121*$CF$4,0)*2,2),0)</f>
        <v>0</v>
      </c>
      <c r="AZ117" s="276">
        <f>IF('НП ДЕННА'!AZ121&gt;0,IF(ROUND('НП ДЕННА'!AZ121*$CF$4,0)&gt;0,ROUND('НП ДЕННА'!AZ121*$CF$4,0)*2,2),0)</f>
        <v>0</v>
      </c>
      <c r="BA117" s="276">
        <f>IF('НП ДЕННА'!BA121&gt;0,IF(ROUND('НП ДЕННА'!BA121*$CF$4,0)&gt;0,ROUND('НП ДЕННА'!BA121*$CF$4,0)*2,2),0)</f>
        <v>0</v>
      </c>
      <c r="BB117" s="69">
        <f>'НП ДЕННА'!BB121</f>
        <v>0</v>
      </c>
      <c r="BC117" s="276">
        <f>IF('НП ДЕННА'!BC121&gt;0,IF(ROUND('НП ДЕННА'!BC121*$CF$4,0)&gt;0,ROUND('НП ДЕННА'!BC121*$CF$4,0)*2,2),0)</f>
        <v>0</v>
      </c>
      <c r="BD117" s="276">
        <f>IF('НП ДЕННА'!BD121&gt;0,IF(ROUND('НП ДЕННА'!BD121*$CF$4,0)&gt;0,ROUND('НП ДЕННА'!BD121*$CF$4,0)*2,2),0)</f>
        <v>0</v>
      </c>
      <c r="BE117" s="276">
        <f>IF('НП ДЕННА'!BE121&gt;0,IF(ROUND('НП ДЕННА'!BE121*$CF$4,0)&gt;0,ROUND('НП ДЕННА'!BE121*$CF$4,0)*2,2),0)</f>
        <v>0</v>
      </c>
      <c r="BF117" s="69">
        <f>'НП ДЕННА'!BF121</f>
        <v>0</v>
      </c>
      <c r="BG117" s="276">
        <f>IF('НП ДЕННА'!BG121&gt;0,IF(ROUND('НП ДЕННА'!BG121*$CF$4,0)&gt;0,ROUND('НП ДЕННА'!BG121*$CF$4,0)*2,2),0)</f>
        <v>0</v>
      </c>
      <c r="BH117" s="276">
        <f>IF('НП ДЕННА'!BH121&gt;0,IF(ROUND('НП ДЕННА'!BH121*$CF$4,0)&gt;0,ROUND('НП ДЕННА'!BH121*$CF$4,0)*2,2),0)</f>
        <v>0</v>
      </c>
      <c r="BI117" s="276">
        <f>IF('НП ДЕННА'!BI121&gt;0,IF(ROUND('НП ДЕННА'!BI121*$CF$4,0)&gt;0,ROUND('НП ДЕННА'!BI121*$CF$4,0)*2,2),0)</f>
        <v>0</v>
      </c>
      <c r="BJ117" s="69">
        <f>'НП ДЕННА'!BJ121</f>
        <v>0</v>
      </c>
      <c r="BK117" s="276">
        <f>IF('НП ДЕННА'!BK121&gt;0,IF(ROUND('НП ДЕННА'!BK121*$CF$4,0)&gt;0,ROUND('НП ДЕННА'!BK121*$CF$4,0)*2,2),0)</f>
        <v>0</v>
      </c>
      <c r="BL117" s="276">
        <f>IF('НП ДЕННА'!BL121&gt;0,IF(ROUND('НП ДЕННА'!BL121*$CF$4,0)&gt;0,ROUND('НП ДЕННА'!BL121*$CF$4,0)*2,2),0)</f>
        <v>0</v>
      </c>
      <c r="BM117" s="276">
        <f>IF('НП ДЕННА'!BM121&gt;0,IF(ROUND('НП ДЕННА'!BM121*$CF$4,0)&gt;0,ROUND('НП ДЕННА'!BM121*$CF$4,0)*2,2),0)</f>
        <v>0</v>
      </c>
      <c r="BN117" s="69">
        <f>'НП ДЕННА'!BN121</f>
        <v>0</v>
      </c>
      <c r="BO117" s="276">
        <f>IF('НП ДЕННА'!BO121&gt;0,IF(ROUND('НП ДЕННА'!BO121*$CF$4,0)&gt;0,ROUND('НП ДЕННА'!BO121*$CF$4,0)*2,2),0)</f>
        <v>0</v>
      </c>
      <c r="BP117" s="276">
        <f>IF('НП ДЕННА'!BP121&gt;0,IF(ROUND('НП ДЕННА'!BP121*$CF$4,0)&gt;0,ROUND('НП ДЕННА'!BP121*$CF$4,0)*2,2),0)</f>
        <v>0</v>
      </c>
      <c r="BQ117" s="276">
        <f>IF('НП ДЕННА'!BQ121&gt;0,IF(ROUND('НП ДЕННА'!BQ121*$CF$4,0)&gt;0,ROUND('НП ДЕННА'!BQ121*$CF$4,0)*2,2),0)</f>
        <v>0</v>
      </c>
      <c r="BR117" s="69">
        <f>'НП ДЕННА'!BR121</f>
        <v>0</v>
      </c>
      <c r="BS117" s="276">
        <f>IF('НП ДЕННА'!BS121&gt;0,IF(ROUND('НП ДЕННА'!BS121*$CF$4,0)&gt;0,ROUND('НП ДЕННА'!BS121*$CF$4,0)*2,2),0)</f>
        <v>0</v>
      </c>
      <c r="BT117" s="276">
        <f>IF('НП ДЕННА'!BT121&gt;0,IF(ROUND('НП ДЕННА'!BT121*$CF$4,0)&gt;0,ROUND('НП ДЕННА'!BT121*$CF$4,0)*2,2),0)</f>
        <v>0</v>
      </c>
      <c r="BU117" s="276">
        <f>IF('НП ДЕННА'!BU121&gt;0,IF(ROUND('НП ДЕННА'!BU121*$CF$4,0)&gt;0,ROUND('НП ДЕННА'!BU121*$CF$4,0)*2,2),0)</f>
        <v>0</v>
      </c>
      <c r="BV117" s="69">
        <f>'НП ДЕННА'!BV121</f>
        <v>0</v>
      </c>
      <c r="BW117" s="276">
        <f>IF('НП ДЕННА'!BW121&gt;0,IF(ROUND('НП ДЕННА'!BW121*$CF$4,0)&gt;0,ROUND('НП ДЕННА'!BW121*$CF$4,0)*2,2),0)</f>
        <v>0</v>
      </c>
      <c r="BX117" s="276">
        <f>IF('НП ДЕННА'!BX121&gt;0,IF(ROUND('НП ДЕННА'!BX121*$CF$4,0)&gt;0,ROUND('НП ДЕННА'!BX121*$CF$4,0)*2,2),0)</f>
        <v>0</v>
      </c>
      <c r="BY117" s="276">
        <f>IF('НП ДЕННА'!BY121&gt;0,IF(ROUND('НП ДЕННА'!BY121*$CF$4,0)&gt;0,ROUND('НП ДЕННА'!BY121*$CF$4,0)*2,2),0)</f>
        <v>0</v>
      </c>
      <c r="BZ117" s="69">
        <f>'НП ДЕННА'!BZ121</f>
        <v>0</v>
      </c>
      <c r="CA117" s="276">
        <f>IF('НП ДЕННА'!CA121&gt;0,IF(ROUND('НП ДЕННА'!CA121*$CF$4,0)&gt;0,ROUND('НП ДЕННА'!CA121*$CF$4,0)*2,2),0)</f>
        <v>0</v>
      </c>
      <c r="CB117" s="276">
        <f>IF('НП ДЕННА'!CB121&gt;0,IF(ROUND('НП ДЕННА'!CB121*$CF$4,0)&gt;0,ROUND('НП ДЕННА'!CB121*$CF$4,0)*2,2),0)</f>
        <v>0</v>
      </c>
      <c r="CC117" s="276">
        <f>IF('НП ДЕННА'!CC121&gt;0,IF(ROUND('НП ДЕННА'!CC121*$CF$4,0)&gt;0,ROUND('НП ДЕННА'!CC121*$CF$4,0)*2,2),0)</f>
        <v>0</v>
      </c>
      <c r="CD117" s="69">
        <f>'НП ДЕННА'!CD121</f>
        <v>0</v>
      </c>
      <c r="CE117" s="62">
        <f t="shared" si="47"/>
        <v>0</v>
      </c>
    </row>
    <row r="118" spans="1:83" s="19" customFormat="1" ht="10.199999999999999" hidden="1" x14ac:dyDescent="0.2">
      <c r="A118" s="22" t="str">
        <f>'НП ДЕННА'!A122</f>
        <v>2.10</v>
      </c>
      <c r="B118" s="270" t="str">
        <f>'НП ДЕННА'!B122</f>
        <v>Вибіркова дисципліна 10</v>
      </c>
      <c r="C118" s="271"/>
      <c r="D118" s="272">
        <f>'НП ДЕННА'!D122</f>
        <v>0</v>
      </c>
      <c r="E118" s="273">
        <f>'НП ДЕННА'!E122</f>
        <v>0</v>
      </c>
      <c r="F118" s="273">
        <f>'НП ДЕННА'!F122</f>
        <v>0</v>
      </c>
      <c r="G118" s="274">
        <f>'НП ДЕННА'!G122</f>
        <v>0</v>
      </c>
      <c r="H118" s="272">
        <f>'НП ДЕННА'!H122</f>
        <v>0</v>
      </c>
      <c r="I118" s="273">
        <f>'НП ДЕННА'!I122</f>
        <v>0</v>
      </c>
      <c r="J118" s="273">
        <f>'НП ДЕННА'!J122</f>
        <v>0</v>
      </c>
      <c r="K118" s="273">
        <f>'НП ДЕННА'!K122</f>
        <v>0</v>
      </c>
      <c r="L118" s="273"/>
      <c r="M118" s="273"/>
      <c r="N118" s="273"/>
      <c r="O118" s="273"/>
      <c r="P118" s="273">
        <f>'НП ДЕННА'!P122</f>
        <v>0</v>
      </c>
      <c r="Q118" s="273">
        <f>'НП ДЕННА'!Q122</f>
        <v>0</v>
      </c>
      <c r="R118" s="273">
        <f>'НП ДЕННА'!R122</f>
        <v>0</v>
      </c>
      <c r="S118" s="273">
        <f>'НП ДЕННА'!S122</f>
        <v>0</v>
      </c>
      <c r="T118" s="257">
        <f>'НП ДЕННА'!T122</f>
        <v>0</v>
      </c>
      <c r="U118" s="257">
        <f>'НП ДЕННА'!U122</f>
        <v>0</v>
      </c>
      <c r="V118" s="272">
        <f>'НП ДЕННА'!V122</f>
        <v>0</v>
      </c>
      <c r="W118" s="273">
        <f>'НП ДЕННА'!W122</f>
        <v>0</v>
      </c>
      <c r="X118" s="273">
        <f>'НП ДЕННА'!X122</f>
        <v>0</v>
      </c>
      <c r="Y118" s="273">
        <f>'НП ДЕННА'!Y122</f>
        <v>0</v>
      </c>
      <c r="Z118" s="273">
        <f>'НП ДЕННА'!Z122</f>
        <v>0</v>
      </c>
      <c r="AA118" s="273">
        <f>'НП ДЕННА'!AA122</f>
        <v>0</v>
      </c>
      <c r="AB118" s="273">
        <f>'НП ДЕННА'!AB122</f>
        <v>0</v>
      </c>
      <c r="AC118" s="275">
        <f>'НП ДЕННА'!AC122</f>
        <v>0</v>
      </c>
      <c r="AD118" s="134">
        <f>'НП ДЕННА'!AD122</f>
        <v>0</v>
      </c>
      <c r="AE118" s="9"/>
      <c r="AF118" s="9"/>
      <c r="AG118" s="9"/>
      <c r="AH118" s="9"/>
      <c r="AI118" s="276">
        <f>IF('НП ДЕННА'!AI122&gt;0,IF(ROUND('НП ДЕННА'!AI122*$CF$4,0)&gt;0,ROUND('НП ДЕННА'!AI122*$CF$4,0)*2,2),0)</f>
        <v>0</v>
      </c>
      <c r="AJ118" s="276">
        <f>IF('НП ДЕННА'!AJ122&gt;0,IF(ROUND('НП ДЕННА'!AJ122*$CF$4,0)&gt;0,ROUND('НП ДЕННА'!AJ122*$CF$4,0)*2,2),0)</f>
        <v>0</v>
      </c>
      <c r="AK118" s="276">
        <f>IF('НП ДЕННА'!AK122&gt;0,IF(ROUND('НП ДЕННА'!AK122*$CF$4,0)&gt;0,ROUND('НП ДЕННА'!AK122*$CF$4,0)*2,2),0)</f>
        <v>0</v>
      </c>
      <c r="AL118" s="69">
        <f>'НП ДЕННА'!AL122</f>
        <v>0</v>
      </c>
      <c r="AM118" s="276">
        <f>IF('НП ДЕННА'!AM122&gt;0,IF(ROUND('НП ДЕННА'!AM122*$CF$4,0)&gt;0,ROUND('НП ДЕННА'!AM122*$CF$4,0)*2,2),0)</f>
        <v>0</v>
      </c>
      <c r="AN118" s="276">
        <f>IF('НП ДЕННА'!AN122&gt;0,IF(ROUND('НП ДЕННА'!AN122*$CF$4,0)&gt;0,ROUND('НП ДЕННА'!AN122*$CF$4,0)*2,2),0)</f>
        <v>0</v>
      </c>
      <c r="AO118" s="276">
        <f>IF('НП ДЕННА'!AO122&gt;0,IF(ROUND('НП ДЕННА'!AO122*$CF$4,0)&gt;0,ROUND('НП ДЕННА'!AO122*$CF$4,0)*2,2),0)</f>
        <v>0</v>
      </c>
      <c r="AP118" s="69">
        <f>'НП ДЕННА'!AP122</f>
        <v>0</v>
      </c>
      <c r="AQ118" s="276">
        <f>IF('НП ДЕННА'!AQ122&gt;0,IF(ROUND('НП ДЕННА'!AQ122*$CF$4,0)&gt;0,ROUND('НП ДЕННА'!AQ122*$CF$4,0)*2,2),0)</f>
        <v>0</v>
      </c>
      <c r="AR118" s="276">
        <f>IF('НП ДЕННА'!AR122&gt;0,IF(ROUND('НП ДЕННА'!AR122*$CF$4,0)&gt;0,ROUND('НП ДЕННА'!AR122*$CF$4,0)*2,2),0)</f>
        <v>0</v>
      </c>
      <c r="AS118" s="276">
        <f>IF('НП ДЕННА'!AS122&gt;0,IF(ROUND('НП ДЕННА'!AS122*$CF$4,0)&gt;0,ROUND('НП ДЕННА'!AS122*$CF$4,0)*2,2),0)</f>
        <v>0</v>
      </c>
      <c r="AT118" s="69">
        <f>'НП ДЕННА'!AT122</f>
        <v>0</v>
      </c>
      <c r="AU118" s="276">
        <f>IF('НП ДЕННА'!AU122&gt;0,IF(ROUND('НП ДЕННА'!AU122*$CF$4,0)&gt;0,ROUND('НП ДЕННА'!AU122*$CF$4,0)*2,2),0)</f>
        <v>0</v>
      </c>
      <c r="AV118" s="276">
        <f>IF('НП ДЕННА'!AV122&gt;0,IF(ROUND('НП ДЕННА'!AV122*$CF$4,0)&gt;0,ROUND('НП ДЕННА'!AV122*$CF$4,0)*2,2),0)</f>
        <v>0</v>
      </c>
      <c r="AW118" s="276">
        <f>IF('НП ДЕННА'!AW122&gt;0,IF(ROUND('НП ДЕННА'!AW122*$CF$4,0)&gt;0,ROUND('НП ДЕННА'!AW122*$CF$4,0)*2,2),0)</f>
        <v>0</v>
      </c>
      <c r="AX118" s="69">
        <f>'НП ДЕННА'!AX122</f>
        <v>0</v>
      </c>
      <c r="AY118" s="276">
        <f>IF('НП ДЕННА'!AY122&gt;0,IF(ROUND('НП ДЕННА'!AY122*$CF$4,0)&gt;0,ROUND('НП ДЕННА'!AY122*$CF$4,0)*2,2),0)</f>
        <v>0</v>
      </c>
      <c r="AZ118" s="276">
        <f>IF('НП ДЕННА'!AZ122&gt;0,IF(ROUND('НП ДЕННА'!AZ122*$CF$4,0)&gt;0,ROUND('НП ДЕННА'!AZ122*$CF$4,0)*2,2),0)</f>
        <v>0</v>
      </c>
      <c r="BA118" s="276">
        <f>IF('НП ДЕННА'!BA122&gt;0,IF(ROUND('НП ДЕННА'!BA122*$CF$4,0)&gt;0,ROUND('НП ДЕННА'!BA122*$CF$4,0)*2,2),0)</f>
        <v>0</v>
      </c>
      <c r="BB118" s="69">
        <f>'НП ДЕННА'!BB122</f>
        <v>0</v>
      </c>
      <c r="BC118" s="276">
        <f>IF('НП ДЕННА'!BC122&gt;0,IF(ROUND('НП ДЕННА'!BC122*$CF$4,0)&gt;0,ROUND('НП ДЕННА'!BC122*$CF$4,0)*2,2),0)</f>
        <v>0</v>
      </c>
      <c r="BD118" s="276">
        <f>IF('НП ДЕННА'!BD122&gt;0,IF(ROUND('НП ДЕННА'!BD122*$CF$4,0)&gt;0,ROUND('НП ДЕННА'!BD122*$CF$4,0)*2,2),0)</f>
        <v>0</v>
      </c>
      <c r="BE118" s="276">
        <f>IF('НП ДЕННА'!BE122&gt;0,IF(ROUND('НП ДЕННА'!BE122*$CF$4,0)&gt;0,ROUND('НП ДЕННА'!BE122*$CF$4,0)*2,2),0)</f>
        <v>0</v>
      </c>
      <c r="BF118" s="69">
        <f>'НП ДЕННА'!BF122</f>
        <v>0</v>
      </c>
      <c r="BG118" s="276">
        <f>IF('НП ДЕННА'!BG122&gt;0,IF(ROUND('НП ДЕННА'!BG122*$CF$4,0)&gt;0,ROUND('НП ДЕННА'!BG122*$CF$4,0)*2,2),0)</f>
        <v>0</v>
      </c>
      <c r="BH118" s="276">
        <f>IF('НП ДЕННА'!BH122&gt;0,IF(ROUND('НП ДЕННА'!BH122*$CF$4,0)&gt;0,ROUND('НП ДЕННА'!BH122*$CF$4,0)*2,2),0)</f>
        <v>0</v>
      </c>
      <c r="BI118" s="276">
        <f>IF('НП ДЕННА'!BI122&gt;0,IF(ROUND('НП ДЕННА'!BI122*$CF$4,0)&gt;0,ROUND('НП ДЕННА'!BI122*$CF$4,0)*2,2),0)</f>
        <v>0</v>
      </c>
      <c r="BJ118" s="69">
        <f>'НП ДЕННА'!BJ122</f>
        <v>0</v>
      </c>
      <c r="BK118" s="276">
        <f>IF('НП ДЕННА'!BK122&gt;0,IF(ROUND('НП ДЕННА'!BK122*$CF$4,0)&gt;0,ROUND('НП ДЕННА'!BK122*$CF$4,0)*2,2),0)</f>
        <v>0</v>
      </c>
      <c r="BL118" s="276">
        <f>IF('НП ДЕННА'!BL122&gt;0,IF(ROUND('НП ДЕННА'!BL122*$CF$4,0)&gt;0,ROUND('НП ДЕННА'!BL122*$CF$4,0)*2,2),0)</f>
        <v>0</v>
      </c>
      <c r="BM118" s="276">
        <f>IF('НП ДЕННА'!BM122&gt;0,IF(ROUND('НП ДЕННА'!BM122*$CF$4,0)&gt;0,ROUND('НП ДЕННА'!BM122*$CF$4,0)*2,2),0)</f>
        <v>0</v>
      </c>
      <c r="BN118" s="69">
        <f>'НП ДЕННА'!BN122</f>
        <v>0</v>
      </c>
      <c r="BO118" s="276">
        <f>IF('НП ДЕННА'!BO122&gt;0,IF(ROUND('НП ДЕННА'!BO122*$CF$4,0)&gt;0,ROUND('НП ДЕННА'!BO122*$CF$4,0)*2,2),0)</f>
        <v>0</v>
      </c>
      <c r="BP118" s="276">
        <f>IF('НП ДЕННА'!BP122&gt;0,IF(ROUND('НП ДЕННА'!BP122*$CF$4,0)&gt;0,ROUND('НП ДЕННА'!BP122*$CF$4,0)*2,2),0)</f>
        <v>0</v>
      </c>
      <c r="BQ118" s="276">
        <f>IF('НП ДЕННА'!BQ122&gt;0,IF(ROUND('НП ДЕННА'!BQ122*$CF$4,0)&gt;0,ROUND('НП ДЕННА'!BQ122*$CF$4,0)*2,2),0)</f>
        <v>0</v>
      </c>
      <c r="BR118" s="69">
        <f>'НП ДЕННА'!BR122</f>
        <v>0</v>
      </c>
      <c r="BS118" s="276">
        <f>IF('НП ДЕННА'!BS122&gt;0,IF(ROUND('НП ДЕННА'!BS122*$CF$4,0)&gt;0,ROUND('НП ДЕННА'!BS122*$CF$4,0)*2,2),0)</f>
        <v>0</v>
      </c>
      <c r="BT118" s="276">
        <f>IF('НП ДЕННА'!BT122&gt;0,IF(ROUND('НП ДЕННА'!BT122*$CF$4,0)&gt;0,ROUND('НП ДЕННА'!BT122*$CF$4,0)*2,2),0)</f>
        <v>0</v>
      </c>
      <c r="BU118" s="276">
        <f>IF('НП ДЕННА'!BU122&gt;0,IF(ROUND('НП ДЕННА'!BU122*$CF$4,0)&gt;0,ROUND('НП ДЕННА'!BU122*$CF$4,0)*2,2),0)</f>
        <v>0</v>
      </c>
      <c r="BV118" s="69">
        <f>'НП ДЕННА'!BV122</f>
        <v>0</v>
      </c>
      <c r="BW118" s="276">
        <f>IF('НП ДЕННА'!BW122&gt;0,IF(ROUND('НП ДЕННА'!BW122*$CF$4,0)&gt;0,ROUND('НП ДЕННА'!BW122*$CF$4,0)*2,2),0)</f>
        <v>0</v>
      </c>
      <c r="BX118" s="276">
        <f>IF('НП ДЕННА'!BX122&gt;0,IF(ROUND('НП ДЕННА'!BX122*$CF$4,0)&gt;0,ROUND('НП ДЕННА'!BX122*$CF$4,0)*2,2),0)</f>
        <v>0</v>
      </c>
      <c r="BY118" s="276">
        <f>IF('НП ДЕННА'!BY122&gt;0,IF(ROUND('НП ДЕННА'!BY122*$CF$4,0)&gt;0,ROUND('НП ДЕННА'!BY122*$CF$4,0)*2,2),0)</f>
        <v>0</v>
      </c>
      <c r="BZ118" s="69">
        <f>'НП ДЕННА'!BZ122</f>
        <v>0</v>
      </c>
      <c r="CA118" s="276">
        <f>IF('НП ДЕННА'!CA122&gt;0,IF(ROUND('НП ДЕННА'!CA122*$CF$4,0)&gt;0,ROUND('НП ДЕННА'!CA122*$CF$4,0)*2,2),0)</f>
        <v>0</v>
      </c>
      <c r="CB118" s="276">
        <f>IF('НП ДЕННА'!CB122&gt;0,IF(ROUND('НП ДЕННА'!CB122*$CF$4,0)&gt;0,ROUND('НП ДЕННА'!CB122*$CF$4,0)*2,2),0)</f>
        <v>0</v>
      </c>
      <c r="CC118" s="276">
        <f>IF('НП ДЕННА'!CC122&gt;0,IF(ROUND('НП ДЕННА'!CC122*$CF$4,0)&gt;0,ROUND('НП ДЕННА'!CC122*$CF$4,0)*2,2),0)</f>
        <v>0</v>
      </c>
      <c r="CD118" s="69">
        <f>'НП ДЕННА'!CD122</f>
        <v>0</v>
      </c>
      <c r="CE118" s="62">
        <f t="shared" si="47"/>
        <v>0</v>
      </c>
    </row>
    <row r="119" spans="1:83" s="19" customFormat="1" ht="10.199999999999999" hidden="1" x14ac:dyDescent="0.2">
      <c r="A119" s="22" t="str">
        <f>'НП ДЕННА'!A123</f>
        <v>2.11</v>
      </c>
      <c r="B119" s="270" t="str">
        <f>'НП ДЕННА'!B123</f>
        <v>Вибіркова дисципліна 11</v>
      </c>
      <c r="C119" s="271"/>
      <c r="D119" s="272">
        <f>'НП ДЕННА'!D123</f>
        <v>0</v>
      </c>
      <c r="E119" s="273">
        <f>'НП ДЕННА'!E123</f>
        <v>0</v>
      </c>
      <c r="F119" s="273">
        <f>'НП ДЕННА'!F123</f>
        <v>0</v>
      </c>
      <c r="G119" s="274">
        <f>'НП ДЕННА'!G123</f>
        <v>0</v>
      </c>
      <c r="H119" s="272">
        <f>'НП ДЕННА'!H123</f>
        <v>0</v>
      </c>
      <c r="I119" s="273">
        <f>'НП ДЕННА'!I123</f>
        <v>0</v>
      </c>
      <c r="J119" s="273">
        <f>'НП ДЕННА'!J123</f>
        <v>0</v>
      </c>
      <c r="K119" s="273">
        <f>'НП ДЕННА'!K123</f>
        <v>0</v>
      </c>
      <c r="L119" s="273"/>
      <c r="M119" s="273"/>
      <c r="N119" s="273"/>
      <c r="O119" s="273"/>
      <c r="P119" s="273">
        <f>'НП ДЕННА'!P123</f>
        <v>0</v>
      </c>
      <c r="Q119" s="273">
        <f>'НП ДЕННА'!Q123</f>
        <v>0</v>
      </c>
      <c r="R119" s="273">
        <f>'НП ДЕННА'!R123</f>
        <v>0</v>
      </c>
      <c r="S119" s="273">
        <f>'НП ДЕННА'!S123</f>
        <v>0</v>
      </c>
      <c r="T119" s="257">
        <f>'НП ДЕННА'!T123</f>
        <v>0</v>
      </c>
      <c r="U119" s="257">
        <f>'НП ДЕННА'!U123</f>
        <v>0</v>
      </c>
      <c r="V119" s="272">
        <f>'НП ДЕННА'!V123</f>
        <v>0</v>
      </c>
      <c r="W119" s="273">
        <f>'НП ДЕННА'!W123</f>
        <v>0</v>
      </c>
      <c r="X119" s="273">
        <f>'НП ДЕННА'!X123</f>
        <v>0</v>
      </c>
      <c r="Y119" s="273">
        <f>'НП ДЕННА'!Y123</f>
        <v>0</v>
      </c>
      <c r="Z119" s="273">
        <f>'НП ДЕННА'!Z123</f>
        <v>0</v>
      </c>
      <c r="AA119" s="273">
        <f>'НП ДЕННА'!AA123</f>
        <v>0</v>
      </c>
      <c r="AB119" s="273">
        <f>'НП ДЕННА'!AB123</f>
        <v>0</v>
      </c>
      <c r="AC119" s="275">
        <f>'НП ДЕННА'!AC123</f>
        <v>0</v>
      </c>
      <c r="AD119" s="134">
        <f>'НП ДЕННА'!AD123</f>
        <v>0</v>
      </c>
      <c r="AE119" s="9"/>
      <c r="AF119" s="9"/>
      <c r="AG119" s="9"/>
      <c r="AH119" s="9"/>
      <c r="AI119" s="276">
        <f>IF('НП ДЕННА'!AI123&gt;0,IF(ROUND('НП ДЕННА'!AI123*$CF$4,0)&gt;0,ROUND('НП ДЕННА'!AI123*$CF$4,0)*2,2),0)</f>
        <v>0</v>
      </c>
      <c r="AJ119" s="276">
        <f>IF('НП ДЕННА'!AJ123&gt;0,IF(ROUND('НП ДЕННА'!AJ123*$CF$4,0)&gt;0,ROUND('НП ДЕННА'!AJ123*$CF$4,0)*2,2),0)</f>
        <v>0</v>
      </c>
      <c r="AK119" s="276">
        <f>IF('НП ДЕННА'!AK123&gt;0,IF(ROUND('НП ДЕННА'!AK123*$CF$4,0)&gt;0,ROUND('НП ДЕННА'!AK123*$CF$4,0)*2,2),0)</f>
        <v>0</v>
      </c>
      <c r="AL119" s="69">
        <f>'НП ДЕННА'!AL123</f>
        <v>0</v>
      </c>
      <c r="AM119" s="276">
        <f>IF('НП ДЕННА'!AM123&gt;0,IF(ROUND('НП ДЕННА'!AM123*$CF$4,0)&gt;0,ROUND('НП ДЕННА'!AM123*$CF$4,0)*2,2),0)</f>
        <v>0</v>
      </c>
      <c r="AN119" s="276">
        <f>IF('НП ДЕННА'!AN123&gt;0,IF(ROUND('НП ДЕННА'!AN123*$CF$4,0)&gt;0,ROUND('НП ДЕННА'!AN123*$CF$4,0)*2,2),0)</f>
        <v>0</v>
      </c>
      <c r="AO119" s="276">
        <f>IF('НП ДЕННА'!AO123&gt;0,IF(ROUND('НП ДЕННА'!AO123*$CF$4,0)&gt;0,ROUND('НП ДЕННА'!AO123*$CF$4,0)*2,2),0)</f>
        <v>0</v>
      </c>
      <c r="AP119" s="69">
        <f>'НП ДЕННА'!AP123</f>
        <v>0</v>
      </c>
      <c r="AQ119" s="276">
        <f>IF('НП ДЕННА'!AQ123&gt;0,IF(ROUND('НП ДЕННА'!AQ123*$CF$4,0)&gt;0,ROUND('НП ДЕННА'!AQ123*$CF$4,0)*2,2),0)</f>
        <v>0</v>
      </c>
      <c r="AR119" s="276">
        <f>IF('НП ДЕННА'!AR123&gt;0,IF(ROUND('НП ДЕННА'!AR123*$CF$4,0)&gt;0,ROUND('НП ДЕННА'!AR123*$CF$4,0)*2,2),0)</f>
        <v>0</v>
      </c>
      <c r="AS119" s="276">
        <f>IF('НП ДЕННА'!AS123&gt;0,IF(ROUND('НП ДЕННА'!AS123*$CF$4,0)&gt;0,ROUND('НП ДЕННА'!AS123*$CF$4,0)*2,2),0)</f>
        <v>0</v>
      </c>
      <c r="AT119" s="69">
        <f>'НП ДЕННА'!AT123</f>
        <v>0</v>
      </c>
      <c r="AU119" s="276">
        <f>IF('НП ДЕННА'!AU123&gt;0,IF(ROUND('НП ДЕННА'!AU123*$CF$4,0)&gt;0,ROUND('НП ДЕННА'!AU123*$CF$4,0)*2,2),0)</f>
        <v>0</v>
      </c>
      <c r="AV119" s="276">
        <f>IF('НП ДЕННА'!AV123&gt;0,IF(ROUND('НП ДЕННА'!AV123*$CF$4,0)&gt;0,ROUND('НП ДЕННА'!AV123*$CF$4,0)*2,2),0)</f>
        <v>0</v>
      </c>
      <c r="AW119" s="276">
        <f>IF('НП ДЕННА'!AW123&gt;0,IF(ROUND('НП ДЕННА'!AW123*$CF$4,0)&gt;0,ROUND('НП ДЕННА'!AW123*$CF$4,0)*2,2),0)</f>
        <v>0</v>
      </c>
      <c r="AX119" s="69">
        <f>'НП ДЕННА'!AX123</f>
        <v>0</v>
      </c>
      <c r="AY119" s="276">
        <f>IF('НП ДЕННА'!AY123&gt;0,IF(ROUND('НП ДЕННА'!AY123*$CF$4,0)&gt;0,ROUND('НП ДЕННА'!AY123*$CF$4,0)*2,2),0)</f>
        <v>0</v>
      </c>
      <c r="AZ119" s="276">
        <f>IF('НП ДЕННА'!AZ123&gt;0,IF(ROUND('НП ДЕННА'!AZ123*$CF$4,0)&gt;0,ROUND('НП ДЕННА'!AZ123*$CF$4,0)*2,2),0)</f>
        <v>0</v>
      </c>
      <c r="BA119" s="276">
        <f>IF('НП ДЕННА'!BA123&gt;0,IF(ROUND('НП ДЕННА'!BA123*$CF$4,0)&gt;0,ROUND('НП ДЕННА'!BA123*$CF$4,0)*2,2),0)</f>
        <v>0</v>
      </c>
      <c r="BB119" s="69">
        <f>'НП ДЕННА'!BB123</f>
        <v>0</v>
      </c>
      <c r="BC119" s="276">
        <f>IF('НП ДЕННА'!BC123&gt;0,IF(ROUND('НП ДЕННА'!BC123*$CF$4,0)&gt;0,ROUND('НП ДЕННА'!BC123*$CF$4,0)*2,2),0)</f>
        <v>0</v>
      </c>
      <c r="BD119" s="276">
        <f>IF('НП ДЕННА'!BD123&gt;0,IF(ROUND('НП ДЕННА'!BD123*$CF$4,0)&gt;0,ROUND('НП ДЕННА'!BD123*$CF$4,0)*2,2),0)</f>
        <v>0</v>
      </c>
      <c r="BE119" s="276">
        <f>IF('НП ДЕННА'!BE123&gt;0,IF(ROUND('НП ДЕННА'!BE123*$CF$4,0)&gt;0,ROUND('НП ДЕННА'!BE123*$CF$4,0)*2,2),0)</f>
        <v>0</v>
      </c>
      <c r="BF119" s="69">
        <f>'НП ДЕННА'!BF123</f>
        <v>0</v>
      </c>
      <c r="BG119" s="276">
        <f>IF('НП ДЕННА'!BG123&gt;0,IF(ROUND('НП ДЕННА'!BG123*$CF$4,0)&gt;0,ROUND('НП ДЕННА'!BG123*$CF$4,0)*2,2),0)</f>
        <v>0</v>
      </c>
      <c r="BH119" s="276">
        <f>IF('НП ДЕННА'!BH123&gt;0,IF(ROUND('НП ДЕННА'!BH123*$CF$4,0)&gt;0,ROUND('НП ДЕННА'!BH123*$CF$4,0)*2,2),0)</f>
        <v>0</v>
      </c>
      <c r="BI119" s="276">
        <f>IF('НП ДЕННА'!BI123&gt;0,IF(ROUND('НП ДЕННА'!BI123*$CF$4,0)&gt;0,ROUND('НП ДЕННА'!BI123*$CF$4,0)*2,2),0)</f>
        <v>0</v>
      </c>
      <c r="BJ119" s="69">
        <f>'НП ДЕННА'!BJ123</f>
        <v>0</v>
      </c>
      <c r="BK119" s="276">
        <f>IF('НП ДЕННА'!BK123&gt;0,IF(ROUND('НП ДЕННА'!BK123*$CF$4,0)&gt;0,ROUND('НП ДЕННА'!BK123*$CF$4,0)*2,2),0)</f>
        <v>0</v>
      </c>
      <c r="BL119" s="276">
        <f>IF('НП ДЕННА'!BL123&gt;0,IF(ROUND('НП ДЕННА'!BL123*$CF$4,0)&gt;0,ROUND('НП ДЕННА'!BL123*$CF$4,0)*2,2),0)</f>
        <v>0</v>
      </c>
      <c r="BM119" s="276">
        <f>IF('НП ДЕННА'!BM123&gt;0,IF(ROUND('НП ДЕННА'!BM123*$CF$4,0)&gt;0,ROUND('НП ДЕННА'!BM123*$CF$4,0)*2,2),0)</f>
        <v>0</v>
      </c>
      <c r="BN119" s="69">
        <f>'НП ДЕННА'!BN123</f>
        <v>0</v>
      </c>
      <c r="BO119" s="276">
        <f>IF('НП ДЕННА'!BO123&gt;0,IF(ROUND('НП ДЕННА'!BO123*$CF$4,0)&gt;0,ROUND('НП ДЕННА'!BO123*$CF$4,0)*2,2),0)</f>
        <v>0</v>
      </c>
      <c r="BP119" s="276">
        <f>IF('НП ДЕННА'!BP123&gt;0,IF(ROUND('НП ДЕННА'!BP123*$CF$4,0)&gt;0,ROUND('НП ДЕННА'!BP123*$CF$4,0)*2,2),0)</f>
        <v>0</v>
      </c>
      <c r="BQ119" s="276">
        <f>IF('НП ДЕННА'!BQ123&gt;0,IF(ROUND('НП ДЕННА'!BQ123*$CF$4,0)&gt;0,ROUND('НП ДЕННА'!BQ123*$CF$4,0)*2,2),0)</f>
        <v>0</v>
      </c>
      <c r="BR119" s="69">
        <f>'НП ДЕННА'!BR123</f>
        <v>0</v>
      </c>
      <c r="BS119" s="276">
        <f>IF('НП ДЕННА'!BS123&gt;0,IF(ROUND('НП ДЕННА'!BS123*$CF$4,0)&gt;0,ROUND('НП ДЕННА'!BS123*$CF$4,0)*2,2),0)</f>
        <v>0</v>
      </c>
      <c r="BT119" s="276">
        <f>IF('НП ДЕННА'!BT123&gt;0,IF(ROUND('НП ДЕННА'!BT123*$CF$4,0)&gt;0,ROUND('НП ДЕННА'!BT123*$CF$4,0)*2,2),0)</f>
        <v>0</v>
      </c>
      <c r="BU119" s="276">
        <f>IF('НП ДЕННА'!BU123&gt;0,IF(ROUND('НП ДЕННА'!BU123*$CF$4,0)&gt;0,ROUND('НП ДЕННА'!BU123*$CF$4,0)*2,2),0)</f>
        <v>0</v>
      </c>
      <c r="BV119" s="69">
        <f>'НП ДЕННА'!BV123</f>
        <v>0</v>
      </c>
      <c r="BW119" s="276">
        <f>IF('НП ДЕННА'!BW123&gt;0,IF(ROUND('НП ДЕННА'!BW123*$CF$4,0)&gt;0,ROUND('НП ДЕННА'!BW123*$CF$4,0)*2,2),0)</f>
        <v>0</v>
      </c>
      <c r="BX119" s="276">
        <f>IF('НП ДЕННА'!BX123&gt;0,IF(ROUND('НП ДЕННА'!BX123*$CF$4,0)&gt;0,ROUND('НП ДЕННА'!BX123*$CF$4,0)*2,2),0)</f>
        <v>0</v>
      </c>
      <c r="BY119" s="276">
        <f>IF('НП ДЕННА'!BY123&gt;0,IF(ROUND('НП ДЕННА'!BY123*$CF$4,0)&gt;0,ROUND('НП ДЕННА'!BY123*$CF$4,0)*2,2),0)</f>
        <v>0</v>
      </c>
      <c r="BZ119" s="69">
        <f>'НП ДЕННА'!BZ123</f>
        <v>0</v>
      </c>
      <c r="CA119" s="276">
        <f>IF('НП ДЕННА'!CA123&gt;0,IF(ROUND('НП ДЕННА'!CA123*$CF$4,0)&gt;0,ROUND('НП ДЕННА'!CA123*$CF$4,0)*2,2),0)</f>
        <v>0</v>
      </c>
      <c r="CB119" s="276">
        <f>IF('НП ДЕННА'!CB123&gt;0,IF(ROUND('НП ДЕННА'!CB123*$CF$4,0)&gt;0,ROUND('НП ДЕННА'!CB123*$CF$4,0)*2,2),0)</f>
        <v>0</v>
      </c>
      <c r="CC119" s="276">
        <f>IF('НП ДЕННА'!CC123&gt;0,IF(ROUND('НП ДЕННА'!CC123*$CF$4,0)&gt;0,ROUND('НП ДЕННА'!CC123*$CF$4,0)*2,2),0)</f>
        <v>0</v>
      </c>
      <c r="CD119" s="69">
        <f>'НП ДЕННА'!CD123</f>
        <v>0</v>
      </c>
      <c r="CE119" s="62">
        <f t="shared" si="47"/>
        <v>0</v>
      </c>
    </row>
    <row r="120" spans="1:83" s="19" customFormat="1" ht="10.199999999999999" hidden="1" x14ac:dyDescent="0.2">
      <c r="A120" s="22" t="str">
        <f>'НП ДЕННА'!A124</f>
        <v>2.12</v>
      </c>
      <c r="B120" s="270" t="str">
        <f>'НП ДЕННА'!B124</f>
        <v>Вибіркова дисципліна 12</v>
      </c>
      <c r="C120" s="271"/>
      <c r="D120" s="272">
        <f>'НП ДЕННА'!D124</f>
        <v>0</v>
      </c>
      <c r="E120" s="273">
        <f>'НП ДЕННА'!E124</f>
        <v>0</v>
      </c>
      <c r="F120" s="273">
        <f>'НП ДЕННА'!F124</f>
        <v>0</v>
      </c>
      <c r="G120" s="274">
        <f>'НП ДЕННА'!G124</f>
        <v>0</v>
      </c>
      <c r="H120" s="272">
        <f>'НП ДЕННА'!H124</f>
        <v>0</v>
      </c>
      <c r="I120" s="273">
        <f>'НП ДЕННА'!I124</f>
        <v>0</v>
      </c>
      <c r="J120" s="273">
        <f>'НП ДЕННА'!J124</f>
        <v>0</v>
      </c>
      <c r="K120" s="273">
        <f>'НП ДЕННА'!K124</f>
        <v>0</v>
      </c>
      <c r="L120" s="273"/>
      <c r="M120" s="273"/>
      <c r="N120" s="273"/>
      <c r="O120" s="273"/>
      <c r="P120" s="273">
        <f>'НП ДЕННА'!P124</f>
        <v>0</v>
      </c>
      <c r="Q120" s="273">
        <f>'НП ДЕННА'!Q124</f>
        <v>0</v>
      </c>
      <c r="R120" s="273">
        <f>'НП ДЕННА'!R124</f>
        <v>0</v>
      </c>
      <c r="S120" s="273">
        <f>'НП ДЕННА'!S124</f>
        <v>0</v>
      </c>
      <c r="T120" s="257">
        <f>'НП ДЕННА'!T124</f>
        <v>0</v>
      </c>
      <c r="U120" s="257">
        <f>'НП ДЕННА'!U124</f>
        <v>0</v>
      </c>
      <c r="V120" s="272">
        <f>'НП ДЕННА'!V124</f>
        <v>0</v>
      </c>
      <c r="W120" s="273">
        <f>'НП ДЕННА'!W124</f>
        <v>0</v>
      </c>
      <c r="X120" s="273">
        <f>'НП ДЕННА'!X124</f>
        <v>0</v>
      </c>
      <c r="Y120" s="273">
        <f>'НП ДЕННА'!Y124</f>
        <v>0</v>
      </c>
      <c r="Z120" s="273">
        <f>'НП ДЕННА'!Z124</f>
        <v>0</v>
      </c>
      <c r="AA120" s="273">
        <f>'НП ДЕННА'!AA124</f>
        <v>0</v>
      </c>
      <c r="AB120" s="273">
        <f>'НП ДЕННА'!AB124</f>
        <v>0</v>
      </c>
      <c r="AC120" s="275">
        <f>'НП ДЕННА'!AC124</f>
        <v>0</v>
      </c>
      <c r="AD120" s="134">
        <f>'НП ДЕННА'!AD124</f>
        <v>0</v>
      </c>
      <c r="AE120" s="9"/>
      <c r="AF120" s="9"/>
      <c r="AG120" s="9"/>
      <c r="AH120" s="9"/>
      <c r="AI120" s="276">
        <f>IF('НП ДЕННА'!AI124&gt;0,IF(ROUND('НП ДЕННА'!AI124*$CF$4,0)&gt;0,ROUND('НП ДЕННА'!AI124*$CF$4,0)*2,2),0)</f>
        <v>0</v>
      </c>
      <c r="AJ120" s="276">
        <f>IF('НП ДЕННА'!AJ124&gt;0,IF(ROUND('НП ДЕННА'!AJ124*$CF$4,0)&gt;0,ROUND('НП ДЕННА'!AJ124*$CF$4,0)*2,2),0)</f>
        <v>0</v>
      </c>
      <c r="AK120" s="276">
        <f>IF('НП ДЕННА'!AK124&gt;0,IF(ROUND('НП ДЕННА'!AK124*$CF$4,0)&gt;0,ROUND('НП ДЕННА'!AK124*$CF$4,0)*2,2),0)</f>
        <v>0</v>
      </c>
      <c r="AL120" s="69">
        <f>'НП ДЕННА'!AL124</f>
        <v>0</v>
      </c>
      <c r="AM120" s="276">
        <f>IF('НП ДЕННА'!AM124&gt;0,IF(ROUND('НП ДЕННА'!AM124*$CF$4,0)&gt;0,ROUND('НП ДЕННА'!AM124*$CF$4,0)*2,2),0)</f>
        <v>0</v>
      </c>
      <c r="AN120" s="276">
        <f>IF('НП ДЕННА'!AN124&gt;0,IF(ROUND('НП ДЕННА'!AN124*$CF$4,0)&gt;0,ROUND('НП ДЕННА'!AN124*$CF$4,0)*2,2),0)</f>
        <v>0</v>
      </c>
      <c r="AO120" s="276">
        <f>IF('НП ДЕННА'!AO124&gt;0,IF(ROUND('НП ДЕННА'!AO124*$CF$4,0)&gt;0,ROUND('НП ДЕННА'!AO124*$CF$4,0)*2,2),0)</f>
        <v>0</v>
      </c>
      <c r="AP120" s="69">
        <f>'НП ДЕННА'!AP124</f>
        <v>0</v>
      </c>
      <c r="AQ120" s="276">
        <f>IF('НП ДЕННА'!AQ124&gt;0,IF(ROUND('НП ДЕННА'!AQ124*$CF$4,0)&gt;0,ROUND('НП ДЕННА'!AQ124*$CF$4,0)*2,2),0)</f>
        <v>0</v>
      </c>
      <c r="AR120" s="276">
        <f>IF('НП ДЕННА'!AR124&gt;0,IF(ROUND('НП ДЕННА'!AR124*$CF$4,0)&gt;0,ROUND('НП ДЕННА'!AR124*$CF$4,0)*2,2),0)</f>
        <v>0</v>
      </c>
      <c r="AS120" s="276">
        <f>IF('НП ДЕННА'!AS124&gt;0,IF(ROUND('НП ДЕННА'!AS124*$CF$4,0)&gt;0,ROUND('НП ДЕННА'!AS124*$CF$4,0)*2,2),0)</f>
        <v>0</v>
      </c>
      <c r="AT120" s="69">
        <f>'НП ДЕННА'!AT124</f>
        <v>0</v>
      </c>
      <c r="AU120" s="276">
        <f>IF('НП ДЕННА'!AU124&gt;0,IF(ROUND('НП ДЕННА'!AU124*$CF$4,0)&gt;0,ROUND('НП ДЕННА'!AU124*$CF$4,0)*2,2),0)</f>
        <v>0</v>
      </c>
      <c r="AV120" s="276">
        <f>IF('НП ДЕННА'!AV124&gt;0,IF(ROUND('НП ДЕННА'!AV124*$CF$4,0)&gt;0,ROUND('НП ДЕННА'!AV124*$CF$4,0)*2,2),0)</f>
        <v>0</v>
      </c>
      <c r="AW120" s="276">
        <f>IF('НП ДЕННА'!AW124&gt;0,IF(ROUND('НП ДЕННА'!AW124*$CF$4,0)&gt;0,ROUND('НП ДЕННА'!AW124*$CF$4,0)*2,2),0)</f>
        <v>0</v>
      </c>
      <c r="AX120" s="69">
        <f>'НП ДЕННА'!AX124</f>
        <v>0</v>
      </c>
      <c r="AY120" s="276">
        <f>IF('НП ДЕННА'!AY124&gt;0,IF(ROUND('НП ДЕННА'!AY124*$CF$4,0)&gt;0,ROUND('НП ДЕННА'!AY124*$CF$4,0)*2,2),0)</f>
        <v>0</v>
      </c>
      <c r="AZ120" s="276">
        <f>IF('НП ДЕННА'!AZ124&gt;0,IF(ROUND('НП ДЕННА'!AZ124*$CF$4,0)&gt;0,ROUND('НП ДЕННА'!AZ124*$CF$4,0)*2,2),0)</f>
        <v>0</v>
      </c>
      <c r="BA120" s="276">
        <f>IF('НП ДЕННА'!BA124&gt;0,IF(ROUND('НП ДЕННА'!BA124*$CF$4,0)&gt;0,ROUND('НП ДЕННА'!BA124*$CF$4,0)*2,2),0)</f>
        <v>0</v>
      </c>
      <c r="BB120" s="69">
        <f>'НП ДЕННА'!BB124</f>
        <v>0</v>
      </c>
      <c r="BC120" s="276">
        <f>IF('НП ДЕННА'!BC124&gt;0,IF(ROUND('НП ДЕННА'!BC124*$CF$4,0)&gt;0,ROUND('НП ДЕННА'!BC124*$CF$4,0)*2,2),0)</f>
        <v>0</v>
      </c>
      <c r="BD120" s="276">
        <f>IF('НП ДЕННА'!BD124&gt;0,IF(ROUND('НП ДЕННА'!BD124*$CF$4,0)&gt;0,ROUND('НП ДЕННА'!BD124*$CF$4,0)*2,2),0)</f>
        <v>0</v>
      </c>
      <c r="BE120" s="276">
        <f>IF('НП ДЕННА'!BE124&gt;0,IF(ROUND('НП ДЕННА'!BE124*$CF$4,0)&gt;0,ROUND('НП ДЕННА'!BE124*$CF$4,0)*2,2),0)</f>
        <v>0</v>
      </c>
      <c r="BF120" s="69">
        <f>'НП ДЕННА'!BF124</f>
        <v>0</v>
      </c>
      <c r="BG120" s="276">
        <f>IF('НП ДЕННА'!BG124&gt;0,IF(ROUND('НП ДЕННА'!BG124*$CF$4,0)&gt;0,ROUND('НП ДЕННА'!BG124*$CF$4,0)*2,2),0)</f>
        <v>0</v>
      </c>
      <c r="BH120" s="276">
        <f>IF('НП ДЕННА'!BH124&gt;0,IF(ROUND('НП ДЕННА'!BH124*$CF$4,0)&gt;0,ROUND('НП ДЕННА'!BH124*$CF$4,0)*2,2),0)</f>
        <v>0</v>
      </c>
      <c r="BI120" s="276">
        <f>IF('НП ДЕННА'!BI124&gt;0,IF(ROUND('НП ДЕННА'!BI124*$CF$4,0)&gt;0,ROUND('НП ДЕННА'!BI124*$CF$4,0)*2,2),0)</f>
        <v>0</v>
      </c>
      <c r="BJ120" s="69">
        <f>'НП ДЕННА'!BJ124</f>
        <v>0</v>
      </c>
      <c r="BK120" s="276">
        <f>IF('НП ДЕННА'!BK124&gt;0,IF(ROUND('НП ДЕННА'!BK124*$CF$4,0)&gt;0,ROUND('НП ДЕННА'!BK124*$CF$4,0)*2,2),0)</f>
        <v>0</v>
      </c>
      <c r="BL120" s="276">
        <f>IF('НП ДЕННА'!BL124&gt;0,IF(ROUND('НП ДЕННА'!BL124*$CF$4,0)&gt;0,ROUND('НП ДЕННА'!BL124*$CF$4,0)*2,2),0)</f>
        <v>0</v>
      </c>
      <c r="BM120" s="276">
        <f>IF('НП ДЕННА'!BM124&gt;0,IF(ROUND('НП ДЕННА'!BM124*$CF$4,0)&gt;0,ROUND('НП ДЕННА'!BM124*$CF$4,0)*2,2),0)</f>
        <v>0</v>
      </c>
      <c r="BN120" s="69">
        <f>'НП ДЕННА'!BN124</f>
        <v>0</v>
      </c>
      <c r="BO120" s="276">
        <f>IF('НП ДЕННА'!BO124&gt;0,IF(ROUND('НП ДЕННА'!BO124*$CF$4,0)&gt;0,ROUND('НП ДЕННА'!BO124*$CF$4,0)*2,2),0)</f>
        <v>0</v>
      </c>
      <c r="BP120" s="276">
        <f>IF('НП ДЕННА'!BP124&gt;0,IF(ROUND('НП ДЕННА'!BP124*$CF$4,0)&gt;0,ROUND('НП ДЕННА'!BP124*$CF$4,0)*2,2),0)</f>
        <v>0</v>
      </c>
      <c r="BQ120" s="276">
        <f>IF('НП ДЕННА'!BQ124&gt;0,IF(ROUND('НП ДЕННА'!BQ124*$CF$4,0)&gt;0,ROUND('НП ДЕННА'!BQ124*$CF$4,0)*2,2),0)</f>
        <v>0</v>
      </c>
      <c r="BR120" s="69">
        <f>'НП ДЕННА'!BR124</f>
        <v>0</v>
      </c>
      <c r="BS120" s="276">
        <f>IF('НП ДЕННА'!BS124&gt;0,IF(ROUND('НП ДЕННА'!BS124*$CF$4,0)&gt;0,ROUND('НП ДЕННА'!BS124*$CF$4,0)*2,2),0)</f>
        <v>0</v>
      </c>
      <c r="BT120" s="276">
        <f>IF('НП ДЕННА'!BT124&gt;0,IF(ROUND('НП ДЕННА'!BT124*$CF$4,0)&gt;0,ROUND('НП ДЕННА'!BT124*$CF$4,0)*2,2),0)</f>
        <v>0</v>
      </c>
      <c r="BU120" s="276">
        <f>IF('НП ДЕННА'!BU124&gt;0,IF(ROUND('НП ДЕННА'!BU124*$CF$4,0)&gt;0,ROUND('НП ДЕННА'!BU124*$CF$4,0)*2,2),0)</f>
        <v>0</v>
      </c>
      <c r="BV120" s="69">
        <f>'НП ДЕННА'!BV124</f>
        <v>0</v>
      </c>
      <c r="BW120" s="276">
        <f>IF('НП ДЕННА'!BW124&gt;0,IF(ROUND('НП ДЕННА'!BW124*$CF$4,0)&gt;0,ROUND('НП ДЕННА'!BW124*$CF$4,0)*2,2),0)</f>
        <v>0</v>
      </c>
      <c r="BX120" s="276">
        <f>IF('НП ДЕННА'!BX124&gt;0,IF(ROUND('НП ДЕННА'!BX124*$CF$4,0)&gt;0,ROUND('НП ДЕННА'!BX124*$CF$4,0)*2,2),0)</f>
        <v>0</v>
      </c>
      <c r="BY120" s="276">
        <f>IF('НП ДЕННА'!BY124&gt;0,IF(ROUND('НП ДЕННА'!BY124*$CF$4,0)&gt;0,ROUND('НП ДЕННА'!BY124*$CF$4,0)*2,2),0)</f>
        <v>0</v>
      </c>
      <c r="BZ120" s="69">
        <f>'НП ДЕННА'!BZ124</f>
        <v>0</v>
      </c>
      <c r="CA120" s="276">
        <f>IF('НП ДЕННА'!CA124&gt;0,IF(ROUND('НП ДЕННА'!CA124*$CF$4,0)&gt;0,ROUND('НП ДЕННА'!CA124*$CF$4,0)*2,2),0)</f>
        <v>0</v>
      </c>
      <c r="CB120" s="276">
        <f>IF('НП ДЕННА'!CB124&gt;0,IF(ROUND('НП ДЕННА'!CB124*$CF$4,0)&gt;0,ROUND('НП ДЕННА'!CB124*$CF$4,0)*2,2),0)</f>
        <v>0</v>
      </c>
      <c r="CC120" s="276">
        <f>IF('НП ДЕННА'!CC124&gt;0,IF(ROUND('НП ДЕННА'!CC124*$CF$4,0)&gt;0,ROUND('НП ДЕННА'!CC124*$CF$4,0)*2,2),0)</f>
        <v>0</v>
      </c>
      <c r="CD120" s="69">
        <f>'НП ДЕННА'!CD124</f>
        <v>0</v>
      </c>
      <c r="CE120" s="62">
        <f t="shared" si="47"/>
        <v>0</v>
      </c>
    </row>
    <row r="121" spans="1:83" s="19" customFormat="1" ht="10.199999999999999" hidden="1" x14ac:dyDescent="0.2">
      <c r="A121" s="22" t="str">
        <f>'НП ДЕННА'!A125</f>
        <v>2.13</v>
      </c>
      <c r="B121" s="270" t="str">
        <f>'НП ДЕННА'!B125</f>
        <v>Вибіркова дисципліна 13</v>
      </c>
      <c r="C121" s="271"/>
      <c r="D121" s="272">
        <f>'НП ДЕННА'!D125</f>
        <v>0</v>
      </c>
      <c r="E121" s="273">
        <f>'НП ДЕННА'!E125</f>
        <v>0</v>
      </c>
      <c r="F121" s="273">
        <f>'НП ДЕННА'!F125</f>
        <v>0</v>
      </c>
      <c r="G121" s="274">
        <f>'НП ДЕННА'!G125</f>
        <v>0</v>
      </c>
      <c r="H121" s="272">
        <f>'НП ДЕННА'!H125</f>
        <v>0</v>
      </c>
      <c r="I121" s="273">
        <f>'НП ДЕННА'!I125</f>
        <v>0</v>
      </c>
      <c r="J121" s="273">
        <f>'НП ДЕННА'!J125</f>
        <v>0</v>
      </c>
      <c r="K121" s="273">
        <f>'НП ДЕННА'!K125</f>
        <v>0</v>
      </c>
      <c r="L121" s="273"/>
      <c r="M121" s="273"/>
      <c r="N121" s="273"/>
      <c r="O121" s="273"/>
      <c r="P121" s="273">
        <f>'НП ДЕННА'!P125</f>
        <v>0</v>
      </c>
      <c r="Q121" s="273">
        <f>'НП ДЕННА'!Q125</f>
        <v>0</v>
      </c>
      <c r="R121" s="273">
        <f>'НП ДЕННА'!R125</f>
        <v>0</v>
      </c>
      <c r="S121" s="273">
        <f>'НП ДЕННА'!S125</f>
        <v>0</v>
      </c>
      <c r="T121" s="257">
        <f>'НП ДЕННА'!T125</f>
        <v>0</v>
      </c>
      <c r="U121" s="257">
        <f>'НП ДЕННА'!U125</f>
        <v>0</v>
      </c>
      <c r="V121" s="272">
        <f>'НП ДЕННА'!V125</f>
        <v>0</v>
      </c>
      <c r="W121" s="273">
        <f>'НП ДЕННА'!W125</f>
        <v>0</v>
      </c>
      <c r="X121" s="273">
        <f>'НП ДЕННА'!X125</f>
        <v>0</v>
      </c>
      <c r="Y121" s="273">
        <f>'НП ДЕННА'!Y125</f>
        <v>0</v>
      </c>
      <c r="Z121" s="273">
        <f>'НП ДЕННА'!Z125</f>
        <v>0</v>
      </c>
      <c r="AA121" s="273">
        <f>'НП ДЕННА'!AA125</f>
        <v>0</v>
      </c>
      <c r="AB121" s="273">
        <f>'НП ДЕННА'!AB125</f>
        <v>0</v>
      </c>
      <c r="AC121" s="275">
        <f>'НП ДЕННА'!AC125</f>
        <v>0</v>
      </c>
      <c r="AD121" s="134">
        <f>'НП ДЕННА'!AD125</f>
        <v>0</v>
      </c>
      <c r="AE121" s="9"/>
      <c r="AF121" s="9"/>
      <c r="AG121" s="9"/>
      <c r="AH121" s="9"/>
      <c r="AI121" s="276">
        <f>IF('НП ДЕННА'!AI125&gt;0,IF(ROUND('НП ДЕННА'!AI125*$CF$4,0)&gt;0,ROUND('НП ДЕННА'!AI125*$CF$4,0)*2,2),0)</f>
        <v>0</v>
      </c>
      <c r="AJ121" s="276">
        <f>IF('НП ДЕННА'!AJ125&gt;0,IF(ROUND('НП ДЕННА'!AJ125*$CF$4,0)&gt;0,ROUND('НП ДЕННА'!AJ125*$CF$4,0)*2,2),0)</f>
        <v>0</v>
      </c>
      <c r="AK121" s="276">
        <f>IF('НП ДЕННА'!AK125&gt;0,IF(ROUND('НП ДЕННА'!AK125*$CF$4,0)&gt;0,ROUND('НП ДЕННА'!AK125*$CF$4,0)*2,2),0)</f>
        <v>0</v>
      </c>
      <c r="AL121" s="69">
        <f>'НП ДЕННА'!AL125</f>
        <v>0</v>
      </c>
      <c r="AM121" s="276">
        <f>IF('НП ДЕННА'!AM125&gt;0,IF(ROUND('НП ДЕННА'!AM125*$CF$4,0)&gt;0,ROUND('НП ДЕННА'!AM125*$CF$4,0)*2,2),0)</f>
        <v>0</v>
      </c>
      <c r="AN121" s="276">
        <f>IF('НП ДЕННА'!AN125&gt;0,IF(ROUND('НП ДЕННА'!AN125*$CF$4,0)&gt;0,ROUND('НП ДЕННА'!AN125*$CF$4,0)*2,2),0)</f>
        <v>0</v>
      </c>
      <c r="AO121" s="276">
        <f>IF('НП ДЕННА'!AO125&gt;0,IF(ROUND('НП ДЕННА'!AO125*$CF$4,0)&gt;0,ROUND('НП ДЕННА'!AO125*$CF$4,0)*2,2),0)</f>
        <v>0</v>
      </c>
      <c r="AP121" s="69">
        <f>'НП ДЕННА'!AP125</f>
        <v>0</v>
      </c>
      <c r="AQ121" s="276">
        <f>IF('НП ДЕННА'!AQ125&gt;0,IF(ROUND('НП ДЕННА'!AQ125*$CF$4,0)&gt;0,ROUND('НП ДЕННА'!AQ125*$CF$4,0)*2,2),0)</f>
        <v>0</v>
      </c>
      <c r="AR121" s="276">
        <f>IF('НП ДЕННА'!AR125&gt;0,IF(ROUND('НП ДЕННА'!AR125*$CF$4,0)&gt;0,ROUND('НП ДЕННА'!AR125*$CF$4,0)*2,2),0)</f>
        <v>0</v>
      </c>
      <c r="AS121" s="276">
        <f>IF('НП ДЕННА'!AS125&gt;0,IF(ROUND('НП ДЕННА'!AS125*$CF$4,0)&gt;0,ROUND('НП ДЕННА'!AS125*$CF$4,0)*2,2),0)</f>
        <v>0</v>
      </c>
      <c r="AT121" s="69">
        <f>'НП ДЕННА'!AT125</f>
        <v>0</v>
      </c>
      <c r="AU121" s="276">
        <f>IF('НП ДЕННА'!AU125&gt;0,IF(ROUND('НП ДЕННА'!AU125*$CF$4,0)&gt;0,ROUND('НП ДЕННА'!AU125*$CF$4,0)*2,2),0)</f>
        <v>0</v>
      </c>
      <c r="AV121" s="276">
        <f>IF('НП ДЕННА'!AV125&gt;0,IF(ROUND('НП ДЕННА'!AV125*$CF$4,0)&gt;0,ROUND('НП ДЕННА'!AV125*$CF$4,0)*2,2),0)</f>
        <v>0</v>
      </c>
      <c r="AW121" s="276">
        <f>IF('НП ДЕННА'!AW125&gt;0,IF(ROUND('НП ДЕННА'!AW125*$CF$4,0)&gt;0,ROUND('НП ДЕННА'!AW125*$CF$4,0)*2,2),0)</f>
        <v>0</v>
      </c>
      <c r="AX121" s="69">
        <f>'НП ДЕННА'!AX125</f>
        <v>0</v>
      </c>
      <c r="AY121" s="276">
        <f>IF('НП ДЕННА'!AY125&gt;0,IF(ROUND('НП ДЕННА'!AY125*$CF$4,0)&gt;0,ROUND('НП ДЕННА'!AY125*$CF$4,0)*2,2),0)</f>
        <v>0</v>
      </c>
      <c r="AZ121" s="276">
        <f>IF('НП ДЕННА'!AZ125&gt;0,IF(ROUND('НП ДЕННА'!AZ125*$CF$4,0)&gt;0,ROUND('НП ДЕННА'!AZ125*$CF$4,0)*2,2),0)</f>
        <v>0</v>
      </c>
      <c r="BA121" s="276">
        <f>IF('НП ДЕННА'!BA125&gt;0,IF(ROUND('НП ДЕННА'!BA125*$CF$4,0)&gt;0,ROUND('НП ДЕННА'!BA125*$CF$4,0)*2,2),0)</f>
        <v>0</v>
      </c>
      <c r="BB121" s="69">
        <f>'НП ДЕННА'!BB125</f>
        <v>0</v>
      </c>
      <c r="BC121" s="276">
        <f>IF('НП ДЕННА'!BC125&gt;0,IF(ROUND('НП ДЕННА'!BC125*$CF$4,0)&gt;0,ROUND('НП ДЕННА'!BC125*$CF$4,0)*2,2),0)</f>
        <v>0</v>
      </c>
      <c r="BD121" s="276">
        <f>IF('НП ДЕННА'!BD125&gt;0,IF(ROUND('НП ДЕННА'!BD125*$CF$4,0)&gt;0,ROUND('НП ДЕННА'!BD125*$CF$4,0)*2,2),0)</f>
        <v>0</v>
      </c>
      <c r="BE121" s="276">
        <f>IF('НП ДЕННА'!BE125&gt;0,IF(ROUND('НП ДЕННА'!BE125*$CF$4,0)&gt;0,ROUND('НП ДЕННА'!BE125*$CF$4,0)*2,2),0)</f>
        <v>0</v>
      </c>
      <c r="BF121" s="69">
        <f>'НП ДЕННА'!BF125</f>
        <v>0</v>
      </c>
      <c r="BG121" s="276">
        <f>IF('НП ДЕННА'!BG125&gt;0,IF(ROUND('НП ДЕННА'!BG125*$CF$4,0)&gt;0,ROUND('НП ДЕННА'!BG125*$CF$4,0)*2,2),0)</f>
        <v>0</v>
      </c>
      <c r="BH121" s="276">
        <f>IF('НП ДЕННА'!BH125&gt;0,IF(ROUND('НП ДЕННА'!BH125*$CF$4,0)&gt;0,ROUND('НП ДЕННА'!BH125*$CF$4,0)*2,2),0)</f>
        <v>0</v>
      </c>
      <c r="BI121" s="276">
        <f>IF('НП ДЕННА'!BI125&gt;0,IF(ROUND('НП ДЕННА'!BI125*$CF$4,0)&gt;0,ROUND('НП ДЕННА'!BI125*$CF$4,0)*2,2),0)</f>
        <v>0</v>
      </c>
      <c r="BJ121" s="69">
        <f>'НП ДЕННА'!BJ125</f>
        <v>0</v>
      </c>
      <c r="BK121" s="276">
        <f>IF('НП ДЕННА'!BK125&gt;0,IF(ROUND('НП ДЕННА'!BK125*$CF$4,0)&gt;0,ROUND('НП ДЕННА'!BK125*$CF$4,0)*2,2),0)</f>
        <v>0</v>
      </c>
      <c r="BL121" s="276">
        <f>IF('НП ДЕННА'!BL125&gt;0,IF(ROUND('НП ДЕННА'!BL125*$CF$4,0)&gt;0,ROUND('НП ДЕННА'!BL125*$CF$4,0)*2,2),0)</f>
        <v>0</v>
      </c>
      <c r="BM121" s="276">
        <f>IF('НП ДЕННА'!BM125&gt;0,IF(ROUND('НП ДЕННА'!BM125*$CF$4,0)&gt;0,ROUND('НП ДЕННА'!BM125*$CF$4,0)*2,2),0)</f>
        <v>0</v>
      </c>
      <c r="BN121" s="69">
        <f>'НП ДЕННА'!BN125</f>
        <v>0</v>
      </c>
      <c r="BO121" s="276">
        <f>IF('НП ДЕННА'!BO125&gt;0,IF(ROUND('НП ДЕННА'!BO125*$CF$4,0)&gt;0,ROUND('НП ДЕННА'!BO125*$CF$4,0)*2,2),0)</f>
        <v>0</v>
      </c>
      <c r="BP121" s="276">
        <f>IF('НП ДЕННА'!BP125&gt;0,IF(ROUND('НП ДЕННА'!BP125*$CF$4,0)&gt;0,ROUND('НП ДЕННА'!BP125*$CF$4,0)*2,2),0)</f>
        <v>0</v>
      </c>
      <c r="BQ121" s="276">
        <f>IF('НП ДЕННА'!BQ125&gt;0,IF(ROUND('НП ДЕННА'!BQ125*$CF$4,0)&gt;0,ROUND('НП ДЕННА'!BQ125*$CF$4,0)*2,2),0)</f>
        <v>0</v>
      </c>
      <c r="BR121" s="69">
        <f>'НП ДЕННА'!BR125</f>
        <v>0</v>
      </c>
      <c r="BS121" s="276">
        <f>IF('НП ДЕННА'!BS125&gt;0,IF(ROUND('НП ДЕННА'!BS125*$CF$4,0)&gt;0,ROUND('НП ДЕННА'!BS125*$CF$4,0)*2,2),0)</f>
        <v>0</v>
      </c>
      <c r="BT121" s="276">
        <f>IF('НП ДЕННА'!BT125&gt;0,IF(ROUND('НП ДЕННА'!BT125*$CF$4,0)&gt;0,ROUND('НП ДЕННА'!BT125*$CF$4,0)*2,2),0)</f>
        <v>0</v>
      </c>
      <c r="BU121" s="276">
        <f>IF('НП ДЕННА'!BU125&gt;0,IF(ROUND('НП ДЕННА'!BU125*$CF$4,0)&gt;0,ROUND('НП ДЕННА'!BU125*$CF$4,0)*2,2),0)</f>
        <v>0</v>
      </c>
      <c r="BV121" s="69">
        <f>'НП ДЕННА'!BV125</f>
        <v>0</v>
      </c>
      <c r="BW121" s="276">
        <f>IF('НП ДЕННА'!BW125&gt;0,IF(ROUND('НП ДЕННА'!BW125*$CF$4,0)&gt;0,ROUND('НП ДЕННА'!BW125*$CF$4,0)*2,2),0)</f>
        <v>0</v>
      </c>
      <c r="BX121" s="276">
        <f>IF('НП ДЕННА'!BX125&gt;0,IF(ROUND('НП ДЕННА'!BX125*$CF$4,0)&gt;0,ROUND('НП ДЕННА'!BX125*$CF$4,0)*2,2),0)</f>
        <v>0</v>
      </c>
      <c r="BY121" s="276">
        <f>IF('НП ДЕННА'!BY125&gt;0,IF(ROUND('НП ДЕННА'!BY125*$CF$4,0)&gt;0,ROUND('НП ДЕННА'!BY125*$CF$4,0)*2,2),0)</f>
        <v>0</v>
      </c>
      <c r="BZ121" s="69">
        <f>'НП ДЕННА'!BZ125</f>
        <v>0</v>
      </c>
      <c r="CA121" s="276">
        <f>IF('НП ДЕННА'!CA125&gt;0,IF(ROUND('НП ДЕННА'!CA125*$CF$4,0)&gt;0,ROUND('НП ДЕННА'!CA125*$CF$4,0)*2,2),0)</f>
        <v>0</v>
      </c>
      <c r="CB121" s="276">
        <f>IF('НП ДЕННА'!CB125&gt;0,IF(ROUND('НП ДЕННА'!CB125*$CF$4,0)&gt;0,ROUND('НП ДЕННА'!CB125*$CF$4,0)*2,2),0)</f>
        <v>0</v>
      </c>
      <c r="CC121" s="276">
        <f>IF('НП ДЕННА'!CC125&gt;0,IF(ROUND('НП ДЕННА'!CC125*$CF$4,0)&gt;0,ROUND('НП ДЕННА'!CC125*$CF$4,0)*2,2),0)</f>
        <v>0</v>
      </c>
      <c r="CD121" s="69">
        <f>'НП ДЕННА'!CD125</f>
        <v>0</v>
      </c>
      <c r="CE121" s="62">
        <f t="shared" si="47"/>
        <v>0</v>
      </c>
    </row>
    <row r="122" spans="1:83" s="19" customFormat="1" ht="10.199999999999999" hidden="1" x14ac:dyDescent="0.2">
      <c r="A122" s="22" t="str">
        <f>'НП ДЕННА'!A126</f>
        <v>2.14</v>
      </c>
      <c r="B122" s="270" t="str">
        <f>'НП ДЕННА'!B126</f>
        <v>Вибіркова дисципліна 14</v>
      </c>
      <c r="C122" s="271"/>
      <c r="D122" s="272">
        <f>'НП ДЕННА'!D126</f>
        <v>0</v>
      </c>
      <c r="E122" s="273">
        <f>'НП ДЕННА'!E126</f>
        <v>0</v>
      </c>
      <c r="F122" s="273">
        <f>'НП ДЕННА'!F126</f>
        <v>0</v>
      </c>
      <c r="G122" s="274">
        <f>'НП ДЕННА'!G126</f>
        <v>0</v>
      </c>
      <c r="H122" s="272">
        <f>'НП ДЕННА'!H126</f>
        <v>0</v>
      </c>
      <c r="I122" s="273">
        <f>'НП ДЕННА'!I126</f>
        <v>0</v>
      </c>
      <c r="J122" s="273">
        <f>'НП ДЕННА'!J126</f>
        <v>0</v>
      </c>
      <c r="K122" s="273">
        <f>'НП ДЕННА'!K126</f>
        <v>0</v>
      </c>
      <c r="L122" s="273"/>
      <c r="M122" s="273"/>
      <c r="N122" s="273"/>
      <c r="O122" s="273"/>
      <c r="P122" s="273">
        <f>'НП ДЕННА'!P126</f>
        <v>0</v>
      </c>
      <c r="Q122" s="273">
        <f>'НП ДЕННА'!Q126</f>
        <v>0</v>
      </c>
      <c r="R122" s="273">
        <f>'НП ДЕННА'!R126</f>
        <v>0</v>
      </c>
      <c r="S122" s="273">
        <f>'НП ДЕННА'!S126</f>
        <v>0</v>
      </c>
      <c r="T122" s="257">
        <f>'НП ДЕННА'!T126</f>
        <v>0</v>
      </c>
      <c r="U122" s="257">
        <f>'НП ДЕННА'!U126</f>
        <v>0</v>
      </c>
      <c r="V122" s="272">
        <f>'НП ДЕННА'!V126</f>
        <v>0</v>
      </c>
      <c r="W122" s="273">
        <f>'НП ДЕННА'!W126</f>
        <v>0</v>
      </c>
      <c r="X122" s="273">
        <f>'НП ДЕННА'!X126</f>
        <v>0</v>
      </c>
      <c r="Y122" s="273">
        <f>'НП ДЕННА'!Y126</f>
        <v>0</v>
      </c>
      <c r="Z122" s="273">
        <f>'НП ДЕННА'!Z126</f>
        <v>0</v>
      </c>
      <c r="AA122" s="273">
        <f>'НП ДЕННА'!AA126</f>
        <v>0</v>
      </c>
      <c r="AB122" s="273">
        <f>'НП ДЕННА'!AB126</f>
        <v>0</v>
      </c>
      <c r="AC122" s="275">
        <f>'НП ДЕННА'!AC126</f>
        <v>0</v>
      </c>
      <c r="AD122" s="134">
        <f>'НП ДЕННА'!AD126</f>
        <v>0</v>
      </c>
      <c r="AE122" s="9"/>
      <c r="AF122" s="9"/>
      <c r="AG122" s="9"/>
      <c r="AH122" s="9"/>
      <c r="AI122" s="276">
        <f>IF('НП ДЕННА'!AI126&gt;0,IF(ROUND('НП ДЕННА'!AI126*$CF$4,0)&gt;0,ROUND('НП ДЕННА'!AI126*$CF$4,0)*2,2),0)</f>
        <v>0</v>
      </c>
      <c r="AJ122" s="276">
        <f>IF('НП ДЕННА'!AJ126&gt;0,IF(ROUND('НП ДЕННА'!AJ126*$CF$4,0)&gt;0,ROUND('НП ДЕННА'!AJ126*$CF$4,0)*2,2),0)</f>
        <v>0</v>
      </c>
      <c r="AK122" s="276">
        <f>IF('НП ДЕННА'!AK126&gt;0,IF(ROUND('НП ДЕННА'!AK126*$CF$4,0)&gt;0,ROUND('НП ДЕННА'!AK126*$CF$4,0)*2,2),0)</f>
        <v>0</v>
      </c>
      <c r="AL122" s="69">
        <f>'НП ДЕННА'!AL126</f>
        <v>0</v>
      </c>
      <c r="AM122" s="276">
        <f>IF('НП ДЕННА'!AM126&gt;0,IF(ROUND('НП ДЕННА'!AM126*$CF$4,0)&gt;0,ROUND('НП ДЕННА'!AM126*$CF$4,0)*2,2),0)</f>
        <v>0</v>
      </c>
      <c r="AN122" s="276">
        <f>IF('НП ДЕННА'!AN126&gt;0,IF(ROUND('НП ДЕННА'!AN126*$CF$4,0)&gt;0,ROUND('НП ДЕННА'!AN126*$CF$4,0)*2,2),0)</f>
        <v>0</v>
      </c>
      <c r="AO122" s="276">
        <f>IF('НП ДЕННА'!AO126&gt;0,IF(ROUND('НП ДЕННА'!AO126*$CF$4,0)&gt;0,ROUND('НП ДЕННА'!AO126*$CF$4,0)*2,2),0)</f>
        <v>0</v>
      </c>
      <c r="AP122" s="69">
        <f>'НП ДЕННА'!AP126</f>
        <v>0</v>
      </c>
      <c r="AQ122" s="276">
        <f>IF('НП ДЕННА'!AQ126&gt;0,IF(ROUND('НП ДЕННА'!AQ126*$CF$4,0)&gt;0,ROUND('НП ДЕННА'!AQ126*$CF$4,0)*2,2),0)</f>
        <v>0</v>
      </c>
      <c r="AR122" s="276">
        <f>IF('НП ДЕННА'!AR126&gt;0,IF(ROUND('НП ДЕННА'!AR126*$CF$4,0)&gt;0,ROUND('НП ДЕННА'!AR126*$CF$4,0)*2,2),0)</f>
        <v>0</v>
      </c>
      <c r="AS122" s="276">
        <f>IF('НП ДЕННА'!AS126&gt;0,IF(ROUND('НП ДЕННА'!AS126*$CF$4,0)&gt;0,ROUND('НП ДЕННА'!AS126*$CF$4,0)*2,2),0)</f>
        <v>0</v>
      </c>
      <c r="AT122" s="69">
        <f>'НП ДЕННА'!AT126</f>
        <v>0</v>
      </c>
      <c r="AU122" s="276">
        <f>IF('НП ДЕННА'!AU126&gt;0,IF(ROUND('НП ДЕННА'!AU126*$CF$4,0)&gt;0,ROUND('НП ДЕННА'!AU126*$CF$4,0)*2,2),0)</f>
        <v>0</v>
      </c>
      <c r="AV122" s="276">
        <f>IF('НП ДЕННА'!AV126&gt;0,IF(ROUND('НП ДЕННА'!AV126*$CF$4,0)&gt;0,ROUND('НП ДЕННА'!AV126*$CF$4,0)*2,2),0)</f>
        <v>0</v>
      </c>
      <c r="AW122" s="276">
        <f>IF('НП ДЕННА'!AW126&gt;0,IF(ROUND('НП ДЕННА'!AW126*$CF$4,0)&gt;0,ROUND('НП ДЕННА'!AW126*$CF$4,0)*2,2),0)</f>
        <v>0</v>
      </c>
      <c r="AX122" s="69">
        <f>'НП ДЕННА'!AX126</f>
        <v>0</v>
      </c>
      <c r="AY122" s="276">
        <f>IF('НП ДЕННА'!AY126&gt;0,IF(ROUND('НП ДЕННА'!AY126*$CF$4,0)&gt;0,ROUND('НП ДЕННА'!AY126*$CF$4,0)*2,2),0)</f>
        <v>0</v>
      </c>
      <c r="AZ122" s="276">
        <f>IF('НП ДЕННА'!AZ126&gt;0,IF(ROUND('НП ДЕННА'!AZ126*$CF$4,0)&gt;0,ROUND('НП ДЕННА'!AZ126*$CF$4,0)*2,2),0)</f>
        <v>0</v>
      </c>
      <c r="BA122" s="276">
        <f>IF('НП ДЕННА'!BA126&gt;0,IF(ROUND('НП ДЕННА'!BA126*$CF$4,0)&gt;0,ROUND('НП ДЕННА'!BA126*$CF$4,0)*2,2),0)</f>
        <v>0</v>
      </c>
      <c r="BB122" s="69">
        <f>'НП ДЕННА'!BB126</f>
        <v>0</v>
      </c>
      <c r="BC122" s="276">
        <f>IF('НП ДЕННА'!BC126&gt;0,IF(ROUND('НП ДЕННА'!BC126*$CF$4,0)&gt;0,ROUND('НП ДЕННА'!BC126*$CF$4,0)*2,2),0)</f>
        <v>0</v>
      </c>
      <c r="BD122" s="276">
        <f>IF('НП ДЕННА'!BD126&gt;0,IF(ROUND('НП ДЕННА'!BD126*$CF$4,0)&gt;0,ROUND('НП ДЕННА'!BD126*$CF$4,0)*2,2),0)</f>
        <v>0</v>
      </c>
      <c r="BE122" s="276">
        <f>IF('НП ДЕННА'!BE126&gt;0,IF(ROUND('НП ДЕННА'!BE126*$CF$4,0)&gt;0,ROUND('НП ДЕННА'!BE126*$CF$4,0)*2,2),0)</f>
        <v>0</v>
      </c>
      <c r="BF122" s="69">
        <f>'НП ДЕННА'!BF126</f>
        <v>0</v>
      </c>
      <c r="BG122" s="276">
        <f>IF('НП ДЕННА'!BG126&gt;0,IF(ROUND('НП ДЕННА'!BG126*$CF$4,0)&gt;0,ROUND('НП ДЕННА'!BG126*$CF$4,0)*2,2),0)</f>
        <v>0</v>
      </c>
      <c r="BH122" s="276">
        <f>IF('НП ДЕННА'!BH126&gt;0,IF(ROUND('НП ДЕННА'!BH126*$CF$4,0)&gt;0,ROUND('НП ДЕННА'!BH126*$CF$4,0)*2,2),0)</f>
        <v>0</v>
      </c>
      <c r="BI122" s="276">
        <f>IF('НП ДЕННА'!BI126&gt;0,IF(ROUND('НП ДЕННА'!BI126*$CF$4,0)&gt;0,ROUND('НП ДЕННА'!BI126*$CF$4,0)*2,2),0)</f>
        <v>0</v>
      </c>
      <c r="BJ122" s="69">
        <f>'НП ДЕННА'!BJ126</f>
        <v>0</v>
      </c>
      <c r="BK122" s="276">
        <f>IF('НП ДЕННА'!BK126&gt;0,IF(ROUND('НП ДЕННА'!BK126*$CF$4,0)&gt;0,ROUND('НП ДЕННА'!BK126*$CF$4,0)*2,2),0)</f>
        <v>0</v>
      </c>
      <c r="BL122" s="276">
        <f>IF('НП ДЕННА'!BL126&gt;0,IF(ROUND('НП ДЕННА'!BL126*$CF$4,0)&gt;0,ROUND('НП ДЕННА'!BL126*$CF$4,0)*2,2),0)</f>
        <v>0</v>
      </c>
      <c r="BM122" s="276">
        <f>IF('НП ДЕННА'!BM126&gt;0,IF(ROUND('НП ДЕННА'!BM126*$CF$4,0)&gt;0,ROUND('НП ДЕННА'!BM126*$CF$4,0)*2,2),0)</f>
        <v>0</v>
      </c>
      <c r="BN122" s="69">
        <f>'НП ДЕННА'!BN126</f>
        <v>0</v>
      </c>
      <c r="BO122" s="276">
        <f>IF('НП ДЕННА'!BO126&gt;0,IF(ROUND('НП ДЕННА'!BO126*$CF$4,0)&gt;0,ROUND('НП ДЕННА'!BO126*$CF$4,0)*2,2),0)</f>
        <v>0</v>
      </c>
      <c r="BP122" s="276">
        <f>IF('НП ДЕННА'!BP126&gt;0,IF(ROUND('НП ДЕННА'!BP126*$CF$4,0)&gt;0,ROUND('НП ДЕННА'!BP126*$CF$4,0)*2,2),0)</f>
        <v>0</v>
      </c>
      <c r="BQ122" s="276">
        <f>IF('НП ДЕННА'!BQ126&gt;0,IF(ROUND('НП ДЕННА'!BQ126*$CF$4,0)&gt;0,ROUND('НП ДЕННА'!BQ126*$CF$4,0)*2,2),0)</f>
        <v>0</v>
      </c>
      <c r="BR122" s="69">
        <f>'НП ДЕННА'!BR126</f>
        <v>0</v>
      </c>
      <c r="BS122" s="276">
        <f>IF('НП ДЕННА'!BS126&gt;0,IF(ROUND('НП ДЕННА'!BS126*$CF$4,0)&gt;0,ROUND('НП ДЕННА'!BS126*$CF$4,0)*2,2),0)</f>
        <v>0</v>
      </c>
      <c r="BT122" s="276">
        <f>IF('НП ДЕННА'!BT126&gt;0,IF(ROUND('НП ДЕННА'!BT126*$CF$4,0)&gt;0,ROUND('НП ДЕННА'!BT126*$CF$4,0)*2,2),0)</f>
        <v>0</v>
      </c>
      <c r="BU122" s="276">
        <f>IF('НП ДЕННА'!BU126&gt;0,IF(ROUND('НП ДЕННА'!BU126*$CF$4,0)&gt;0,ROUND('НП ДЕННА'!BU126*$CF$4,0)*2,2),0)</f>
        <v>0</v>
      </c>
      <c r="BV122" s="69">
        <f>'НП ДЕННА'!BV126</f>
        <v>0</v>
      </c>
      <c r="BW122" s="276">
        <f>IF('НП ДЕННА'!BW126&gt;0,IF(ROUND('НП ДЕННА'!BW126*$CF$4,0)&gt;0,ROUND('НП ДЕННА'!BW126*$CF$4,0)*2,2),0)</f>
        <v>0</v>
      </c>
      <c r="BX122" s="276">
        <f>IF('НП ДЕННА'!BX126&gt;0,IF(ROUND('НП ДЕННА'!BX126*$CF$4,0)&gt;0,ROUND('НП ДЕННА'!BX126*$CF$4,0)*2,2),0)</f>
        <v>0</v>
      </c>
      <c r="BY122" s="276">
        <f>IF('НП ДЕННА'!BY126&gt;0,IF(ROUND('НП ДЕННА'!BY126*$CF$4,0)&gt;0,ROUND('НП ДЕННА'!BY126*$CF$4,0)*2,2),0)</f>
        <v>0</v>
      </c>
      <c r="BZ122" s="69">
        <f>'НП ДЕННА'!BZ126</f>
        <v>0</v>
      </c>
      <c r="CA122" s="276">
        <f>IF('НП ДЕННА'!CA126&gt;0,IF(ROUND('НП ДЕННА'!CA126*$CF$4,0)&gt;0,ROUND('НП ДЕННА'!CA126*$CF$4,0)*2,2),0)</f>
        <v>0</v>
      </c>
      <c r="CB122" s="276">
        <f>IF('НП ДЕННА'!CB126&gt;0,IF(ROUND('НП ДЕННА'!CB126*$CF$4,0)&gt;0,ROUND('НП ДЕННА'!CB126*$CF$4,0)*2,2),0)</f>
        <v>0</v>
      </c>
      <c r="CC122" s="276">
        <f>IF('НП ДЕННА'!CC126&gt;0,IF(ROUND('НП ДЕННА'!CC126*$CF$4,0)&gt;0,ROUND('НП ДЕННА'!CC126*$CF$4,0)*2,2),0)</f>
        <v>0</v>
      </c>
      <c r="CD122" s="69">
        <f>'НП ДЕННА'!CD126</f>
        <v>0</v>
      </c>
      <c r="CE122" s="62">
        <f t="shared" si="47"/>
        <v>0</v>
      </c>
    </row>
    <row r="123" spans="1:83" s="19" customFormat="1" ht="10.199999999999999" hidden="1" x14ac:dyDescent="0.2">
      <c r="A123" s="22" t="str">
        <f>'НП ДЕННА'!A127</f>
        <v>2.15</v>
      </c>
      <c r="B123" s="270" t="str">
        <f>'НП ДЕННА'!B127</f>
        <v>Вибіркова дисципліна 15</v>
      </c>
      <c r="C123" s="271"/>
      <c r="D123" s="272">
        <f>'НП ДЕННА'!D127</f>
        <v>0</v>
      </c>
      <c r="E123" s="273">
        <f>'НП ДЕННА'!E127</f>
        <v>0</v>
      </c>
      <c r="F123" s="273">
        <f>'НП ДЕННА'!F127</f>
        <v>0</v>
      </c>
      <c r="G123" s="274">
        <f>'НП ДЕННА'!G127</f>
        <v>0</v>
      </c>
      <c r="H123" s="272">
        <f>'НП ДЕННА'!H127</f>
        <v>0</v>
      </c>
      <c r="I123" s="273">
        <f>'НП ДЕННА'!I127</f>
        <v>0</v>
      </c>
      <c r="J123" s="273">
        <f>'НП ДЕННА'!J127</f>
        <v>0</v>
      </c>
      <c r="K123" s="273">
        <f>'НП ДЕННА'!K127</f>
        <v>0</v>
      </c>
      <c r="L123" s="273"/>
      <c r="M123" s="273"/>
      <c r="N123" s="273"/>
      <c r="O123" s="273"/>
      <c r="P123" s="273">
        <f>'НП ДЕННА'!P127</f>
        <v>0</v>
      </c>
      <c r="Q123" s="273">
        <f>'НП ДЕННА'!Q127</f>
        <v>0</v>
      </c>
      <c r="R123" s="273">
        <f>'НП ДЕННА'!R127</f>
        <v>0</v>
      </c>
      <c r="S123" s="273">
        <f>'НП ДЕННА'!S127</f>
        <v>0</v>
      </c>
      <c r="T123" s="257">
        <f>'НП ДЕННА'!T127</f>
        <v>0</v>
      </c>
      <c r="U123" s="257">
        <f>'НП ДЕННА'!U127</f>
        <v>0</v>
      </c>
      <c r="V123" s="272">
        <f>'НП ДЕННА'!V127</f>
        <v>0</v>
      </c>
      <c r="W123" s="273">
        <f>'НП ДЕННА'!W127</f>
        <v>0</v>
      </c>
      <c r="X123" s="273">
        <f>'НП ДЕННА'!X127</f>
        <v>0</v>
      </c>
      <c r="Y123" s="273">
        <f>'НП ДЕННА'!Y127</f>
        <v>0</v>
      </c>
      <c r="Z123" s="273">
        <f>'НП ДЕННА'!Z127</f>
        <v>0</v>
      </c>
      <c r="AA123" s="273">
        <f>'НП ДЕННА'!AA127</f>
        <v>0</v>
      </c>
      <c r="AB123" s="273">
        <f>'НП ДЕННА'!AB127</f>
        <v>0</v>
      </c>
      <c r="AC123" s="275">
        <f>'НП ДЕННА'!AC127</f>
        <v>0</v>
      </c>
      <c r="AD123" s="134">
        <f>'НП ДЕННА'!AD127</f>
        <v>0</v>
      </c>
      <c r="AE123" s="9"/>
      <c r="AF123" s="9"/>
      <c r="AG123" s="9"/>
      <c r="AH123" s="9"/>
      <c r="AI123" s="276">
        <f>IF('НП ДЕННА'!AI127&gt;0,IF(ROUND('НП ДЕННА'!AI127*$CF$4,0)&gt;0,ROUND('НП ДЕННА'!AI127*$CF$4,0)*2,2),0)</f>
        <v>0</v>
      </c>
      <c r="AJ123" s="276">
        <f>IF('НП ДЕННА'!AJ127&gt;0,IF(ROUND('НП ДЕННА'!AJ127*$CF$4,0)&gt;0,ROUND('НП ДЕННА'!AJ127*$CF$4,0)*2,2),0)</f>
        <v>0</v>
      </c>
      <c r="AK123" s="276">
        <f>IF('НП ДЕННА'!AK127&gt;0,IF(ROUND('НП ДЕННА'!AK127*$CF$4,0)&gt;0,ROUND('НП ДЕННА'!AK127*$CF$4,0)*2,2),0)</f>
        <v>0</v>
      </c>
      <c r="AL123" s="69">
        <f>'НП ДЕННА'!AL127</f>
        <v>0</v>
      </c>
      <c r="AM123" s="276">
        <f>IF('НП ДЕННА'!AM127&gt;0,IF(ROUND('НП ДЕННА'!AM127*$CF$4,0)&gt;0,ROUND('НП ДЕННА'!AM127*$CF$4,0)*2,2),0)</f>
        <v>0</v>
      </c>
      <c r="AN123" s="276">
        <f>IF('НП ДЕННА'!AN127&gt;0,IF(ROUND('НП ДЕННА'!AN127*$CF$4,0)&gt;0,ROUND('НП ДЕННА'!AN127*$CF$4,0)*2,2),0)</f>
        <v>0</v>
      </c>
      <c r="AO123" s="276">
        <f>IF('НП ДЕННА'!AO127&gt;0,IF(ROUND('НП ДЕННА'!AO127*$CF$4,0)&gt;0,ROUND('НП ДЕННА'!AO127*$CF$4,0)*2,2),0)</f>
        <v>0</v>
      </c>
      <c r="AP123" s="69">
        <f>'НП ДЕННА'!AP127</f>
        <v>0</v>
      </c>
      <c r="AQ123" s="276">
        <f>IF('НП ДЕННА'!AQ127&gt;0,IF(ROUND('НП ДЕННА'!AQ127*$CF$4,0)&gt;0,ROUND('НП ДЕННА'!AQ127*$CF$4,0)*2,2),0)</f>
        <v>0</v>
      </c>
      <c r="AR123" s="276">
        <f>IF('НП ДЕННА'!AR127&gt;0,IF(ROUND('НП ДЕННА'!AR127*$CF$4,0)&gt;0,ROUND('НП ДЕННА'!AR127*$CF$4,0)*2,2),0)</f>
        <v>0</v>
      </c>
      <c r="AS123" s="276">
        <f>IF('НП ДЕННА'!AS127&gt;0,IF(ROUND('НП ДЕННА'!AS127*$CF$4,0)&gt;0,ROUND('НП ДЕННА'!AS127*$CF$4,0)*2,2),0)</f>
        <v>0</v>
      </c>
      <c r="AT123" s="69">
        <f>'НП ДЕННА'!AT127</f>
        <v>0</v>
      </c>
      <c r="AU123" s="276">
        <f>IF('НП ДЕННА'!AU127&gt;0,IF(ROUND('НП ДЕННА'!AU127*$CF$4,0)&gt;0,ROUND('НП ДЕННА'!AU127*$CF$4,0)*2,2),0)</f>
        <v>0</v>
      </c>
      <c r="AV123" s="276">
        <f>IF('НП ДЕННА'!AV127&gt;0,IF(ROUND('НП ДЕННА'!AV127*$CF$4,0)&gt;0,ROUND('НП ДЕННА'!AV127*$CF$4,0)*2,2),0)</f>
        <v>0</v>
      </c>
      <c r="AW123" s="276">
        <f>IF('НП ДЕННА'!AW127&gt;0,IF(ROUND('НП ДЕННА'!AW127*$CF$4,0)&gt;0,ROUND('НП ДЕННА'!AW127*$CF$4,0)*2,2),0)</f>
        <v>0</v>
      </c>
      <c r="AX123" s="69">
        <f>'НП ДЕННА'!AX127</f>
        <v>0</v>
      </c>
      <c r="AY123" s="276">
        <f>IF('НП ДЕННА'!AY127&gt;0,IF(ROUND('НП ДЕННА'!AY127*$CF$4,0)&gt;0,ROUND('НП ДЕННА'!AY127*$CF$4,0)*2,2),0)</f>
        <v>0</v>
      </c>
      <c r="AZ123" s="276">
        <f>IF('НП ДЕННА'!AZ127&gt;0,IF(ROUND('НП ДЕННА'!AZ127*$CF$4,0)&gt;0,ROUND('НП ДЕННА'!AZ127*$CF$4,0)*2,2),0)</f>
        <v>0</v>
      </c>
      <c r="BA123" s="276">
        <f>IF('НП ДЕННА'!BA127&gt;0,IF(ROUND('НП ДЕННА'!BA127*$CF$4,0)&gt;0,ROUND('НП ДЕННА'!BA127*$CF$4,0)*2,2),0)</f>
        <v>0</v>
      </c>
      <c r="BB123" s="69">
        <f>'НП ДЕННА'!BB127</f>
        <v>0</v>
      </c>
      <c r="BC123" s="276">
        <f>IF('НП ДЕННА'!BC127&gt;0,IF(ROUND('НП ДЕННА'!BC127*$CF$4,0)&gt;0,ROUND('НП ДЕННА'!BC127*$CF$4,0)*2,2),0)</f>
        <v>0</v>
      </c>
      <c r="BD123" s="276">
        <f>IF('НП ДЕННА'!BD127&gt;0,IF(ROUND('НП ДЕННА'!BD127*$CF$4,0)&gt;0,ROUND('НП ДЕННА'!BD127*$CF$4,0)*2,2),0)</f>
        <v>0</v>
      </c>
      <c r="BE123" s="276">
        <f>IF('НП ДЕННА'!BE127&gt;0,IF(ROUND('НП ДЕННА'!BE127*$CF$4,0)&gt;0,ROUND('НП ДЕННА'!BE127*$CF$4,0)*2,2),0)</f>
        <v>0</v>
      </c>
      <c r="BF123" s="69">
        <f>'НП ДЕННА'!BF127</f>
        <v>0</v>
      </c>
      <c r="BG123" s="276">
        <f>IF('НП ДЕННА'!BG127&gt;0,IF(ROUND('НП ДЕННА'!BG127*$CF$4,0)&gt;0,ROUND('НП ДЕННА'!BG127*$CF$4,0)*2,2),0)</f>
        <v>0</v>
      </c>
      <c r="BH123" s="276">
        <f>IF('НП ДЕННА'!BH127&gt;0,IF(ROUND('НП ДЕННА'!BH127*$CF$4,0)&gt;0,ROUND('НП ДЕННА'!BH127*$CF$4,0)*2,2),0)</f>
        <v>0</v>
      </c>
      <c r="BI123" s="276">
        <f>IF('НП ДЕННА'!BI127&gt;0,IF(ROUND('НП ДЕННА'!BI127*$CF$4,0)&gt;0,ROUND('НП ДЕННА'!BI127*$CF$4,0)*2,2),0)</f>
        <v>0</v>
      </c>
      <c r="BJ123" s="69">
        <f>'НП ДЕННА'!BJ127</f>
        <v>0</v>
      </c>
      <c r="BK123" s="276">
        <f>IF('НП ДЕННА'!BK127&gt;0,IF(ROUND('НП ДЕННА'!BK127*$CF$4,0)&gt;0,ROUND('НП ДЕННА'!BK127*$CF$4,0)*2,2),0)</f>
        <v>0</v>
      </c>
      <c r="BL123" s="276">
        <f>IF('НП ДЕННА'!BL127&gt;0,IF(ROUND('НП ДЕННА'!BL127*$CF$4,0)&gt;0,ROUND('НП ДЕННА'!BL127*$CF$4,0)*2,2),0)</f>
        <v>0</v>
      </c>
      <c r="BM123" s="276">
        <f>IF('НП ДЕННА'!BM127&gt;0,IF(ROUND('НП ДЕННА'!BM127*$CF$4,0)&gt;0,ROUND('НП ДЕННА'!BM127*$CF$4,0)*2,2),0)</f>
        <v>0</v>
      </c>
      <c r="BN123" s="69">
        <f>'НП ДЕННА'!BN127</f>
        <v>0</v>
      </c>
      <c r="BO123" s="276">
        <f>IF('НП ДЕННА'!BO127&gt;0,IF(ROUND('НП ДЕННА'!BO127*$CF$4,0)&gt;0,ROUND('НП ДЕННА'!BO127*$CF$4,0)*2,2),0)</f>
        <v>0</v>
      </c>
      <c r="BP123" s="276">
        <f>IF('НП ДЕННА'!BP127&gt;0,IF(ROUND('НП ДЕННА'!BP127*$CF$4,0)&gt;0,ROUND('НП ДЕННА'!BP127*$CF$4,0)*2,2),0)</f>
        <v>0</v>
      </c>
      <c r="BQ123" s="276">
        <f>IF('НП ДЕННА'!BQ127&gt;0,IF(ROUND('НП ДЕННА'!BQ127*$CF$4,0)&gt;0,ROUND('НП ДЕННА'!BQ127*$CF$4,0)*2,2),0)</f>
        <v>0</v>
      </c>
      <c r="BR123" s="69">
        <f>'НП ДЕННА'!BR127</f>
        <v>0</v>
      </c>
      <c r="BS123" s="276">
        <f>IF('НП ДЕННА'!BS127&gt;0,IF(ROUND('НП ДЕННА'!BS127*$CF$4,0)&gt;0,ROUND('НП ДЕННА'!BS127*$CF$4,0)*2,2),0)</f>
        <v>0</v>
      </c>
      <c r="BT123" s="276">
        <f>IF('НП ДЕННА'!BT127&gt;0,IF(ROUND('НП ДЕННА'!BT127*$CF$4,0)&gt;0,ROUND('НП ДЕННА'!BT127*$CF$4,0)*2,2),0)</f>
        <v>0</v>
      </c>
      <c r="BU123" s="276">
        <f>IF('НП ДЕННА'!BU127&gt;0,IF(ROUND('НП ДЕННА'!BU127*$CF$4,0)&gt;0,ROUND('НП ДЕННА'!BU127*$CF$4,0)*2,2),0)</f>
        <v>0</v>
      </c>
      <c r="BV123" s="69">
        <f>'НП ДЕННА'!BV127</f>
        <v>0</v>
      </c>
      <c r="BW123" s="276">
        <f>IF('НП ДЕННА'!BW127&gt;0,IF(ROUND('НП ДЕННА'!BW127*$CF$4,0)&gt;0,ROUND('НП ДЕННА'!BW127*$CF$4,0)*2,2),0)</f>
        <v>0</v>
      </c>
      <c r="BX123" s="276">
        <f>IF('НП ДЕННА'!BX127&gt;0,IF(ROUND('НП ДЕННА'!BX127*$CF$4,0)&gt;0,ROUND('НП ДЕННА'!BX127*$CF$4,0)*2,2),0)</f>
        <v>0</v>
      </c>
      <c r="BY123" s="276">
        <f>IF('НП ДЕННА'!BY127&gt;0,IF(ROUND('НП ДЕННА'!BY127*$CF$4,0)&gt;0,ROUND('НП ДЕННА'!BY127*$CF$4,0)*2,2),0)</f>
        <v>0</v>
      </c>
      <c r="BZ123" s="69">
        <f>'НП ДЕННА'!BZ127</f>
        <v>0</v>
      </c>
      <c r="CA123" s="276">
        <f>IF('НП ДЕННА'!CA127&gt;0,IF(ROUND('НП ДЕННА'!CA127*$CF$4,0)&gt;0,ROUND('НП ДЕННА'!CA127*$CF$4,0)*2,2),0)</f>
        <v>0</v>
      </c>
      <c r="CB123" s="276">
        <f>IF('НП ДЕННА'!CB127&gt;0,IF(ROUND('НП ДЕННА'!CB127*$CF$4,0)&gt;0,ROUND('НП ДЕННА'!CB127*$CF$4,0)*2,2),0)</f>
        <v>0</v>
      </c>
      <c r="CC123" s="276">
        <f>IF('НП ДЕННА'!CC127&gt;0,IF(ROUND('НП ДЕННА'!CC127*$CF$4,0)&gt;0,ROUND('НП ДЕННА'!CC127*$CF$4,0)*2,2),0)</f>
        <v>0</v>
      </c>
      <c r="CD123" s="69">
        <f>'НП ДЕННА'!CD127</f>
        <v>0</v>
      </c>
      <c r="CE123" s="62">
        <f t="shared" si="47"/>
        <v>0</v>
      </c>
    </row>
    <row r="124" spans="1:83" s="19" customFormat="1" ht="10.199999999999999" hidden="1" x14ac:dyDescent="0.2">
      <c r="A124" s="22" t="str">
        <f>'НП ДЕННА'!A128</f>
        <v>2.16</v>
      </c>
      <c r="B124" s="270" t="str">
        <f>'НП ДЕННА'!B128</f>
        <v>Вибіркова дисципліна 16</v>
      </c>
      <c r="C124" s="271"/>
      <c r="D124" s="272">
        <f>'НП ДЕННА'!D128</f>
        <v>0</v>
      </c>
      <c r="E124" s="273">
        <f>'НП ДЕННА'!E128</f>
        <v>0</v>
      </c>
      <c r="F124" s="273">
        <f>'НП ДЕННА'!F128</f>
        <v>0</v>
      </c>
      <c r="G124" s="274">
        <f>'НП ДЕННА'!G128</f>
        <v>0</v>
      </c>
      <c r="H124" s="272">
        <f>'НП ДЕННА'!H128</f>
        <v>0</v>
      </c>
      <c r="I124" s="273">
        <f>'НП ДЕННА'!I128</f>
        <v>0</v>
      </c>
      <c r="J124" s="273">
        <f>'НП ДЕННА'!J128</f>
        <v>0</v>
      </c>
      <c r="K124" s="273">
        <f>'НП ДЕННА'!K128</f>
        <v>0</v>
      </c>
      <c r="L124" s="273"/>
      <c r="M124" s="273"/>
      <c r="N124" s="273"/>
      <c r="O124" s="273"/>
      <c r="P124" s="273">
        <f>'НП ДЕННА'!P128</f>
        <v>0</v>
      </c>
      <c r="Q124" s="273">
        <f>'НП ДЕННА'!Q128</f>
        <v>0</v>
      </c>
      <c r="R124" s="273">
        <f>'НП ДЕННА'!R128</f>
        <v>0</v>
      </c>
      <c r="S124" s="273">
        <f>'НП ДЕННА'!S128</f>
        <v>0</v>
      </c>
      <c r="T124" s="257">
        <f>'НП ДЕННА'!T128</f>
        <v>0</v>
      </c>
      <c r="U124" s="257">
        <f>'НП ДЕННА'!U128</f>
        <v>0</v>
      </c>
      <c r="V124" s="272">
        <f>'НП ДЕННА'!V128</f>
        <v>0</v>
      </c>
      <c r="W124" s="273">
        <f>'НП ДЕННА'!W128</f>
        <v>0</v>
      </c>
      <c r="X124" s="273">
        <f>'НП ДЕННА'!X128</f>
        <v>0</v>
      </c>
      <c r="Y124" s="273">
        <f>'НП ДЕННА'!Y128</f>
        <v>0</v>
      </c>
      <c r="Z124" s="273">
        <f>'НП ДЕННА'!Z128</f>
        <v>0</v>
      </c>
      <c r="AA124" s="273">
        <f>'НП ДЕННА'!AA128</f>
        <v>0</v>
      </c>
      <c r="AB124" s="273">
        <f>'НП ДЕННА'!AB128</f>
        <v>0</v>
      </c>
      <c r="AC124" s="275">
        <f>'НП ДЕННА'!AC128</f>
        <v>0</v>
      </c>
      <c r="AD124" s="134">
        <f>'НП ДЕННА'!AD128</f>
        <v>0</v>
      </c>
      <c r="AE124" s="9"/>
      <c r="AF124" s="9"/>
      <c r="AG124" s="9"/>
      <c r="AH124" s="9"/>
      <c r="AI124" s="276">
        <f>IF('НП ДЕННА'!AI128&gt;0,IF(ROUND('НП ДЕННА'!AI128*$CF$4,0)&gt;0,ROUND('НП ДЕННА'!AI128*$CF$4,0)*2,2),0)</f>
        <v>0</v>
      </c>
      <c r="AJ124" s="276">
        <f>IF('НП ДЕННА'!AJ128&gt;0,IF(ROUND('НП ДЕННА'!AJ128*$CF$4,0)&gt;0,ROUND('НП ДЕННА'!AJ128*$CF$4,0)*2,2),0)</f>
        <v>0</v>
      </c>
      <c r="AK124" s="276">
        <f>IF('НП ДЕННА'!AK128&gt;0,IF(ROUND('НП ДЕННА'!AK128*$CF$4,0)&gt;0,ROUND('НП ДЕННА'!AK128*$CF$4,0)*2,2),0)</f>
        <v>0</v>
      </c>
      <c r="AL124" s="69">
        <f>'НП ДЕННА'!AL128</f>
        <v>0</v>
      </c>
      <c r="AM124" s="276">
        <f>IF('НП ДЕННА'!AM128&gt;0,IF(ROUND('НП ДЕННА'!AM128*$CF$4,0)&gt;0,ROUND('НП ДЕННА'!AM128*$CF$4,0)*2,2),0)</f>
        <v>0</v>
      </c>
      <c r="AN124" s="276">
        <f>IF('НП ДЕННА'!AN128&gt;0,IF(ROUND('НП ДЕННА'!AN128*$CF$4,0)&gt;0,ROUND('НП ДЕННА'!AN128*$CF$4,0)*2,2),0)</f>
        <v>0</v>
      </c>
      <c r="AO124" s="276">
        <f>IF('НП ДЕННА'!AO128&gt;0,IF(ROUND('НП ДЕННА'!AO128*$CF$4,0)&gt;0,ROUND('НП ДЕННА'!AO128*$CF$4,0)*2,2),0)</f>
        <v>0</v>
      </c>
      <c r="AP124" s="69">
        <f>'НП ДЕННА'!AP128</f>
        <v>0</v>
      </c>
      <c r="AQ124" s="276">
        <f>IF('НП ДЕННА'!AQ128&gt;0,IF(ROUND('НП ДЕННА'!AQ128*$CF$4,0)&gt;0,ROUND('НП ДЕННА'!AQ128*$CF$4,0)*2,2),0)</f>
        <v>0</v>
      </c>
      <c r="AR124" s="276">
        <f>IF('НП ДЕННА'!AR128&gt;0,IF(ROUND('НП ДЕННА'!AR128*$CF$4,0)&gt;0,ROUND('НП ДЕННА'!AR128*$CF$4,0)*2,2),0)</f>
        <v>0</v>
      </c>
      <c r="AS124" s="276">
        <f>IF('НП ДЕННА'!AS128&gt;0,IF(ROUND('НП ДЕННА'!AS128*$CF$4,0)&gt;0,ROUND('НП ДЕННА'!AS128*$CF$4,0)*2,2),0)</f>
        <v>0</v>
      </c>
      <c r="AT124" s="69">
        <f>'НП ДЕННА'!AT128</f>
        <v>0</v>
      </c>
      <c r="AU124" s="276">
        <f>IF('НП ДЕННА'!AU128&gt;0,IF(ROUND('НП ДЕННА'!AU128*$CF$4,0)&gt;0,ROUND('НП ДЕННА'!AU128*$CF$4,0)*2,2),0)</f>
        <v>0</v>
      </c>
      <c r="AV124" s="276">
        <f>IF('НП ДЕННА'!AV128&gt;0,IF(ROUND('НП ДЕННА'!AV128*$CF$4,0)&gt;0,ROUND('НП ДЕННА'!AV128*$CF$4,0)*2,2),0)</f>
        <v>0</v>
      </c>
      <c r="AW124" s="276">
        <f>IF('НП ДЕННА'!AW128&gt;0,IF(ROUND('НП ДЕННА'!AW128*$CF$4,0)&gt;0,ROUND('НП ДЕННА'!AW128*$CF$4,0)*2,2),0)</f>
        <v>0</v>
      </c>
      <c r="AX124" s="69">
        <f>'НП ДЕННА'!AX128</f>
        <v>0</v>
      </c>
      <c r="AY124" s="276">
        <f>IF('НП ДЕННА'!AY128&gt;0,IF(ROUND('НП ДЕННА'!AY128*$CF$4,0)&gt;0,ROUND('НП ДЕННА'!AY128*$CF$4,0)*2,2),0)</f>
        <v>0</v>
      </c>
      <c r="AZ124" s="276">
        <f>IF('НП ДЕННА'!AZ128&gt;0,IF(ROUND('НП ДЕННА'!AZ128*$CF$4,0)&gt;0,ROUND('НП ДЕННА'!AZ128*$CF$4,0)*2,2),0)</f>
        <v>0</v>
      </c>
      <c r="BA124" s="276">
        <f>IF('НП ДЕННА'!BA128&gt;0,IF(ROUND('НП ДЕННА'!BA128*$CF$4,0)&gt;0,ROUND('НП ДЕННА'!BA128*$CF$4,0)*2,2),0)</f>
        <v>0</v>
      </c>
      <c r="BB124" s="69">
        <f>'НП ДЕННА'!BB128</f>
        <v>0</v>
      </c>
      <c r="BC124" s="276">
        <f>IF('НП ДЕННА'!BC128&gt;0,IF(ROUND('НП ДЕННА'!BC128*$CF$4,0)&gt;0,ROUND('НП ДЕННА'!BC128*$CF$4,0)*2,2),0)</f>
        <v>0</v>
      </c>
      <c r="BD124" s="276">
        <f>IF('НП ДЕННА'!BD128&gt;0,IF(ROUND('НП ДЕННА'!BD128*$CF$4,0)&gt;0,ROUND('НП ДЕННА'!BD128*$CF$4,0)*2,2),0)</f>
        <v>0</v>
      </c>
      <c r="BE124" s="276">
        <f>IF('НП ДЕННА'!BE128&gt;0,IF(ROUND('НП ДЕННА'!BE128*$CF$4,0)&gt;0,ROUND('НП ДЕННА'!BE128*$CF$4,0)*2,2),0)</f>
        <v>0</v>
      </c>
      <c r="BF124" s="69">
        <f>'НП ДЕННА'!BF128</f>
        <v>0</v>
      </c>
      <c r="BG124" s="276">
        <f>IF('НП ДЕННА'!BG128&gt;0,IF(ROUND('НП ДЕННА'!BG128*$CF$4,0)&gt;0,ROUND('НП ДЕННА'!BG128*$CF$4,0)*2,2),0)</f>
        <v>0</v>
      </c>
      <c r="BH124" s="276">
        <f>IF('НП ДЕННА'!BH128&gt;0,IF(ROUND('НП ДЕННА'!BH128*$CF$4,0)&gt;0,ROUND('НП ДЕННА'!BH128*$CF$4,0)*2,2),0)</f>
        <v>0</v>
      </c>
      <c r="BI124" s="276">
        <f>IF('НП ДЕННА'!BI128&gt;0,IF(ROUND('НП ДЕННА'!BI128*$CF$4,0)&gt;0,ROUND('НП ДЕННА'!BI128*$CF$4,0)*2,2),0)</f>
        <v>0</v>
      </c>
      <c r="BJ124" s="69">
        <f>'НП ДЕННА'!BJ128</f>
        <v>0</v>
      </c>
      <c r="BK124" s="276">
        <f>IF('НП ДЕННА'!BK128&gt;0,IF(ROUND('НП ДЕННА'!BK128*$CF$4,0)&gt;0,ROUND('НП ДЕННА'!BK128*$CF$4,0)*2,2),0)</f>
        <v>0</v>
      </c>
      <c r="BL124" s="276">
        <f>IF('НП ДЕННА'!BL128&gt;0,IF(ROUND('НП ДЕННА'!BL128*$CF$4,0)&gt;0,ROUND('НП ДЕННА'!BL128*$CF$4,0)*2,2),0)</f>
        <v>0</v>
      </c>
      <c r="BM124" s="276">
        <f>IF('НП ДЕННА'!BM128&gt;0,IF(ROUND('НП ДЕННА'!BM128*$CF$4,0)&gt;0,ROUND('НП ДЕННА'!BM128*$CF$4,0)*2,2),0)</f>
        <v>0</v>
      </c>
      <c r="BN124" s="69">
        <f>'НП ДЕННА'!BN128</f>
        <v>0</v>
      </c>
      <c r="BO124" s="276">
        <f>IF('НП ДЕННА'!BO128&gt;0,IF(ROUND('НП ДЕННА'!BO128*$CF$4,0)&gt;0,ROUND('НП ДЕННА'!BO128*$CF$4,0)*2,2),0)</f>
        <v>0</v>
      </c>
      <c r="BP124" s="276">
        <f>IF('НП ДЕННА'!BP128&gt;0,IF(ROUND('НП ДЕННА'!BP128*$CF$4,0)&gt;0,ROUND('НП ДЕННА'!BP128*$CF$4,0)*2,2),0)</f>
        <v>0</v>
      </c>
      <c r="BQ124" s="276">
        <f>IF('НП ДЕННА'!BQ128&gt;0,IF(ROUND('НП ДЕННА'!BQ128*$CF$4,0)&gt;0,ROUND('НП ДЕННА'!BQ128*$CF$4,0)*2,2),0)</f>
        <v>0</v>
      </c>
      <c r="BR124" s="69">
        <f>'НП ДЕННА'!BR128</f>
        <v>0</v>
      </c>
      <c r="BS124" s="276">
        <f>IF('НП ДЕННА'!BS128&gt;0,IF(ROUND('НП ДЕННА'!BS128*$CF$4,0)&gt;0,ROUND('НП ДЕННА'!BS128*$CF$4,0)*2,2),0)</f>
        <v>0</v>
      </c>
      <c r="BT124" s="276">
        <f>IF('НП ДЕННА'!BT128&gt;0,IF(ROUND('НП ДЕННА'!BT128*$CF$4,0)&gt;0,ROUND('НП ДЕННА'!BT128*$CF$4,0)*2,2),0)</f>
        <v>0</v>
      </c>
      <c r="BU124" s="276">
        <f>IF('НП ДЕННА'!BU128&gt;0,IF(ROUND('НП ДЕННА'!BU128*$CF$4,0)&gt;0,ROUND('НП ДЕННА'!BU128*$CF$4,0)*2,2),0)</f>
        <v>0</v>
      </c>
      <c r="BV124" s="69">
        <f>'НП ДЕННА'!BV128</f>
        <v>0</v>
      </c>
      <c r="BW124" s="276">
        <f>IF('НП ДЕННА'!BW128&gt;0,IF(ROUND('НП ДЕННА'!BW128*$CF$4,0)&gt;0,ROUND('НП ДЕННА'!BW128*$CF$4,0)*2,2),0)</f>
        <v>0</v>
      </c>
      <c r="BX124" s="276">
        <f>IF('НП ДЕННА'!BX128&gt;0,IF(ROUND('НП ДЕННА'!BX128*$CF$4,0)&gt;0,ROUND('НП ДЕННА'!BX128*$CF$4,0)*2,2),0)</f>
        <v>0</v>
      </c>
      <c r="BY124" s="276">
        <f>IF('НП ДЕННА'!BY128&gt;0,IF(ROUND('НП ДЕННА'!BY128*$CF$4,0)&gt;0,ROUND('НП ДЕННА'!BY128*$CF$4,0)*2,2),0)</f>
        <v>0</v>
      </c>
      <c r="BZ124" s="69">
        <f>'НП ДЕННА'!BZ128</f>
        <v>0</v>
      </c>
      <c r="CA124" s="276">
        <f>IF('НП ДЕННА'!CA128&gt;0,IF(ROUND('НП ДЕННА'!CA128*$CF$4,0)&gt;0,ROUND('НП ДЕННА'!CA128*$CF$4,0)*2,2),0)</f>
        <v>0</v>
      </c>
      <c r="CB124" s="276">
        <f>IF('НП ДЕННА'!CB128&gt;0,IF(ROUND('НП ДЕННА'!CB128*$CF$4,0)&gt;0,ROUND('НП ДЕННА'!CB128*$CF$4,0)*2,2),0)</f>
        <v>0</v>
      </c>
      <c r="CC124" s="276">
        <f>IF('НП ДЕННА'!CC128&gt;0,IF(ROUND('НП ДЕННА'!CC128*$CF$4,0)&gt;0,ROUND('НП ДЕННА'!CC128*$CF$4,0)*2,2),0)</f>
        <v>0</v>
      </c>
      <c r="CD124" s="69">
        <f>'НП ДЕННА'!CD128</f>
        <v>0</v>
      </c>
      <c r="CE124" s="62">
        <f t="shared" si="47"/>
        <v>0</v>
      </c>
    </row>
    <row r="125" spans="1:83" s="19" customFormat="1" ht="10.199999999999999" hidden="1" x14ac:dyDescent="0.2">
      <c r="A125" s="22" t="str">
        <f>'НП ДЕННА'!A129</f>
        <v>2.17</v>
      </c>
      <c r="B125" s="270" t="str">
        <f>'НП ДЕННА'!B129</f>
        <v>Вибіркова дисципліна 17</v>
      </c>
      <c r="C125" s="271"/>
      <c r="D125" s="272">
        <f>'НП ДЕННА'!D129</f>
        <v>0</v>
      </c>
      <c r="E125" s="273">
        <f>'НП ДЕННА'!E129</f>
        <v>0</v>
      </c>
      <c r="F125" s="273">
        <f>'НП ДЕННА'!F129</f>
        <v>0</v>
      </c>
      <c r="G125" s="274">
        <f>'НП ДЕННА'!G129</f>
        <v>0</v>
      </c>
      <c r="H125" s="272">
        <f>'НП ДЕННА'!H129</f>
        <v>0</v>
      </c>
      <c r="I125" s="273">
        <f>'НП ДЕННА'!I129</f>
        <v>0</v>
      </c>
      <c r="J125" s="273">
        <f>'НП ДЕННА'!J129</f>
        <v>0</v>
      </c>
      <c r="K125" s="273">
        <f>'НП ДЕННА'!K129</f>
        <v>0</v>
      </c>
      <c r="L125" s="273"/>
      <c r="M125" s="273"/>
      <c r="N125" s="273"/>
      <c r="O125" s="273"/>
      <c r="P125" s="273">
        <f>'НП ДЕННА'!P129</f>
        <v>0</v>
      </c>
      <c r="Q125" s="273">
        <f>'НП ДЕННА'!Q129</f>
        <v>0</v>
      </c>
      <c r="R125" s="273">
        <f>'НП ДЕННА'!R129</f>
        <v>0</v>
      </c>
      <c r="S125" s="273">
        <f>'НП ДЕННА'!S129</f>
        <v>0</v>
      </c>
      <c r="T125" s="257">
        <f>'НП ДЕННА'!T129</f>
        <v>0</v>
      </c>
      <c r="U125" s="257">
        <f>'НП ДЕННА'!U129</f>
        <v>0</v>
      </c>
      <c r="V125" s="272">
        <f>'НП ДЕННА'!V129</f>
        <v>0</v>
      </c>
      <c r="W125" s="273">
        <f>'НП ДЕННА'!W129</f>
        <v>0</v>
      </c>
      <c r="X125" s="273">
        <f>'НП ДЕННА'!X129</f>
        <v>0</v>
      </c>
      <c r="Y125" s="273">
        <f>'НП ДЕННА'!Y129</f>
        <v>0</v>
      </c>
      <c r="Z125" s="273">
        <f>'НП ДЕННА'!Z129</f>
        <v>0</v>
      </c>
      <c r="AA125" s="273">
        <f>'НП ДЕННА'!AA129</f>
        <v>0</v>
      </c>
      <c r="AB125" s="273">
        <f>'НП ДЕННА'!AB129</f>
        <v>0</v>
      </c>
      <c r="AC125" s="275">
        <f>'НП ДЕННА'!AC129</f>
        <v>0</v>
      </c>
      <c r="AD125" s="134">
        <f>'НП ДЕННА'!AD129</f>
        <v>0</v>
      </c>
      <c r="AE125" s="9"/>
      <c r="AF125" s="9"/>
      <c r="AG125" s="9"/>
      <c r="AH125" s="9"/>
      <c r="AI125" s="276">
        <f>IF('НП ДЕННА'!AI129&gt;0,IF(ROUND('НП ДЕННА'!AI129*$CF$4,0)&gt;0,ROUND('НП ДЕННА'!AI129*$CF$4,0)*2,2),0)</f>
        <v>0</v>
      </c>
      <c r="AJ125" s="276">
        <f>IF('НП ДЕННА'!AJ129&gt;0,IF(ROUND('НП ДЕННА'!AJ129*$CF$4,0)&gt;0,ROUND('НП ДЕННА'!AJ129*$CF$4,0)*2,2),0)</f>
        <v>0</v>
      </c>
      <c r="AK125" s="276">
        <f>IF('НП ДЕННА'!AK129&gt;0,IF(ROUND('НП ДЕННА'!AK129*$CF$4,0)&gt;0,ROUND('НП ДЕННА'!AK129*$CF$4,0)*2,2),0)</f>
        <v>0</v>
      </c>
      <c r="AL125" s="69">
        <f>'НП ДЕННА'!AL129</f>
        <v>0</v>
      </c>
      <c r="AM125" s="276">
        <f>IF('НП ДЕННА'!AM129&gt;0,IF(ROUND('НП ДЕННА'!AM129*$CF$4,0)&gt;0,ROUND('НП ДЕННА'!AM129*$CF$4,0)*2,2),0)</f>
        <v>0</v>
      </c>
      <c r="AN125" s="276">
        <f>IF('НП ДЕННА'!AN129&gt;0,IF(ROUND('НП ДЕННА'!AN129*$CF$4,0)&gt;0,ROUND('НП ДЕННА'!AN129*$CF$4,0)*2,2),0)</f>
        <v>0</v>
      </c>
      <c r="AO125" s="276">
        <f>IF('НП ДЕННА'!AO129&gt;0,IF(ROUND('НП ДЕННА'!AO129*$CF$4,0)&gt;0,ROUND('НП ДЕННА'!AO129*$CF$4,0)*2,2),0)</f>
        <v>0</v>
      </c>
      <c r="AP125" s="69">
        <f>'НП ДЕННА'!AP129</f>
        <v>0</v>
      </c>
      <c r="AQ125" s="276">
        <f>IF('НП ДЕННА'!AQ129&gt;0,IF(ROUND('НП ДЕННА'!AQ129*$CF$4,0)&gt;0,ROUND('НП ДЕННА'!AQ129*$CF$4,0)*2,2),0)</f>
        <v>0</v>
      </c>
      <c r="AR125" s="276">
        <f>IF('НП ДЕННА'!AR129&gt;0,IF(ROUND('НП ДЕННА'!AR129*$CF$4,0)&gt;0,ROUND('НП ДЕННА'!AR129*$CF$4,0)*2,2),0)</f>
        <v>0</v>
      </c>
      <c r="AS125" s="276">
        <f>IF('НП ДЕННА'!AS129&gt;0,IF(ROUND('НП ДЕННА'!AS129*$CF$4,0)&gt;0,ROUND('НП ДЕННА'!AS129*$CF$4,0)*2,2),0)</f>
        <v>0</v>
      </c>
      <c r="AT125" s="69">
        <f>'НП ДЕННА'!AT129</f>
        <v>0</v>
      </c>
      <c r="AU125" s="276">
        <f>IF('НП ДЕННА'!AU129&gt;0,IF(ROUND('НП ДЕННА'!AU129*$CF$4,0)&gt;0,ROUND('НП ДЕННА'!AU129*$CF$4,0)*2,2),0)</f>
        <v>0</v>
      </c>
      <c r="AV125" s="276">
        <f>IF('НП ДЕННА'!AV129&gt;0,IF(ROUND('НП ДЕННА'!AV129*$CF$4,0)&gt;0,ROUND('НП ДЕННА'!AV129*$CF$4,0)*2,2),0)</f>
        <v>0</v>
      </c>
      <c r="AW125" s="276">
        <f>IF('НП ДЕННА'!AW129&gt;0,IF(ROUND('НП ДЕННА'!AW129*$CF$4,0)&gt;0,ROUND('НП ДЕННА'!AW129*$CF$4,0)*2,2),0)</f>
        <v>0</v>
      </c>
      <c r="AX125" s="69">
        <f>'НП ДЕННА'!AX129</f>
        <v>0</v>
      </c>
      <c r="AY125" s="276">
        <f>IF('НП ДЕННА'!AY129&gt;0,IF(ROUND('НП ДЕННА'!AY129*$CF$4,0)&gt;0,ROUND('НП ДЕННА'!AY129*$CF$4,0)*2,2),0)</f>
        <v>0</v>
      </c>
      <c r="AZ125" s="276">
        <f>IF('НП ДЕННА'!AZ129&gt;0,IF(ROUND('НП ДЕННА'!AZ129*$CF$4,0)&gt;0,ROUND('НП ДЕННА'!AZ129*$CF$4,0)*2,2),0)</f>
        <v>0</v>
      </c>
      <c r="BA125" s="276">
        <f>IF('НП ДЕННА'!BA129&gt;0,IF(ROUND('НП ДЕННА'!BA129*$CF$4,0)&gt;0,ROUND('НП ДЕННА'!BA129*$CF$4,0)*2,2),0)</f>
        <v>0</v>
      </c>
      <c r="BB125" s="69">
        <f>'НП ДЕННА'!BB129</f>
        <v>0</v>
      </c>
      <c r="BC125" s="276">
        <f>IF('НП ДЕННА'!BC129&gt;0,IF(ROUND('НП ДЕННА'!BC129*$CF$4,0)&gt;0,ROUND('НП ДЕННА'!BC129*$CF$4,0)*2,2),0)</f>
        <v>0</v>
      </c>
      <c r="BD125" s="276">
        <f>IF('НП ДЕННА'!BD129&gt;0,IF(ROUND('НП ДЕННА'!BD129*$CF$4,0)&gt;0,ROUND('НП ДЕННА'!BD129*$CF$4,0)*2,2),0)</f>
        <v>0</v>
      </c>
      <c r="BE125" s="276">
        <f>IF('НП ДЕННА'!BE129&gt;0,IF(ROUND('НП ДЕННА'!BE129*$CF$4,0)&gt;0,ROUND('НП ДЕННА'!BE129*$CF$4,0)*2,2),0)</f>
        <v>0</v>
      </c>
      <c r="BF125" s="69">
        <f>'НП ДЕННА'!BF129</f>
        <v>0</v>
      </c>
      <c r="BG125" s="276">
        <f>IF('НП ДЕННА'!BG129&gt;0,IF(ROUND('НП ДЕННА'!BG129*$CF$4,0)&gt;0,ROUND('НП ДЕННА'!BG129*$CF$4,0)*2,2),0)</f>
        <v>0</v>
      </c>
      <c r="BH125" s="276">
        <f>IF('НП ДЕННА'!BH129&gt;0,IF(ROUND('НП ДЕННА'!BH129*$CF$4,0)&gt;0,ROUND('НП ДЕННА'!BH129*$CF$4,0)*2,2),0)</f>
        <v>0</v>
      </c>
      <c r="BI125" s="276">
        <f>IF('НП ДЕННА'!BI129&gt;0,IF(ROUND('НП ДЕННА'!BI129*$CF$4,0)&gt;0,ROUND('НП ДЕННА'!BI129*$CF$4,0)*2,2),0)</f>
        <v>0</v>
      </c>
      <c r="BJ125" s="69">
        <f>'НП ДЕННА'!BJ129</f>
        <v>0</v>
      </c>
      <c r="BK125" s="276">
        <f>IF('НП ДЕННА'!BK129&gt;0,IF(ROUND('НП ДЕННА'!BK129*$CF$4,0)&gt;0,ROUND('НП ДЕННА'!BK129*$CF$4,0)*2,2),0)</f>
        <v>0</v>
      </c>
      <c r="BL125" s="276">
        <f>IF('НП ДЕННА'!BL129&gt;0,IF(ROUND('НП ДЕННА'!BL129*$CF$4,0)&gt;0,ROUND('НП ДЕННА'!BL129*$CF$4,0)*2,2),0)</f>
        <v>0</v>
      </c>
      <c r="BM125" s="276">
        <f>IF('НП ДЕННА'!BM129&gt;0,IF(ROUND('НП ДЕННА'!BM129*$CF$4,0)&gt;0,ROUND('НП ДЕННА'!BM129*$CF$4,0)*2,2),0)</f>
        <v>0</v>
      </c>
      <c r="BN125" s="69">
        <f>'НП ДЕННА'!BN129</f>
        <v>0</v>
      </c>
      <c r="BO125" s="276">
        <f>IF('НП ДЕННА'!BO129&gt;0,IF(ROUND('НП ДЕННА'!BO129*$CF$4,0)&gt;0,ROUND('НП ДЕННА'!BO129*$CF$4,0)*2,2),0)</f>
        <v>0</v>
      </c>
      <c r="BP125" s="276">
        <f>IF('НП ДЕННА'!BP129&gt;0,IF(ROUND('НП ДЕННА'!BP129*$CF$4,0)&gt;0,ROUND('НП ДЕННА'!BP129*$CF$4,0)*2,2),0)</f>
        <v>0</v>
      </c>
      <c r="BQ125" s="276">
        <f>IF('НП ДЕННА'!BQ129&gt;0,IF(ROUND('НП ДЕННА'!BQ129*$CF$4,0)&gt;0,ROUND('НП ДЕННА'!BQ129*$CF$4,0)*2,2),0)</f>
        <v>0</v>
      </c>
      <c r="BR125" s="69">
        <f>'НП ДЕННА'!BR129</f>
        <v>0</v>
      </c>
      <c r="BS125" s="276">
        <f>IF('НП ДЕННА'!BS129&gt;0,IF(ROUND('НП ДЕННА'!BS129*$CF$4,0)&gt;0,ROUND('НП ДЕННА'!BS129*$CF$4,0)*2,2),0)</f>
        <v>0</v>
      </c>
      <c r="BT125" s="276">
        <f>IF('НП ДЕННА'!BT129&gt;0,IF(ROUND('НП ДЕННА'!BT129*$CF$4,0)&gt;0,ROUND('НП ДЕННА'!BT129*$CF$4,0)*2,2),0)</f>
        <v>0</v>
      </c>
      <c r="BU125" s="276">
        <f>IF('НП ДЕННА'!BU129&gt;0,IF(ROUND('НП ДЕННА'!BU129*$CF$4,0)&gt;0,ROUND('НП ДЕННА'!BU129*$CF$4,0)*2,2),0)</f>
        <v>0</v>
      </c>
      <c r="BV125" s="69">
        <f>'НП ДЕННА'!BV129</f>
        <v>0</v>
      </c>
      <c r="BW125" s="276">
        <f>IF('НП ДЕННА'!BW129&gt;0,IF(ROUND('НП ДЕННА'!BW129*$CF$4,0)&gt;0,ROUND('НП ДЕННА'!BW129*$CF$4,0)*2,2),0)</f>
        <v>0</v>
      </c>
      <c r="BX125" s="276">
        <f>IF('НП ДЕННА'!BX129&gt;0,IF(ROUND('НП ДЕННА'!BX129*$CF$4,0)&gt;0,ROUND('НП ДЕННА'!BX129*$CF$4,0)*2,2),0)</f>
        <v>0</v>
      </c>
      <c r="BY125" s="276">
        <f>IF('НП ДЕННА'!BY129&gt;0,IF(ROUND('НП ДЕННА'!BY129*$CF$4,0)&gt;0,ROUND('НП ДЕННА'!BY129*$CF$4,0)*2,2),0)</f>
        <v>0</v>
      </c>
      <c r="BZ125" s="69">
        <f>'НП ДЕННА'!BZ129</f>
        <v>0</v>
      </c>
      <c r="CA125" s="276">
        <f>IF('НП ДЕННА'!CA129&gt;0,IF(ROUND('НП ДЕННА'!CA129*$CF$4,0)&gt;0,ROUND('НП ДЕННА'!CA129*$CF$4,0)*2,2),0)</f>
        <v>0</v>
      </c>
      <c r="CB125" s="276">
        <f>IF('НП ДЕННА'!CB129&gt;0,IF(ROUND('НП ДЕННА'!CB129*$CF$4,0)&gt;0,ROUND('НП ДЕННА'!CB129*$CF$4,0)*2,2),0)</f>
        <v>0</v>
      </c>
      <c r="CC125" s="276">
        <f>IF('НП ДЕННА'!CC129&gt;0,IF(ROUND('НП ДЕННА'!CC129*$CF$4,0)&gt;0,ROUND('НП ДЕННА'!CC129*$CF$4,0)*2,2),0)</f>
        <v>0</v>
      </c>
      <c r="CD125" s="69">
        <f>'НП ДЕННА'!CD129</f>
        <v>0</v>
      </c>
      <c r="CE125" s="62">
        <f t="shared" si="47"/>
        <v>0</v>
      </c>
    </row>
    <row r="126" spans="1:83" s="19" customFormat="1" ht="10.199999999999999" hidden="1" x14ac:dyDescent="0.2">
      <c r="A126" s="22" t="str">
        <f>'НП ДЕННА'!A130</f>
        <v>2.18</v>
      </c>
      <c r="B126" s="270" t="str">
        <f>'НП ДЕННА'!B130</f>
        <v>Вибіркова дисципліна 18</v>
      </c>
      <c r="C126" s="271"/>
      <c r="D126" s="272">
        <f>'НП ДЕННА'!D130</f>
        <v>0</v>
      </c>
      <c r="E126" s="273">
        <f>'НП ДЕННА'!E130</f>
        <v>0</v>
      </c>
      <c r="F126" s="273">
        <f>'НП ДЕННА'!F130</f>
        <v>0</v>
      </c>
      <c r="G126" s="274">
        <f>'НП ДЕННА'!G130</f>
        <v>0</v>
      </c>
      <c r="H126" s="272">
        <f>'НП ДЕННА'!H130</f>
        <v>0</v>
      </c>
      <c r="I126" s="273">
        <f>'НП ДЕННА'!I130</f>
        <v>0</v>
      </c>
      <c r="J126" s="273">
        <f>'НП ДЕННА'!J130</f>
        <v>0</v>
      </c>
      <c r="K126" s="273">
        <f>'НП ДЕННА'!K130</f>
        <v>0</v>
      </c>
      <c r="L126" s="273"/>
      <c r="M126" s="273"/>
      <c r="N126" s="273"/>
      <c r="O126" s="273"/>
      <c r="P126" s="273">
        <f>'НП ДЕННА'!P130</f>
        <v>0</v>
      </c>
      <c r="Q126" s="273">
        <f>'НП ДЕННА'!Q130</f>
        <v>0</v>
      </c>
      <c r="R126" s="273">
        <f>'НП ДЕННА'!R130</f>
        <v>0</v>
      </c>
      <c r="S126" s="273">
        <f>'НП ДЕННА'!S130</f>
        <v>0</v>
      </c>
      <c r="T126" s="257">
        <f>'НП ДЕННА'!T130</f>
        <v>0</v>
      </c>
      <c r="U126" s="257">
        <f>'НП ДЕННА'!U130</f>
        <v>0</v>
      </c>
      <c r="V126" s="272">
        <f>'НП ДЕННА'!V130</f>
        <v>0</v>
      </c>
      <c r="W126" s="273">
        <f>'НП ДЕННА'!W130</f>
        <v>0</v>
      </c>
      <c r="X126" s="273">
        <f>'НП ДЕННА'!X130</f>
        <v>0</v>
      </c>
      <c r="Y126" s="273">
        <f>'НП ДЕННА'!Y130</f>
        <v>0</v>
      </c>
      <c r="Z126" s="273">
        <f>'НП ДЕННА'!Z130</f>
        <v>0</v>
      </c>
      <c r="AA126" s="273">
        <f>'НП ДЕННА'!AA130</f>
        <v>0</v>
      </c>
      <c r="AB126" s="273">
        <f>'НП ДЕННА'!AB130</f>
        <v>0</v>
      </c>
      <c r="AC126" s="275">
        <f>'НП ДЕННА'!AC130</f>
        <v>0</v>
      </c>
      <c r="AD126" s="134">
        <f>'НП ДЕННА'!AD130</f>
        <v>0</v>
      </c>
      <c r="AE126" s="9"/>
      <c r="AF126" s="9"/>
      <c r="AG126" s="9"/>
      <c r="AH126" s="9"/>
      <c r="AI126" s="276">
        <f>IF('НП ДЕННА'!AI130&gt;0,IF(ROUND('НП ДЕННА'!AI130*$CF$4,0)&gt;0,ROUND('НП ДЕННА'!AI130*$CF$4,0)*2,2),0)</f>
        <v>0</v>
      </c>
      <c r="AJ126" s="276">
        <f>IF('НП ДЕННА'!AJ130&gt;0,IF(ROUND('НП ДЕННА'!AJ130*$CF$4,0)&gt;0,ROUND('НП ДЕННА'!AJ130*$CF$4,0)*2,2),0)</f>
        <v>0</v>
      </c>
      <c r="AK126" s="276">
        <f>IF('НП ДЕННА'!AK130&gt;0,IF(ROUND('НП ДЕННА'!AK130*$CF$4,0)&gt;0,ROUND('НП ДЕННА'!AK130*$CF$4,0)*2,2),0)</f>
        <v>0</v>
      </c>
      <c r="AL126" s="69">
        <f>'НП ДЕННА'!AL130</f>
        <v>0</v>
      </c>
      <c r="AM126" s="276">
        <f>IF('НП ДЕННА'!AM130&gt;0,IF(ROUND('НП ДЕННА'!AM130*$CF$4,0)&gt;0,ROUND('НП ДЕННА'!AM130*$CF$4,0)*2,2),0)</f>
        <v>0</v>
      </c>
      <c r="AN126" s="276">
        <f>IF('НП ДЕННА'!AN130&gt;0,IF(ROUND('НП ДЕННА'!AN130*$CF$4,0)&gt;0,ROUND('НП ДЕННА'!AN130*$CF$4,0)*2,2),0)</f>
        <v>0</v>
      </c>
      <c r="AO126" s="276">
        <f>IF('НП ДЕННА'!AO130&gt;0,IF(ROUND('НП ДЕННА'!AO130*$CF$4,0)&gt;0,ROUND('НП ДЕННА'!AO130*$CF$4,0)*2,2),0)</f>
        <v>0</v>
      </c>
      <c r="AP126" s="69">
        <f>'НП ДЕННА'!AP130</f>
        <v>0</v>
      </c>
      <c r="AQ126" s="276">
        <f>IF('НП ДЕННА'!AQ130&gt;0,IF(ROUND('НП ДЕННА'!AQ130*$CF$4,0)&gt;0,ROUND('НП ДЕННА'!AQ130*$CF$4,0)*2,2),0)</f>
        <v>0</v>
      </c>
      <c r="AR126" s="276">
        <f>IF('НП ДЕННА'!AR130&gt;0,IF(ROUND('НП ДЕННА'!AR130*$CF$4,0)&gt;0,ROUND('НП ДЕННА'!AR130*$CF$4,0)*2,2),0)</f>
        <v>0</v>
      </c>
      <c r="AS126" s="276">
        <f>IF('НП ДЕННА'!AS130&gt;0,IF(ROUND('НП ДЕННА'!AS130*$CF$4,0)&gt;0,ROUND('НП ДЕННА'!AS130*$CF$4,0)*2,2),0)</f>
        <v>0</v>
      </c>
      <c r="AT126" s="69">
        <f>'НП ДЕННА'!AT130</f>
        <v>0</v>
      </c>
      <c r="AU126" s="276">
        <f>IF('НП ДЕННА'!AU130&gt;0,IF(ROUND('НП ДЕННА'!AU130*$CF$4,0)&gt;0,ROUND('НП ДЕННА'!AU130*$CF$4,0)*2,2),0)</f>
        <v>0</v>
      </c>
      <c r="AV126" s="276">
        <f>IF('НП ДЕННА'!AV130&gt;0,IF(ROUND('НП ДЕННА'!AV130*$CF$4,0)&gt;0,ROUND('НП ДЕННА'!AV130*$CF$4,0)*2,2),0)</f>
        <v>0</v>
      </c>
      <c r="AW126" s="276">
        <f>IF('НП ДЕННА'!AW130&gt;0,IF(ROUND('НП ДЕННА'!AW130*$CF$4,0)&gt;0,ROUND('НП ДЕННА'!AW130*$CF$4,0)*2,2),0)</f>
        <v>0</v>
      </c>
      <c r="AX126" s="69">
        <f>'НП ДЕННА'!AX130</f>
        <v>0</v>
      </c>
      <c r="AY126" s="276">
        <f>IF('НП ДЕННА'!AY130&gt;0,IF(ROUND('НП ДЕННА'!AY130*$CF$4,0)&gt;0,ROUND('НП ДЕННА'!AY130*$CF$4,0)*2,2),0)</f>
        <v>0</v>
      </c>
      <c r="AZ126" s="276">
        <f>IF('НП ДЕННА'!AZ130&gt;0,IF(ROUND('НП ДЕННА'!AZ130*$CF$4,0)&gt;0,ROUND('НП ДЕННА'!AZ130*$CF$4,0)*2,2),0)</f>
        <v>0</v>
      </c>
      <c r="BA126" s="276">
        <f>IF('НП ДЕННА'!BA130&gt;0,IF(ROUND('НП ДЕННА'!BA130*$CF$4,0)&gt;0,ROUND('НП ДЕННА'!BA130*$CF$4,0)*2,2),0)</f>
        <v>0</v>
      </c>
      <c r="BB126" s="69">
        <f>'НП ДЕННА'!BB130</f>
        <v>0</v>
      </c>
      <c r="BC126" s="276">
        <f>IF('НП ДЕННА'!BC130&gt;0,IF(ROUND('НП ДЕННА'!BC130*$CF$4,0)&gt;0,ROUND('НП ДЕННА'!BC130*$CF$4,0)*2,2),0)</f>
        <v>0</v>
      </c>
      <c r="BD126" s="276">
        <f>IF('НП ДЕННА'!BD130&gt;0,IF(ROUND('НП ДЕННА'!BD130*$CF$4,0)&gt;0,ROUND('НП ДЕННА'!BD130*$CF$4,0)*2,2),0)</f>
        <v>0</v>
      </c>
      <c r="BE126" s="276">
        <f>IF('НП ДЕННА'!BE130&gt;0,IF(ROUND('НП ДЕННА'!BE130*$CF$4,0)&gt;0,ROUND('НП ДЕННА'!BE130*$CF$4,0)*2,2),0)</f>
        <v>0</v>
      </c>
      <c r="BF126" s="69">
        <f>'НП ДЕННА'!BF130</f>
        <v>0</v>
      </c>
      <c r="BG126" s="276">
        <f>IF('НП ДЕННА'!BG130&gt;0,IF(ROUND('НП ДЕННА'!BG130*$CF$4,0)&gt;0,ROUND('НП ДЕННА'!BG130*$CF$4,0)*2,2),0)</f>
        <v>0</v>
      </c>
      <c r="BH126" s="276">
        <f>IF('НП ДЕННА'!BH130&gt;0,IF(ROUND('НП ДЕННА'!BH130*$CF$4,0)&gt;0,ROUND('НП ДЕННА'!BH130*$CF$4,0)*2,2),0)</f>
        <v>0</v>
      </c>
      <c r="BI126" s="276">
        <f>IF('НП ДЕННА'!BI130&gt;0,IF(ROUND('НП ДЕННА'!BI130*$CF$4,0)&gt;0,ROUND('НП ДЕННА'!BI130*$CF$4,0)*2,2),0)</f>
        <v>0</v>
      </c>
      <c r="BJ126" s="69">
        <f>'НП ДЕННА'!BJ130</f>
        <v>0</v>
      </c>
      <c r="BK126" s="276">
        <f>IF('НП ДЕННА'!BK130&gt;0,IF(ROUND('НП ДЕННА'!BK130*$CF$4,0)&gt;0,ROUND('НП ДЕННА'!BK130*$CF$4,0)*2,2),0)</f>
        <v>0</v>
      </c>
      <c r="BL126" s="276">
        <f>IF('НП ДЕННА'!BL130&gt;0,IF(ROUND('НП ДЕННА'!BL130*$CF$4,0)&gt;0,ROUND('НП ДЕННА'!BL130*$CF$4,0)*2,2),0)</f>
        <v>0</v>
      </c>
      <c r="BM126" s="276">
        <f>IF('НП ДЕННА'!BM130&gt;0,IF(ROUND('НП ДЕННА'!BM130*$CF$4,0)&gt;0,ROUND('НП ДЕННА'!BM130*$CF$4,0)*2,2),0)</f>
        <v>0</v>
      </c>
      <c r="BN126" s="69">
        <f>'НП ДЕННА'!BN130</f>
        <v>0</v>
      </c>
      <c r="BO126" s="276">
        <f>IF('НП ДЕННА'!BO130&gt;0,IF(ROUND('НП ДЕННА'!BO130*$CF$4,0)&gt;0,ROUND('НП ДЕННА'!BO130*$CF$4,0)*2,2),0)</f>
        <v>0</v>
      </c>
      <c r="BP126" s="276">
        <f>IF('НП ДЕННА'!BP130&gt;0,IF(ROUND('НП ДЕННА'!BP130*$CF$4,0)&gt;0,ROUND('НП ДЕННА'!BP130*$CF$4,0)*2,2),0)</f>
        <v>0</v>
      </c>
      <c r="BQ126" s="276">
        <f>IF('НП ДЕННА'!BQ130&gt;0,IF(ROUND('НП ДЕННА'!BQ130*$CF$4,0)&gt;0,ROUND('НП ДЕННА'!BQ130*$CF$4,0)*2,2),0)</f>
        <v>0</v>
      </c>
      <c r="BR126" s="69">
        <f>'НП ДЕННА'!BR130</f>
        <v>0</v>
      </c>
      <c r="BS126" s="276">
        <f>IF('НП ДЕННА'!BS130&gt;0,IF(ROUND('НП ДЕННА'!BS130*$CF$4,0)&gt;0,ROUND('НП ДЕННА'!BS130*$CF$4,0)*2,2),0)</f>
        <v>0</v>
      </c>
      <c r="BT126" s="276">
        <f>IF('НП ДЕННА'!BT130&gt;0,IF(ROUND('НП ДЕННА'!BT130*$CF$4,0)&gt;0,ROUND('НП ДЕННА'!BT130*$CF$4,0)*2,2),0)</f>
        <v>0</v>
      </c>
      <c r="BU126" s="276">
        <f>IF('НП ДЕННА'!BU130&gt;0,IF(ROUND('НП ДЕННА'!BU130*$CF$4,0)&gt;0,ROUND('НП ДЕННА'!BU130*$CF$4,0)*2,2),0)</f>
        <v>0</v>
      </c>
      <c r="BV126" s="69">
        <f>'НП ДЕННА'!BV130</f>
        <v>0</v>
      </c>
      <c r="BW126" s="276">
        <f>IF('НП ДЕННА'!BW130&gt;0,IF(ROUND('НП ДЕННА'!BW130*$CF$4,0)&gt;0,ROUND('НП ДЕННА'!BW130*$CF$4,0)*2,2),0)</f>
        <v>0</v>
      </c>
      <c r="BX126" s="276">
        <f>IF('НП ДЕННА'!BX130&gt;0,IF(ROUND('НП ДЕННА'!BX130*$CF$4,0)&gt;0,ROUND('НП ДЕННА'!BX130*$CF$4,0)*2,2),0)</f>
        <v>0</v>
      </c>
      <c r="BY126" s="276">
        <f>IF('НП ДЕННА'!BY130&gt;0,IF(ROUND('НП ДЕННА'!BY130*$CF$4,0)&gt;0,ROUND('НП ДЕННА'!BY130*$CF$4,0)*2,2),0)</f>
        <v>0</v>
      </c>
      <c r="BZ126" s="69">
        <f>'НП ДЕННА'!BZ130</f>
        <v>0</v>
      </c>
      <c r="CA126" s="276">
        <f>IF('НП ДЕННА'!CA130&gt;0,IF(ROUND('НП ДЕННА'!CA130*$CF$4,0)&gt;0,ROUND('НП ДЕННА'!CA130*$CF$4,0)*2,2),0)</f>
        <v>0</v>
      </c>
      <c r="CB126" s="276">
        <f>IF('НП ДЕННА'!CB130&gt;0,IF(ROUND('НП ДЕННА'!CB130*$CF$4,0)&gt;0,ROUND('НП ДЕННА'!CB130*$CF$4,0)*2,2),0)</f>
        <v>0</v>
      </c>
      <c r="CC126" s="276">
        <f>IF('НП ДЕННА'!CC130&gt;0,IF(ROUND('НП ДЕННА'!CC130*$CF$4,0)&gt;0,ROUND('НП ДЕННА'!CC130*$CF$4,0)*2,2),0)</f>
        <v>0</v>
      </c>
      <c r="CD126" s="69">
        <f>'НП ДЕННА'!CD130</f>
        <v>0</v>
      </c>
      <c r="CE126" s="62">
        <f t="shared" si="47"/>
        <v>0</v>
      </c>
    </row>
    <row r="127" spans="1:83" s="19" customFormat="1" ht="10.199999999999999" hidden="1" x14ac:dyDescent="0.2">
      <c r="A127" s="22" t="str">
        <f>'НП ДЕННА'!A131</f>
        <v>2.19</v>
      </c>
      <c r="B127" s="270" t="str">
        <f>'НП ДЕННА'!B131</f>
        <v>Вибіркова дисципліна 19</v>
      </c>
      <c r="C127" s="271"/>
      <c r="D127" s="272">
        <f>'НП ДЕННА'!D131</f>
        <v>0</v>
      </c>
      <c r="E127" s="273">
        <f>'НП ДЕННА'!E131</f>
        <v>0</v>
      </c>
      <c r="F127" s="273">
        <f>'НП ДЕННА'!F131</f>
        <v>0</v>
      </c>
      <c r="G127" s="274">
        <f>'НП ДЕННА'!G131</f>
        <v>0</v>
      </c>
      <c r="H127" s="272">
        <f>'НП ДЕННА'!H131</f>
        <v>0</v>
      </c>
      <c r="I127" s="273">
        <f>'НП ДЕННА'!I131</f>
        <v>0</v>
      </c>
      <c r="J127" s="273">
        <f>'НП ДЕННА'!J131</f>
        <v>0</v>
      </c>
      <c r="K127" s="273">
        <f>'НП ДЕННА'!K131</f>
        <v>0</v>
      </c>
      <c r="L127" s="273"/>
      <c r="M127" s="273"/>
      <c r="N127" s="273"/>
      <c r="O127" s="273"/>
      <c r="P127" s="273">
        <f>'НП ДЕННА'!P131</f>
        <v>0</v>
      </c>
      <c r="Q127" s="273">
        <f>'НП ДЕННА'!Q131</f>
        <v>0</v>
      </c>
      <c r="R127" s="273">
        <f>'НП ДЕННА'!R131</f>
        <v>0</v>
      </c>
      <c r="S127" s="273">
        <f>'НП ДЕННА'!S131</f>
        <v>0</v>
      </c>
      <c r="T127" s="257">
        <f>'НП ДЕННА'!T131</f>
        <v>0</v>
      </c>
      <c r="U127" s="257">
        <f>'НП ДЕННА'!U131</f>
        <v>0</v>
      </c>
      <c r="V127" s="272">
        <f>'НП ДЕННА'!V131</f>
        <v>0</v>
      </c>
      <c r="W127" s="273">
        <f>'НП ДЕННА'!W131</f>
        <v>0</v>
      </c>
      <c r="X127" s="273">
        <f>'НП ДЕННА'!X131</f>
        <v>0</v>
      </c>
      <c r="Y127" s="273">
        <f>'НП ДЕННА'!Y131</f>
        <v>0</v>
      </c>
      <c r="Z127" s="273">
        <f>'НП ДЕННА'!Z131</f>
        <v>0</v>
      </c>
      <c r="AA127" s="273">
        <f>'НП ДЕННА'!AA131</f>
        <v>0</v>
      </c>
      <c r="AB127" s="273">
        <f>'НП ДЕННА'!AB131</f>
        <v>0</v>
      </c>
      <c r="AC127" s="275">
        <f>'НП ДЕННА'!AC131</f>
        <v>0</v>
      </c>
      <c r="AD127" s="134">
        <f>'НП ДЕННА'!AD131</f>
        <v>0</v>
      </c>
      <c r="AE127" s="9"/>
      <c r="AF127" s="9"/>
      <c r="AG127" s="9"/>
      <c r="AH127" s="9"/>
      <c r="AI127" s="276">
        <f>IF('НП ДЕННА'!AI131&gt;0,IF(ROUND('НП ДЕННА'!AI131*$CF$4,0)&gt;0,ROUND('НП ДЕННА'!AI131*$CF$4,0)*2,2),0)</f>
        <v>0</v>
      </c>
      <c r="AJ127" s="276">
        <f>IF('НП ДЕННА'!AJ131&gt;0,IF(ROUND('НП ДЕННА'!AJ131*$CF$4,0)&gt;0,ROUND('НП ДЕННА'!AJ131*$CF$4,0)*2,2),0)</f>
        <v>0</v>
      </c>
      <c r="AK127" s="276">
        <f>IF('НП ДЕННА'!AK131&gt;0,IF(ROUND('НП ДЕННА'!AK131*$CF$4,0)&gt;0,ROUND('НП ДЕННА'!AK131*$CF$4,0)*2,2),0)</f>
        <v>0</v>
      </c>
      <c r="AL127" s="69">
        <f>'НП ДЕННА'!AL131</f>
        <v>0</v>
      </c>
      <c r="AM127" s="276">
        <f>IF('НП ДЕННА'!AM131&gt;0,IF(ROUND('НП ДЕННА'!AM131*$CF$4,0)&gt;0,ROUND('НП ДЕННА'!AM131*$CF$4,0)*2,2),0)</f>
        <v>0</v>
      </c>
      <c r="AN127" s="276">
        <f>IF('НП ДЕННА'!AN131&gt;0,IF(ROUND('НП ДЕННА'!AN131*$CF$4,0)&gt;0,ROUND('НП ДЕННА'!AN131*$CF$4,0)*2,2),0)</f>
        <v>0</v>
      </c>
      <c r="AO127" s="276">
        <f>IF('НП ДЕННА'!AO131&gt;0,IF(ROUND('НП ДЕННА'!AO131*$CF$4,0)&gt;0,ROUND('НП ДЕННА'!AO131*$CF$4,0)*2,2),0)</f>
        <v>0</v>
      </c>
      <c r="AP127" s="69">
        <f>'НП ДЕННА'!AP131</f>
        <v>0</v>
      </c>
      <c r="AQ127" s="276">
        <f>IF('НП ДЕННА'!AQ131&gt;0,IF(ROUND('НП ДЕННА'!AQ131*$CF$4,0)&gt;0,ROUND('НП ДЕННА'!AQ131*$CF$4,0)*2,2),0)</f>
        <v>0</v>
      </c>
      <c r="AR127" s="276">
        <f>IF('НП ДЕННА'!AR131&gt;0,IF(ROUND('НП ДЕННА'!AR131*$CF$4,0)&gt;0,ROUND('НП ДЕННА'!AR131*$CF$4,0)*2,2),0)</f>
        <v>0</v>
      </c>
      <c r="AS127" s="276">
        <f>IF('НП ДЕННА'!AS131&gt;0,IF(ROUND('НП ДЕННА'!AS131*$CF$4,0)&gt;0,ROUND('НП ДЕННА'!AS131*$CF$4,0)*2,2),0)</f>
        <v>0</v>
      </c>
      <c r="AT127" s="69">
        <f>'НП ДЕННА'!AT131</f>
        <v>0</v>
      </c>
      <c r="AU127" s="276">
        <f>IF('НП ДЕННА'!AU131&gt;0,IF(ROUND('НП ДЕННА'!AU131*$CF$4,0)&gt;0,ROUND('НП ДЕННА'!AU131*$CF$4,0)*2,2),0)</f>
        <v>0</v>
      </c>
      <c r="AV127" s="276">
        <f>IF('НП ДЕННА'!AV131&gt;0,IF(ROUND('НП ДЕННА'!AV131*$CF$4,0)&gt;0,ROUND('НП ДЕННА'!AV131*$CF$4,0)*2,2),0)</f>
        <v>0</v>
      </c>
      <c r="AW127" s="276">
        <f>IF('НП ДЕННА'!AW131&gt;0,IF(ROUND('НП ДЕННА'!AW131*$CF$4,0)&gt;0,ROUND('НП ДЕННА'!AW131*$CF$4,0)*2,2),0)</f>
        <v>0</v>
      </c>
      <c r="AX127" s="69">
        <f>'НП ДЕННА'!AX131</f>
        <v>0</v>
      </c>
      <c r="AY127" s="276">
        <f>IF('НП ДЕННА'!AY131&gt;0,IF(ROUND('НП ДЕННА'!AY131*$CF$4,0)&gt;0,ROUND('НП ДЕННА'!AY131*$CF$4,0)*2,2),0)</f>
        <v>0</v>
      </c>
      <c r="AZ127" s="276">
        <f>IF('НП ДЕННА'!AZ131&gt;0,IF(ROUND('НП ДЕННА'!AZ131*$CF$4,0)&gt;0,ROUND('НП ДЕННА'!AZ131*$CF$4,0)*2,2),0)</f>
        <v>0</v>
      </c>
      <c r="BA127" s="276">
        <f>IF('НП ДЕННА'!BA131&gt;0,IF(ROUND('НП ДЕННА'!BA131*$CF$4,0)&gt;0,ROUND('НП ДЕННА'!BA131*$CF$4,0)*2,2),0)</f>
        <v>0</v>
      </c>
      <c r="BB127" s="69">
        <f>'НП ДЕННА'!BB131</f>
        <v>0</v>
      </c>
      <c r="BC127" s="276">
        <f>IF('НП ДЕННА'!BC131&gt;0,IF(ROUND('НП ДЕННА'!BC131*$CF$4,0)&gt;0,ROUND('НП ДЕННА'!BC131*$CF$4,0)*2,2),0)</f>
        <v>0</v>
      </c>
      <c r="BD127" s="276">
        <f>IF('НП ДЕННА'!BD131&gt;0,IF(ROUND('НП ДЕННА'!BD131*$CF$4,0)&gt;0,ROUND('НП ДЕННА'!BD131*$CF$4,0)*2,2),0)</f>
        <v>0</v>
      </c>
      <c r="BE127" s="276">
        <f>IF('НП ДЕННА'!BE131&gt;0,IF(ROUND('НП ДЕННА'!BE131*$CF$4,0)&gt;0,ROUND('НП ДЕННА'!BE131*$CF$4,0)*2,2),0)</f>
        <v>0</v>
      </c>
      <c r="BF127" s="69">
        <f>'НП ДЕННА'!BF131</f>
        <v>0</v>
      </c>
      <c r="BG127" s="276">
        <f>IF('НП ДЕННА'!BG131&gt;0,IF(ROUND('НП ДЕННА'!BG131*$CF$4,0)&gt;0,ROUND('НП ДЕННА'!BG131*$CF$4,0)*2,2),0)</f>
        <v>0</v>
      </c>
      <c r="BH127" s="276">
        <f>IF('НП ДЕННА'!BH131&gt;0,IF(ROUND('НП ДЕННА'!BH131*$CF$4,0)&gt;0,ROUND('НП ДЕННА'!BH131*$CF$4,0)*2,2),0)</f>
        <v>0</v>
      </c>
      <c r="BI127" s="276">
        <f>IF('НП ДЕННА'!BI131&gt;0,IF(ROUND('НП ДЕННА'!BI131*$CF$4,0)&gt;0,ROUND('НП ДЕННА'!BI131*$CF$4,0)*2,2),0)</f>
        <v>0</v>
      </c>
      <c r="BJ127" s="69">
        <f>'НП ДЕННА'!BJ131</f>
        <v>0</v>
      </c>
      <c r="BK127" s="276">
        <f>IF('НП ДЕННА'!BK131&gt;0,IF(ROUND('НП ДЕННА'!BK131*$CF$4,0)&gt;0,ROUND('НП ДЕННА'!BK131*$CF$4,0)*2,2),0)</f>
        <v>0</v>
      </c>
      <c r="BL127" s="276">
        <f>IF('НП ДЕННА'!BL131&gt;0,IF(ROUND('НП ДЕННА'!BL131*$CF$4,0)&gt;0,ROUND('НП ДЕННА'!BL131*$CF$4,0)*2,2),0)</f>
        <v>0</v>
      </c>
      <c r="BM127" s="276">
        <f>IF('НП ДЕННА'!BM131&gt;0,IF(ROUND('НП ДЕННА'!BM131*$CF$4,0)&gt;0,ROUND('НП ДЕННА'!BM131*$CF$4,0)*2,2),0)</f>
        <v>0</v>
      </c>
      <c r="BN127" s="69">
        <f>'НП ДЕННА'!BN131</f>
        <v>0</v>
      </c>
      <c r="BO127" s="276">
        <f>IF('НП ДЕННА'!BO131&gt;0,IF(ROUND('НП ДЕННА'!BO131*$CF$4,0)&gt;0,ROUND('НП ДЕННА'!BO131*$CF$4,0)*2,2),0)</f>
        <v>0</v>
      </c>
      <c r="BP127" s="276">
        <f>IF('НП ДЕННА'!BP131&gt;0,IF(ROUND('НП ДЕННА'!BP131*$CF$4,0)&gt;0,ROUND('НП ДЕННА'!BP131*$CF$4,0)*2,2),0)</f>
        <v>0</v>
      </c>
      <c r="BQ127" s="276">
        <f>IF('НП ДЕННА'!BQ131&gt;0,IF(ROUND('НП ДЕННА'!BQ131*$CF$4,0)&gt;0,ROUND('НП ДЕННА'!BQ131*$CF$4,0)*2,2),0)</f>
        <v>0</v>
      </c>
      <c r="BR127" s="69">
        <f>'НП ДЕННА'!BR131</f>
        <v>0</v>
      </c>
      <c r="BS127" s="276">
        <f>IF('НП ДЕННА'!BS131&gt;0,IF(ROUND('НП ДЕННА'!BS131*$CF$4,0)&gt;0,ROUND('НП ДЕННА'!BS131*$CF$4,0)*2,2),0)</f>
        <v>0</v>
      </c>
      <c r="BT127" s="276">
        <f>IF('НП ДЕННА'!BT131&gt;0,IF(ROUND('НП ДЕННА'!BT131*$CF$4,0)&gt;0,ROUND('НП ДЕННА'!BT131*$CF$4,0)*2,2),0)</f>
        <v>0</v>
      </c>
      <c r="BU127" s="276">
        <f>IF('НП ДЕННА'!BU131&gt;0,IF(ROUND('НП ДЕННА'!BU131*$CF$4,0)&gt;0,ROUND('НП ДЕННА'!BU131*$CF$4,0)*2,2),0)</f>
        <v>0</v>
      </c>
      <c r="BV127" s="69">
        <f>'НП ДЕННА'!BV131</f>
        <v>0</v>
      </c>
      <c r="BW127" s="276">
        <f>IF('НП ДЕННА'!BW131&gt;0,IF(ROUND('НП ДЕННА'!BW131*$CF$4,0)&gt;0,ROUND('НП ДЕННА'!BW131*$CF$4,0)*2,2),0)</f>
        <v>0</v>
      </c>
      <c r="BX127" s="276">
        <f>IF('НП ДЕННА'!BX131&gt;0,IF(ROUND('НП ДЕННА'!BX131*$CF$4,0)&gt;0,ROUND('НП ДЕННА'!BX131*$CF$4,0)*2,2),0)</f>
        <v>0</v>
      </c>
      <c r="BY127" s="276">
        <f>IF('НП ДЕННА'!BY131&gt;0,IF(ROUND('НП ДЕННА'!BY131*$CF$4,0)&gt;0,ROUND('НП ДЕННА'!BY131*$CF$4,0)*2,2),0)</f>
        <v>0</v>
      </c>
      <c r="BZ127" s="69">
        <f>'НП ДЕННА'!BZ131</f>
        <v>0</v>
      </c>
      <c r="CA127" s="276">
        <f>IF('НП ДЕННА'!CA131&gt;0,IF(ROUND('НП ДЕННА'!CA131*$CF$4,0)&gt;0,ROUND('НП ДЕННА'!CA131*$CF$4,0)*2,2),0)</f>
        <v>0</v>
      </c>
      <c r="CB127" s="276">
        <f>IF('НП ДЕННА'!CB131&gt;0,IF(ROUND('НП ДЕННА'!CB131*$CF$4,0)&gt;0,ROUND('НП ДЕННА'!CB131*$CF$4,0)*2,2),0)</f>
        <v>0</v>
      </c>
      <c r="CC127" s="276">
        <f>IF('НП ДЕННА'!CC131&gt;0,IF(ROUND('НП ДЕННА'!CC131*$CF$4,0)&gt;0,ROUND('НП ДЕННА'!CC131*$CF$4,0)*2,2),0)</f>
        <v>0</v>
      </c>
      <c r="CD127" s="69">
        <f>'НП ДЕННА'!CD131</f>
        <v>0</v>
      </c>
      <c r="CE127" s="62">
        <f t="shared" si="47"/>
        <v>0</v>
      </c>
    </row>
    <row r="128" spans="1:83" s="19" customFormat="1" ht="10.199999999999999" hidden="1" x14ac:dyDescent="0.2">
      <c r="A128" s="22" t="str">
        <f>'НП ДЕННА'!A132</f>
        <v>2.20</v>
      </c>
      <c r="B128" s="270" t="str">
        <f>'НП ДЕННА'!B132</f>
        <v>Вибіркова дисципліна 20</v>
      </c>
      <c r="C128" s="271"/>
      <c r="D128" s="272">
        <f>'НП ДЕННА'!D132</f>
        <v>0</v>
      </c>
      <c r="E128" s="273">
        <f>'НП ДЕННА'!E132</f>
        <v>0</v>
      </c>
      <c r="F128" s="273">
        <f>'НП ДЕННА'!F132</f>
        <v>0</v>
      </c>
      <c r="G128" s="274">
        <f>'НП ДЕННА'!G132</f>
        <v>0</v>
      </c>
      <c r="H128" s="272">
        <f>'НП ДЕННА'!H132</f>
        <v>0</v>
      </c>
      <c r="I128" s="273">
        <f>'НП ДЕННА'!I132</f>
        <v>0</v>
      </c>
      <c r="J128" s="273">
        <f>'НП ДЕННА'!J132</f>
        <v>0</v>
      </c>
      <c r="K128" s="273">
        <f>'НП ДЕННА'!K132</f>
        <v>0</v>
      </c>
      <c r="L128" s="273"/>
      <c r="M128" s="273"/>
      <c r="N128" s="273"/>
      <c r="O128" s="273"/>
      <c r="P128" s="273">
        <f>'НП ДЕННА'!P132</f>
        <v>0</v>
      </c>
      <c r="Q128" s="273">
        <f>'НП ДЕННА'!Q132</f>
        <v>0</v>
      </c>
      <c r="R128" s="273">
        <f>'НП ДЕННА'!R132</f>
        <v>0</v>
      </c>
      <c r="S128" s="273">
        <f>'НП ДЕННА'!S132</f>
        <v>0</v>
      </c>
      <c r="T128" s="257">
        <f>'НП ДЕННА'!T132</f>
        <v>0</v>
      </c>
      <c r="U128" s="257">
        <f>'НП ДЕННА'!U132</f>
        <v>0</v>
      </c>
      <c r="V128" s="272">
        <f>'НП ДЕННА'!V132</f>
        <v>0</v>
      </c>
      <c r="W128" s="273">
        <f>'НП ДЕННА'!W132</f>
        <v>0</v>
      </c>
      <c r="X128" s="273">
        <f>'НП ДЕННА'!X132</f>
        <v>0</v>
      </c>
      <c r="Y128" s="273">
        <f>'НП ДЕННА'!Y132</f>
        <v>0</v>
      </c>
      <c r="Z128" s="273">
        <f>'НП ДЕННА'!Z132</f>
        <v>0</v>
      </c>
      <c r="AA128" s="273">
        <f>'НП ДЕННА'!AA132</f>
        <v>0</v>
      </c>
      <c r="AB128" s="273">
        <f>'НП ДЕННА'!AB132</f>
        <v>0</v>
      </c>
      <c r="AC128" s="275">
        <f>'НП ДЕННА'!AC132</f>
        <v>0</v>
      </c>
      <c r="AD128" s="134">
        <f>'НП ДЕННА'!AD132</f>
        <v>0</v>
      </c>
      <c r="AE128" s="9"/>
      <c r="AF128" s="9"/>
      <c r="AG128" s="9"/>
      <c r="AH128" s="9"/>
      <c r="AI128" s="276">
        <f>IF('НП ДЕННА'!AI132&gt;0,IF(ROUND('НП ДЕННА'!AI132*$CF$4,0)&gt;0,ROUND('НП ДЕННА'!AI132*$CF$4,0)*2,2),0)</f>
        <v>0</v>
      </c>
      <c r="AJ128" s="276">
        <f>IF('НП ДЕННА'!AJ132&gt;0,IF(ROUND('НП ДЕННА'!AJ132*$CF$4,0)&gt;0,ROUND('НП ДЕННА'!AJ132*$CF$4,0)*2,2),0)</f>
        <v>0</v>
      </c>
      <c r="AK128" s="276">
        <f>IF('НП ДЕННА'!AK132&gt;0,IF(ROUND('НП ДЕННА'!AK132*$CF$4,0)&gt;0,ROUND('НП ДЕННА'!AK132*$CF$4,0)*2,2),0)</f>
        <v>0</v>
      </c>
      <c r="AL128" s="69">
        <f>'НП ДЕННА'!AL132</f>
        <v>0</v>
      </c>
      <c r="AM128" s="276">
        <f>IF('НП ДЕННА'!AM132&gt;0,IF(ROUND('НП ДЕННА'!AM132*$CF$4,0)&gt;0,ROUND('НП ДЕННА'!AM132*$CF$4,0)*2,2),0)</f>
        <v>0</v>
      </c>
      <c r="AN128" s="276">
        <f>IF('НП ДЕННА'!AN132&gt;0,IF(ROUND('НП ДЕННА'!AN132*$CF$4,0)&gt;0,ROUND('НП ДЕННА'!AN132*$CF$4,0)*2,2),0)</f>
        <v>0</v>
      </c>
      <c r="AO128" s="276">
        <f>IF('НП ДЕННА'!AO132&gt;0,IF(ROUND('НП ДЕННА'!AO132*$CF$4,0)&gt;0,ROUND('НП ДЕННА'!AO132*$CF$4,0)*2,2),0)</f>
        <v>0</v>
      </c>
      <c r="AP128" s="69">
        <f>'НП ДЕННА'!AP132</f>
        <v>0</v>
      </c>
      <c r="AQ128" s="276">
        <f>IF('НП ДЕННА'!AQ132&gt;0,IF(ROUND('НП ДЕННА'!AQ132*$CF$4,0)&gt;0,ROUND('НП ДЕННА'!AQ132*$CF$4,0)*2,2),0)</f>
        <v>0</v>
      </c>
      <c r="AR128" s="276">
        <f>IF('НП ДЕННА'!AR132&gt;0,IF(ROUND('НП ДЕННА'!AR132*$CF$4,0)&gt;0,ROUND('НП ДЕННА'!AR132*$CF$4,0)*2,2),0)</f>
        <v>0</v>
      </c>
      <c r="AS128" s="276">
        <f>IF('НП ДЕННА'!AS132&gt;0,IF(ROUND('НП ДЕННА'!AS132*$CF$4,0)&gt;0,ROUND('НП ДЕННА'!AS132*$CF$4,0)*2,2),0)</f>
        <v>0</v>
      </c>
      <c r="AT128" s="69">
        <f>'НП ДЕННА'!AT132</f>
        <v>0</v>
      </c>
      <c r="AU128" s="276">
        <f>IF('НП ДЕННА'!AU132&gt;0,IF(ROUND('НП ДЕННА'!AU132*$CF$4,0)&gt;0,ROUND('НП ДЕННА'!AU132*$CF$4,0)*2,2),0)</f>
        <v>0</v>
      </c>
      <c r="AV128" s="276">
        <f>IF('НП ДЕННА'!AV132&gt;0,IF(ROUND('НП ДЕННА'!AV132*$CF$4,0)&gt;0,ROUND('НП ДЕННА'!AV132*$CF$4,0)*2,2),0)</f>
        <v>0</v>
      </c>
      <c r="AW128" s="276">
        <f>IF('НП ДЕННА'!AW132&gt;0,IF(ROUND('НП ДЕННА'!AW132*$CF$4,0)&gt;0,ROUND('НП ДЕННА'!AW132*$CF$4,0)*2,2),0)</f>
        <v>0</v>
      </c>
      <c r="AX128" s="69">
        <f>'НП ДЕННА'!AX132</f>
        <v>0</v>
      </c>
      <c r="AY128" s="276">
        <f>IF('НП ДЕННА'!AY132&gt;0,IF(ROUND('НП ДЕННА'!AY132*$CF$4,0)&gt;0,ROUND('НП ДЕННА'!AY132*$CF$4,0)*2,2),0)</f>
        <v>0</v>
      </c>
      <c r="AZ128" s="276">
        <f>IF('НП ДЕННА'!AZ132&gt;0,IF(ROUND('НП ДЕННА'!AZ132*$CF$4,0)&gt;0,ROUND('НП ДЕННА'!AZ132*$CF$4,0)*2,2),0)</f>
        <v>0</v>
      </c>
      <c r="BA128" s="276">
        <f>IF('НП ДЕННА'!BA132&gt;0,IF(ROUND('НП ДЕННА'!BA132*$CF$4,0)&gt;0,ROUND('НП ДЕННА'!BA132*$CF$4,0)*2,2),0)</f>
        <v>0</v>
      </c>
      <c r="BB128" s="69">
        <f>'НП ДЕННА'!BB132</f>
        <v>0</v>
      </c>
      <c r="BC128" s="276">
        <f>IF('НП ДЕННА'!BC132&gt;0,IF(ROUND('НП ДЕННА'!BC132*$CF$4,0)&gt;0,ROUND('НП ДЕННА'!BC132*$CF$4,0)*2,2),0)</f>
        <v>0</v>
      </c>
      <c r="BD128" s="276">
        <f>IF('НП ДЕННА'!BD132&gt;0,IF(ROUND('НП ДЕННА'!BD132*$CF$4,0)&gt;0,ROUND('НП ДЕННА'!BD132*$CF$4,0)*2,2),0)</f>
        <v>0</v>
      </c>
      <c r="BE128" s="276">
        <f>IF('НП ДЕННА'!BE132&gt;0,IF(ROUND('НП ДЕННА'!BE132*$CF$4,0)&gt;0,ROUND('НП ДЕННА'!BE132*$CF$4,0)*2,2),0)</f>
        <v>0</v>
      </c>
      <c r="BF128" s="69">
        <f>'НП ДЕННА'!BF132</f>
        <v>0</v>
      </c>
      <c r="BG128" s="276">
        <f>IF('НП ДЕННА'!BG132&gt;0,IF(ROUND('НП ДЕННА'!BG132*$CF$4,0)&gt;0,ROUND('НП ДЕННА'!BG132*$CF$4,0)*2,2),0)</f>
        <v>0</v>
      </c>
      <c r="BH128" s="276">
        <f>IF('НП ДЕННА'!BH132&gt;0,IF(ROUND('НП ДЕННА'!BH132*$CF$4,0)&gt;0,ROUND('НП ДЕННА'!BH132*$CF$4,0)*2,2),0)</f>
        <v>0</v>
      </c>
      <c r="BI128" s="276">
        <f>IF('НП ДЕННА'!BI132&gt;0,IF(ROUND('НП ДЕННА'!BI132*$CF$4,0)&gt;0,ROUND('НП ДЕННА'!BI132*$CF$4,0)*2,2),0)</f>
        <v>0</v>
      </c>
      <c r="BJ128" s="69">
        <f>'НП ДЕННА'!BJ132</f>
        <v>0</v>
      </c>
      <c r="BK128" s="276">
        <f>IF('НП ДЕННА'!BK132&gt;0,IF(ROUND('НП ДЕННА'!BK132*$CF$4,0)&gt;0,ROUND('НП ДЕННА'!BK132*$CF$4,0)*2,2),0)</f>
        <v>0</v>
      </c>
      <c r="BL128" s="276">
        <f>IF('НП ДЕННА'!BL132&gt;0,IF(ROUND('НП ДЕННА'!BL132*$CF$4,0)&gt;0,ROUND('НП ДЕННА'!BL132*$CF$4,0)*2,2),0)</f>
        <v>0</v>
      </c>
      <c r="BM128" s="276">
        <f>IF('НП ДЕННА'!BM132&gt;0,IF(ROUND('НП ДЕННА'!BM132*$CF$4,0)&gt;0,ROUND('НП ДЕННА'!BM132*$CF$4,0)*2,2),0)</f>
        <v>0</v>
      </c>
      <c r="BN128" s="69">
        <f>'НП ДЕННА'!BN132</f>
        <v>0</v>
      </c>
      <c r="BO128" s="276">
        <f>IF('НП ДЕННА'!BO132&gt;0,IF(ROUND('НП ДЕННА'!BO132*$CF$4,0)&gt;0,ROUND('НП ДЕННА'!BO132*$CF$4,0)*2,2),0)</f>
        <v>0</v>
      </c>
      <c r="BP128" s="276">
        <f>IF('НП ДЕННА'!BP132&gt;0,IF(ROUND('НП ДЕННА'!BP132*$CF$4,0)&gt;0,ROUND('НП ДЕННА'!BP132*$CF$4,0)*2,2),0)</f>
        <v>0</v>
      </c>
      <c r="BQ128" s="276">
        <f>IF('НП ДЕННА'!BQ132&gt;0,IF(ROUND('НП ДЕННА'!BQ132*$CF$4,0)&gt;0,ROUND('НП ДЕННА'!BQ132*$CF$4,0)*2,2),0)</f>
        <v>0</v>
      </c>
      <c r="BR128" s="69">
        <f>'НП ДЕННА'!BR132</f>
        <v>0</v>
      </c>
      <c r="BS128" s="276">
        <f>IF('НП ДЕННА'!BS132&gt;0,IF(ROUND('НП ДЕННА'!BS132*$CF$4,0)&gt;0,ROUND('НП ДЕННА'!BS132*$CF$4,0)*2,2),0)</f>
        <v>0</v>
      </c>
      <c r="BT128" s="276">
        <f>IF('НП ДЕННА'!BT132&gt;0,IF(ROUND('НП ДЕННА'!BT132*$CF$4,0)&gt;0,ROUND('НП ДЕННА'!BT132*$CF$4,0)*2,2),0)</f>
        <v>0</v>
      </c>
      <c r="BU128" s="276">
        <f>IF('НП ДЕННА'!BU132&gt;0,IF(ROUND('НП ДЕННА'!BU132*$CF$4,0)&gt;0,ROUND('НП ДЕННА'!BU132*$CF$4,0)*2,2),0)</f>
        <v>0</v>
      </c>
      <c r="BV128" s="69">
        <f>'НП ДЕННА'!BV132</f>
        <v>0</v>
      </c>
      <c r="BW128" s="276">
        <f>IF('НП ДЕННА'!BW132&gt;0,IF(ROUND('НП ДЕННА'!BW132*$CF$4,0)&gt;0,ROUND('НП ДЕННА'!BW132*$CF$4,0)*2,2),0)</f>
        <v>0</v>
      </c>
      <c r="BX128" s="276">
        <f>IF('НП ДЕННА'!BX132&gt;0,IF(ROUND('НП ДЕННА'!BX132*$CF$4,0)&gt;0,ROUND('НП ДЕННА'!BX132*$CF$4,0)*2,2),0)</f>
        <v>0</v>
      </c>
      <c r="BY128" s="276">
        <f>IF('НП ДЕННА'!BY132&gt;0,IF(ROUND('НП ДЕННА'!BY132*$CF$4,0)&gt;0,ROUND('НП ДЕННА'!BY132*$CF$4,0)*2,2),0)</f>
        <v>0</v>
      </c>
      <c r="BZ128" s="69">
        <f>'НП ДЕННА'!BZ132</f>
        <v>0</v>
      </c>
      <c r="CA128" s="276">
        <f>IF('НП ДЕННА'!CA132&gt;0,IF(ROUND('НП ДЕННА'!CA132*$CF$4,0)&gt;0,ROUND('НП ДЕННА'!CA132*$CF$4,0)*2,2),0)</f>
        <v>0</v>
      </c>
      <c r="CB128" s="276">
        <f>IF('НП ДЕННА'!CB132&gt;0,IF(ROUND('НП ДЕННА'!CB132*$CF$4,0)&gt;0,ROUND('НП ДЕННА'!CB132*$CF$4,0)*2,2),0)</f>
        <v>0</v>
      </c>
      <c r="CC128" s="276">
        <f>IF('НП ДЕННА'!CC132&gt;0,IF(ROUND('НП ДЕННА'!CC132*$CF$4,0)&gt;0,ROUND('НП ДЕННА'!CC132*$CF$4,0)*2,2),0)</f>
        <v>0</v>
      </c>
      <c r="CD128" s="69">
        <f>'НП ДЕННА'!CD132</f>
        <v>0</v>
      </c>
      <c r="CE128" s="62">
        <f t="shared" si="47"/>
        <v>0</v>
      </c>
    </row>
    <row r="129" spans="1:83" s="19" customFormat="1" ht="10.199999999999999" x14ac:dyDescent="0.2">
      <c r="A129" s="301" t="s">
        <v>23</v>
      </c>
      <c r="B129" s="292" t="str">
        <f>'НП ДЕННА'!B133</f>
        <v xml:space="preserve">Вибіркові компоненти разом: </v>
      </c>
      <c r="C129" s="284"/>
      <c r="D129" s="170"/>
      <c r="E129" s="170"/>
      <c r="F129" s="170"/>
      <c r="G129" s="170"/>
      <c r="H129" s="170"/>
      <c r="I129" s="170"/>
      <c r="J129" s="170"/>
      <c r="K129" s="170"/>
      <c r="L129" s="170"/>
      <c r="M129" s="170"/>
      <c r="N129" s="170"/>
      <c r="O129" s="170"/>
      <c r="P129" s="273">
        <f>'НП ДЕННА'!P133</f>
        <v>0</v>
      </c>
      <c r="Q129" s="170"/>
      <c r="R129" s="170"/>
      <c r="S129" s="170"/>
      <c r="T129" s="170"/>
      <c r="U129" s="170"/>
      <c r="V129" s="170"/>
      <c r="W129" s="170"/>
      <c r="X129" s="170"/>
      <c r="Y129" s="170"/>
      <c r="Z129" s="170"/>
      <c r="AA129" s="170"/>
      <c r="AB129" s="171"/>
      <c r="AC129" s="233">
        <f>SUMIF($A109:$A128,"&gt;'#'",AC109:AC128)</f>
        <v>690</v>
      </c>
      <c r="AD129" s="233">
        <f>SUMIF($A109:$A128,"&gt;'#'",AD109:AD128)</f>
        <v>23</v>
      </c>
      <c r="AE129" s="233"/>
      <c r="AF129" s="233"/>
      <c r="AG129" s="233"/>
      <c r="AH129" s="233"/>
      <c r="AI129" s="224"/>
      <c r="AJ129" s="224"/>
      <c r="AK129" s="224"/>
      <c r="AL129" s="69">
        <f>SUM(AL109:AL128)</f>
        <v>0</v>
      </c>
      <c r="AM129" s="224"/>
      <c r="AN129" s="224"/>
      <c r="AO129" s="224"/>
      <c r="AP129" s="69">
        <f>SUM(AP109:AP128)</f>
        <v>15</v>
      </c>
      <c r="AQ129" s="224"/>
      <c r="AR129" s="224"/>
      <c r="AS129" s="224"/>
      <c r="AT129" s="69">
        <f>SUM(AT109:AT128)</f>
        <v>8</v>
      </c>
      <c r="AU129" s="224"/>
      <c r="AV129" s="224"/>
      <c r="AW129" s="224"/>
      <c r="AX129" s="69">
        <f>SUM(AX109:AX128)</f>
        <v>0</v>
      </c>
      <c r="AY129" s="224"/>
      <c r="AZ129" s="224"/>
      <c r="BA129" s="224"/>
      <c r="BB129" s="69">
        <f>SUM(BB109:BB128)</f>
        <v>0</v>
      </c>
      <c r="BC129" s="224"/>
      <c r="BD129" s="224"/>
      <c r="BE129" s="224"/>
      <c r="BF129" s="69">
        <f>SUM(BF109:BF128)</f>
        <v>0</v>
      </c>
      <c r="BG129" s="224"/>
      <c r="BH129" s="224"/>
      <c r="BI129" s="224"/>
      <c r="BJ129" s="69">
        <f>SUM(BJ109:BJ128)</f>
        <v>0</v>
      </c>
      <c r="BK129" s="224"/>
      <c r="BL129" s="224"/>
      <c r="BM129" s="224"/>
      <c r="BN129" s="69">
        <f>SUM(BN109:BN128)</f>
        <v>0</v>
      </c>
      <c r="BO129" s="224"/>
      <c r="BP129" s="224"/>
      <c r="BQ129" s="224"/>
      <c r="BR129" s="69">
        <f>SUM(BR109:BR128)</f>
        <v>0</v>
      </c>
      <c r="BS129" s="224"/>
      <c r="BT129" s="224"/>
      <c r="BU129" s="224"/>
      <c r="BV129" s="69">
        <f>SUM(BV109:BV128)</f>
        <v>0</v>
      </c>
      <c r="BW129" s="224"/>
      <c r="BX129" s="224"/>
      <c r="BY129" s="224"/>
      <c r="BZ129" s="69">
        <f>SUM(BZ109:BZ128)</f>
        <v>0</v>
      </c>
      <c r="CA129" s="224"/>
      <c r="CB129" s="224"/>
      <c r="CC129" s="224"/>
      <c r="CD129" s="69">
        <f>SUM(CD109:CD128)</f>
        <v>0</v>
      </c>
      <c r="CE129" s="63">
        <f t="shared" si="47"/>
        <v>0</v>
      </c>
    </row>
    <row r="130" spans="1:83" s="19" customFormat="1" ht="10.199999999999999" x14ac:dyDescent="0.2">
      <c r="A130" s="297"/>
      <c r="B130" s="297"/>
      <c r="C130" s="298"/>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0"/>
      <c r="BA130" s="170"/>
      <c r="BB130" s="170"/>
      <c r="BC130" s="170"/>
      <c r="BD130" s="170"/>
      <c r="BE130" s="170"/>
      <c r="BF130" s="170"/>
      <c r="BG130" s="170"/>
      <c r="BH130" s="170"/>
      <c r="BI130" s="170"/>
      <c r="BJ130" s="170"/>
      <c r="BK130" s="170"/>
      <c r="BL130" s="170"/>
      <c r="BM130" s="170"/>
      <c r="BN130" s="170"/>
      <c r="BO130" s="170"/>
      <c r="BP130" s="170"/>
      <c r="BQ130" s="170"/>
      <c r="BR130" s="170"/>
      <c r="BS130" s="170"/>
      <c r="BT130" s="170"/>
      <c r="BU130" s="170"/>
      <c r="BV130" s="170"/>
      <c r="BW130" s="170"/>
      <c r="BX130" s="170"/>
      <c r="BY130" s="170"/>
      <c r="BZ130" s="170"/>
      <c r="CA130" s="170"/>
      <c r="CB130" s="170"/>
      <c r="CC130" s="170"/>
      <c r="CD130" s="170"/>
      <c r="CE130" s="139"/>
    </row>
    <row r="131" spans="1:83" s="19" customFormat="1" ht="10.199999999999999" x14ac:dyDescent="0.2">
      <c r="A131" s="297"/>
      <c r="B131" s="297"/>
      <c r="C131" s="298"/>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0"/>
      <c r="BR131" s="170"/>
      <c r="BS131" s="170"/>
      <c r="BT131" s="170"/>
      <c r="BU131" s="170"/>
      <c r="BV131" s="170"/>
      <c r="BW131" s="170"/>
      <c r="BX131" s="170"/>
      <c r="BY131" s="170"/>
      <c r="BZ131" s="170"/>
      <c r="CA131" s="170"/>
      <c r="CB131" s="170"/>
      <c r="CC131" s="170"/>
      <c r="CD131" s="170"/>
      <c r="CE131" s="139"/>
    </row>
    <row r="132" spans="1:83" s="19" customFormat="1" ht="10.199999999999999" x14ac:dyDescent="0.2">
      <c r="A132" s="294" t="s">
        <v>23</v>
      </c>
      <c r="B132" s="292" t="str">
        <f>'НП ДЕННА'!B136</f>
        <v>Підготовка магістра разом:</v>
      </c>
      <c r="C132" s="302"/>
      <c r="D132" s="156"/>
      <c r="E132" s="156"/>
      <c r="F132" s="156"/>
      <c r="G132" s="156"/>
      <c r="H132" s="156"/>
      <c r="I132" s="156"/>
      <c r="J132" s="156"/>
      <c r="K132" s="156"/>
      <c r="L132" s="156"/>
      <c r="M132" s="156"/>
      <c r="N132" s="156"/>
      <c r="O132" s="156"/>
      <c r="P132" s="156"/>
      <c r="Q132" s="156"/>
      <c r="R132" s="156"/>
      <c r="S132" s="156"/>
      <c r="T132" s="303"/>
      <c r="U132" s="304"/>
      <c r="V132" s="156"/>
      <c r="W132" s="156"/>
      <c r="X132" s="156"/>
      <c r="Y132" s="156"/>
      <c r="Z132" s="156"/>
      <c r="AA132" s="156"/>
      <c r="AB132" s="156"/>
      <c r="AC132" s="157">
        <f>AC$129+AC$106</f>
        <v>2700</v>
      </c>
      <c r="AD132" s="157">
        <f>AD$129+AD$106</f>
        <v>90</v>
      </c>
      <c r="AE132" s="234"/>
      <c r="AF132" s="234"/>
      <c r="AG132" s="234"/>
      <c r="AH132" s="234"/>
      <c r="AI132" s="234"/>
      <c r="AJ132" s="234"/>
      <c r="AK132" s="234"/>
      <c r="AL132" s="158">
        <f>AL$106+AL$129</f>
        <v>30</v>
      </c>
      <c r="AM132" s="234"/>
      <c r="AN132" s="234"/>
      <c r="AO132" s="234"/>
      <c r="AP132" s="158">
        <f>AP$106+AP$129</f>
        <v>30</v>
      </c>
      <c r="AQ132" s="234"/>
      <c r="AR132" s="234"/>
      <c r="AS132" s="234"/>
      <c r="AT132" s="158">
        <f>AT$106+AT$129</f>
        <v>30</v>
      </c>
      <c r="AU132" s="234"/>
      <c r="AV132" s="234"/>
      <c r="AW132" s="234"/>
      <c r="AX132" s="158">
        <f>AX$106+AX$129</f>
        <v>0</v>
      </c>
      <c r="AY132" s="234"/>
      <c r="AZ132" s="234"/>
      <c r="BA132" s="234"/>
      <c r="BB132" s="158">
        <f>BB$106+BB$129</f>
        <v>0</v>
      </c>
      <c r="BC132" s="234"/>
      <c r="BD132" s="234"/>
      <c r="BE132" s="234"/>
      <c r="BF132" s="158">
        <f>BF$106+BF$129</f>
        <v>0</v>
      </c>
      <c r="BG132" s="234"/>
      <c r="BH132" s="234"/>
      <c r="BI132" s="234"/>
      <c r="BJ132" s="158">
        <f>BJ$106+BJ$129</f>
        <v>0</v>
      </c>
      <c r="BK132" s="234"/>
      <c r="BL132" s="234"/>
      <c r="BM132" s="234"/>
      <c r="BN132" s="158">
        <f>BN$106+BN$129</f>
        <v>0</v>
      </c>
      <c r="BO132" s="234"/>
      <c r="BP132" s="234"/>
      <c r="BQ132" s="234"/>
      <c r="BR132" s="158">
        <f>BR$106+BR$129</f>
        <v>0</v>
      </c>
      <c r="BS132" s="234"/>
      <c r="BT132" s="234"/>
      <c r="BU132" s="234"/>
      <c r="BV132" s="158">
        <f>BV$106+BV$129</f>
        <v>0</v>
      </c>
      <c r="BW132" s="234"/>
      <c r="BX132" s="234"/>
      <c r="BY132" s="234"/>
      <c r="BZ132" s="158">
        <f>BZ$106+BZ$129</f>
        <v>0</v>
      </c>
      <c r="CA132" s="234"/>
      <c r="CB132" s="234"/>
      <c r="CC132" s="234"/>
      <c r="CD132" s="158">
        <f>CD$106+CD$129</f>
        <v>0</v>
      </c>
      <c r="CE132" s="63">
        <f>IF(ISERROR(AH132/AC132),0,AH132/AC132)</f>
        <v>0</v>
      </c>
    </row>
    <row r="133" spans="1:83" s="19" customFormat="1" x14ac:dyDescent="0.25">
      <c r="A133"/>
      <c r="B133" s="305"/>
      <c r="C13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3"/>
      <c r="BR133" s="163"/>
      <c r="BS133" s="163"/>
      <c r="BT133" s="163"/>
      <c r="BU133" s="163"/>
      <c r="BV133" s="163"/>
      <c r="BW133" s="163"/>
      <c r="BX133" s="163"/>
      <c r="BY133" s="163"/>
      <c r="BZ133" s="163"/>
      <c r="CA133" s="163"/>
      <c r="CB133" s="163"/>
      <c r="CC133" s="163"/>
      <c r="CD133" s="163"/>
      <c r="CE133"/>
    </row>
    <row r="134" spans="1:83" s="19" customFormat="1" x14ac:dyDescent="0.25">
      <c r="A134"/>
      <c r="B134" s="305"/>
      <c r="C134"/>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3"/>
      <c r="BR134" s="163"/>
      <c r="BS134" s="163"/>
      <c r="BT134" s="163"/>
      <c r="BU134" s="163"/>
      <c r="BV134" s="163"/>
      <c r="BW134" s="163"/>
      <c r="BX134" s="163"/>
      <c r="BY134" s="163"/>
      <c r="BZ134" s="163"/>
      <c r="CA134" s="163"/>
      <c r="CB134" s="163"/>
      <c r="CC134" s="163"/>
      <c r="CD134" s="163"/>
      <c r="CE134"/>
    </row>
    <row r="135" spans="1:83" s="19" customFormat="1" x14ac:dyDescent="0.25">
      <c r="A135"/>
      <c r="B135" s="305"/>
      <c r="C135"/>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c r="BN135" s="163"/>
      <c r="BO135" s="163"/>
      <c r="BP135" s="163"/>
      <c r="BQ135" s="163"/>
      <c r="BR135" s="163"/>
      <c r="BS135" s="163"/>
      <c r="BT135" s="163"/>
      <c r="BU135" s="163"/>
      <c r="BV135" s="163"/>
      <c r="BW135" s="163"/>
      <c r="BX135" s="163"/>
      <c r="BY135" s="163"/>
      <c r="BZ135" s="163"/>
      <c r="CA135" s="163"/>
      <c r="CB135" s="163"/>
      <c r="CC135" s="163"/>
      <c r="CD135" s="163"/>
      <c r="CE135"/>
    </row>
    <row r="136" spans="1:83" s="19" customFormat="1" x14ac:dyDescent="0.25">
      <c r="A136"/>
      <c r="B136" s="305"/>
      <c r="C136"/>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c r="BK136" s="163"/>
      <c r="BL136" s="163"/>
      <c r="BM136" s="163"/>
      <c r="BN136" s="163"/>
      <c r="BO136" s="163"/>
      <c r="BP136" s="163"/>
      <c r="BQ136" s="163"/>
      <c r="BR136" s="163"/>
      <c r="BS136" s="163"/>
      <c r="BT136" s="163"/>
      <c r="BU136" s="163"/>
      <c r="BV136" s="163"/>
      <c r="BW136" s="163"/>
      <c r="BX136" s="163"/>
      <c r="BY136" s="163"/>
      <c r="BZ136" s="163"/>
      <c r="CA136" s="163"/>
      <c r="CB136" s="163"/>
      <c r="CC136" s="163"/>
      <c r="CD136" s="163"/>
      <c r="CE136"/>
    </row>
    <row r="137" spans="1:83" s="19" customFormat="1" x14ac:dyDescent="0.25">
      <c r="A137"/>
      <c r="B137" s="305"/>
      <c r="C137"/>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c r="BK137" s="163"/>
      <c r="BL137" s="163"/>
      <c r="BM137" s="163"/>
      <c r="BN137" s="163"/>
      <c r="BO137" s="163"/>
      <c r="BP137" s="163"/>
      <c r="BQ137" s="163"/>
      <c r="BR137" s="163"/>
      <c r="BS137" s="163"/>
      <c r="BT137" s="163"/>
      <c r="BU137" s="163"/>
      <c r="BV137" s="163"/>
      <c r="BW137" s="163"/>
      <c r="BX137" s="163"/>
      <c r="BY137" s="163"/>
      <c r="BZ137" s="163"/>
      <c r="CA137" s="163"/>
      <c r="CB137" s="163"/>
      <c r="CC137" s="163"/>
      <c r="CD137" s="163"/>
      <c r="CE137"/>
    </row>
    <row r="138" spans="1:83" s="19" customFormat="1" ht="10.199999999999999" x14ac:dyDescent="0.2">
      <c r="A138" s="306"/>
      <c r="B138" s="307"/>
      <c r="C138" s="930" t="str">
        <f>'НП ДЕННА'!C142:AU142</f>
        <v>ІНФОРМАЦІЙНА ЧАСТИНА</v>
      </c>
      <c r="D138" s="930"/>
      <c r="E138" s="930"/>
      <c r="F138" s="930"/>
      <c r="G138" s="930"/>
      <c r="H138" s="930"/>
      <c r="I138" s="930"/>
      <c r="J138" s="930"/>
      <c r="K138" s="930"/>
      <c r="L138" s="930"/>
      <c r="M138" s="930"/>
      <c r="N138" s="930"/>
      <c r="O138" s="930"/>
      <c r="P138" s="930"/>
      <c r="Q138" s="930"/>
      <c r="R138" s="930"/>
      <c r="S138" s="930"/>
      <c r="T138" s="930"/>
      <c r="U138" s="930"/>
      <c r="V138" s="930"/>
      <c r="W138" s="930"/>
      <c r="X138" s="930"/>
      <c r="Y138" s="930"/>
      <c r="Z138" s="930"/>
      <c r="AA138" s="930"/>
      <c r="AB138" s="930"/>
      <c r="AC138" s="930"/>
      <c r="AD138" s="930"/>
      <c r="AE138" s="930"/>
      <c r="AF138" s="930"/>
      <c r="AG138" s="930"/>
      <c r="AH138" s="930"/>
      <c r="AI138" s="930"/>
      <c r="AJ138" s="930"/>
      <c r="AK138" s="930"/>
      <c r="AL138" s="930"/>
      <c r="AM138" s="930"/>
      <c r="AN138" s="930"/>
      <c r="AO138" s="930"/>
      <c r="AP138" s="930"/>
      <c r="AQ138" s="930"/>
      <c r="AR138" s="930"/>
      <c r="AS138" s="930"/>
      <c r="AT138" s="930"/>
      <c r="AU138" s="930"/>
      <c r="AV138" s="690"/>
      <c r="AW138" s="690"/>
      <c r="AX138" s="691"/>
      <c r="AY138" s="691"/>
      <c r="AZ138" s="691"/>
      <c r="BA138" s="691"/>
      <c r="BB138" s="691"/>
      <c r="BC138" s="691"/>
      <c r="BD138" s="691"/>
      <c r="BE138" s="691"/>
      <c r="BF138" s="691"/>
      <c r="BG138" s="691"/>
      <c r="BH138" s="691"/>
      <c r="BI138" s="691"/>
      <c r="BJ138" s="691"/>
      <c r="BK138" s="691"/>
      <c r="BL138" s="691"/>
      <c r="BM138" s="691"/>
      <c r="BN138" s="691"/>
      <c r="BO138" s="691"/>
      <c r="BP138" s="691"/>
      <c r="BQ138" s="691"/>
      <c r="BR138" s="691"/>
      <c r="BS138" s="691"/>
      <c r="BT138" s="691"/>
      <c r="BU138" s="691"/>
      <c r="BV138" s="691"/>
      <c r="BW138" s="691"/>
      <c r="BX138" s="691"/>
      <c r="BY138" s="691"/>
      <c r="BZ138" s="691"/>
      <c r="CA138" s="691"/>
      <c r="CB138" s="691"/>
      <c r="CC138" s="691"/>
      <c r="CD138" s="691"/>
      <c r="CE138" s="24"/>
    </row>
    <row r="139" spans="1:83" s="19" customFormat="1" x14ac:dyDescent="0.2">
      <c r="A139" s="308"/>
      <c r="B139" s="309" t="str">
        <f>'НП ДЕННА'!B143</f>
        <v>ВИРОБНИЧІ ПРАКТИКИ</v>
      </c>
      <c r="C139" s="310"/>
      <c r="D139" s="311"/>
      <c r="E139" s="311"/>
      <c r="F139" s="311"/>
      <c r="G139" s="311"/>
      <c r="H139" s="311"/>
      <c r="I139" s="311"/>
      <c r="J139" s="311"/>
      <c r="K139" s="311"/>
      <c r="L139" s="311"/>
      <c r="M139" s="311"/>
      <c r="N139" s="311"/>
      <c r="O139" s="311"/>
      <c r="P139" s="311"/>
      <c r="Q139" s="311"/>
      <c r="R139" s="311"/>
      <c r="S139" s="311"/>
      <c r="T139" s="311"/>
      <c r="U139" s="311"/>
      <c r="V139" s="312"/>
      <c r="W139" s="177"/>
      <c r="X139" s="177"/>
      <c r="Y139" s="163"/>
      <c r="Z139" s="163"/>
      <c r="AA139" s="791" t="str">
        <f>'НП ДЕННА'!AA143</f>
        <v>Обов'язкові дисципліни (в середньому год./тижд.)</v>
      </c>
      <c r="AB139" s="791"/>
      <c r="AC139" s="791"/>
      <c r="AD139" s="791"/>
      <c r="AE139" s="791"/>
      <c r="AF139" s="791"/>
      <c r="AG139" s="791"/>
      <c r="AH139" s="791"/>
      <c r="AI139" s="777">
        <f>AI106+AJ106+AK106</f>
        <v>34</v>
      </c>
      <c r="AJ139" s="777"/>
      <c r="AK139" s="777"/>
      <c r="AL139" s="778"/>
      <c r="AM139" s="777">
        <f>AM106+AN106+AO106</f>
        <v>18</v>
      </c>
      <c r="AN139" s="777"/>
      <c r="AO139" s="777"/>
      <c r="AP139" s="778"/>
      <c r="AQ139" s="777">
        <f>AQ106+AR106+AS106</f>
        <v>4</v>
      </c>
      <c r="AR139" s="777"/>
      <c r="AS139" s="777"/>
      <c r="AT139" s="778"/>
      <c r="AU139" s="777">
        <f>AU106+AV106+AW106</f>
        <v>0</v>
      </c>
      <c r="AV139" s="777"/>
      <c r="AW139" s="777"/>
      <c r="AX139" s="778"/>
      <c r="AY139" s="777">
        <f>AY106+AZ106+BA106</f>
        <v>0</v>
      </c>
      <c r="AZ139" s="777"/>
      <c r="BA139" s="777"/>
      <c r="BB139" s="778"/>
      <c r="BC139" s="777">
        <f>BC106+BD106+BE106</f>
        <v>0</v>
      </c>
      <c r="BD139" s="777"/>
      <c r="BE139" s="777"/>
      <c r="BF139" s="778"/>
      <c r="BG139" s="777">
        <f>BG106+BH106+BI106</f>
        <v>0</v>
      </c>
      <c r="BH139" s="777"/>
      <c r="BI139" s="777"/>
      <c r="BJ139" s="778"/>
      <c r="BK139" s="777">
        <f>BK106+BL106+BM106</f>
        <v>0</v>
      </c>
      <c r="BL139" s="777"/>
      <c r="BM139" s="777"/>
      <c r="BN139" s="778"/>
      <c r="BO139" s="777">
        <f>BO106+BP106+BQ106</f>
        <v>0</v>
      </c>
      <c r="BP139" s="777"/>
      <c r="BQ139" s="777"/>
      <c r="BR139" s="778"/>
      <c r="BS139" s="777">
        <f>BS106+BT106+BU106</f>
        <v>0</v>
      </c>
      <c r="BT139" s="777"/>
      <c r="BU139" s="777"/>
      <c r="BV139" s="778"/>
      <c r="BW139" s="777">
        <f>BW106+BX106+BY106</f>
        <v>0</v>
      </c>
      <c r="BX139" s="777"/>
      <c r="BY139" s="777"/>
      <c r="BZ139" s="778"/>
      <c r="CA139" s="777">
        <f>CA106+CB106+CC106</f>
        <v>0</v>
      </c>
      <c r="CB139" s="777"/>
      <c r="CC139" s="777"/>
      <c r="CD139" s="778"/>
      <c r="CE139" s="21"/>
    </row>
    <row r="140" spans="1:83" s="19" customFormat="1" x14ac:dyDescent="0.2">
      <c r="A140" s="688" t="str">
        <f>'НП ДЕННА'!A144</f>
        <v>№</v>
      </c>
      <c r="B140" s="933" t="str">
        <f>'НП ДЕННА'!B144:C144</f>
        <v>Назва</v>
      </c>
      <c r="C140" s="933"/>
      <c r="D140" s="931" t="str">
        <f>'НП ДЕННА'!D144:K144</f>
        <v>Семестр</v>
      </c>
      <c r="E140" s="932"/>
      <c r="F140" s="932"/>
      <c r="G140" s="931" t="str">
        <f>'НП ДЕННА'!G144:T144</f>
        <v>Кіль. Тижн.</v>
      </c>
      <c r="H140" s="932"/>
      <c r="I140" s="932"/>
      <c r="J140" s="932"/>
      <c r="K140" s="931" t="str">
        <f>'НП ДЕННА'!K144:X144</f>
        <v>Кред.</v>
      </c>
      <c r="L140" s="932"/>
      <c r="Y140" s="163"/>
      <c r="Z140" s="163"/>
      <c r="AA140" s="829" t="str">
        <f>'НП ДЕННА'!AA144</f>
        <v xml:space="preserve">  Кількість:</v>
      </c>
      <c r="AB140" s="830"/>
      <c r="AC140" s="838"/>
      <c r="AD140" s="835" t="str">
        <f>'НП ДЕННА'!AD144</f>
        <v xml:space="preserve">  - курсових проектів</v>
      </c>
      <c r="AE140" s="836"/>
      <c r="AF140" s="836"/>
      <c r="AG140" s="837"/>
      <c r="AH140" s="161">
        <f>SUM(AI140:CA140)</f>
        <v>0</v>
      </c>
      <c r="AI140" s="774">
        <f>'НП ДЕННА'!AI144</f>
        <v>0</v>
      </c>
      <c r="AJ140" s="775"/>
      <c r="AK140" s="775"/>
      <c r="AL140" s="776"/>
      <c r="AM140" s="774">
        <f>'НП ДЕННА'!AM144</f>
        <v>0</v>
      </c>
      <c r="AN140" s="775"/>
      <c r="AO140" s="775"/>
      <c r="AP140" s="776"/>
      <c r="AQ140" s="774">
        <f>'НП ДЕННА'!AQ144</f>
        <v>0</v>
      </c>
      <c r="AR140" s="775"/>
      <c r="AS140" s="775"/>
      <c r="AT140" s="776"/>
      <c r="AU140" s="774">
        <f>'НП ДЕННА'!AU144</f>
        <v>0</v>
      </c>
      <c r="AV140" s="775"/>
      <c r="AW140" s="775"/>
      <c r="AX140" s="776"/>
      <c r="AY140" s="774">
        <f>'НП ДЕННА'!AY144</f>
        <v>0</v>
      </c>
      <c r="AZ140" s="775"/>
      <c r="BA140" s="775"/>
      <c r="BB140" s="776"/>
      <c r="BC140" s="774">
        <f>'НП ДЕННА'!BC144</f>
        <v>0</v>
      </c>
      <c r="BD140" s="775"/>
      <c r="BE140" s="775"/>
      <c r="BF140" s="776"/>
      <c r="BG140" s="774">
        <f>'НП ДЕННА'!BG144</f>
        <v>0</v>
      </c>
      <c r="BH140" s="775"/>
      <c r="BI140" s="775"/>
      <c r="BJ140" s="776"/>
      <c r="BK140" s="774">
        <f>'НП ДЕННА'!BK144</f>
        <v>0</v>
      </c>
      <c r="BL140" s="775"/>
      <c r="BM140" s="775"/>
      <c r="BN140" s="776"/>
      <c r="BO140" s="774">
        <f>'НП ДЕННА'!BO144</f>
        <v>0</v>
      </c>
      <c r="BP140" s="775"/>
      <c r="BQ140" s="775"/>
      <c r="BR140" s="776"/>
      <c r="BS140" s="774">
        <f>'НП ДЕННА'!BS144</f>
        <v>0</v>
      </c>
      <c r="BT140" s="775"/>
      <c r="BU140" s="775"/>
      <c r="BV140" s="776"/>
      <c r="BW140" s="774">
        <f>'НП ДЕННА'!BW144</f>
        <v>0</v>
      </c>
      <c r="BX140" s="775"/>
      <c r="BY140" s="775"/>
      <c r="BZ140" s="776"/>
      <c r="CA140" s="774">
        <f>'НП ДЕННА'!CA144</f>
        <v>0</v>
      </c>
      <c r="CB140" s="775"/>
      <c r="CC140" s="775"/>
      <c r="CD140" s="776"/>
      <c r="CE140" s="21"/>
    </row>
    <row r="141" spans="1:83" s="19" customFormat="1" x14ac:dyDescent="0.2">
      <c r="A141" s="686">
        <f>'НП ДЕННА'!A145</f>
        <v>1</v>
      </c>
      <c r="B141" s="820" t="str">
        <f>_xlfn.SINGLE('НП ДЕННА'!B145)</f>
        <v>Переддипломна</v>
      </c>
      <c r="C141" s="820"/>
      <c r="D141" s="766">
        <f>'НП ДЕННА'!D145</f>
        <v>3</v>
      </c>
      <c r="E141" s="765"/>
      <c r="F141" s="765"/>
      <c r="G141" s="767">
        <f>'НП ДЕННА'!G145</f>
        <v>4</v>
      </c>
      <c r="H141" s="765"/>
      <c r="I141" s="765"/>
      <c r="J141" s="765"/>
      <c r="K141" s="1004">
        <f>_xlfn.SINGLE('НП ДЕННА'!K145)</f>
        <v>7.2</v>
      </c>
      <c r="L141" s="1005"/>
      <c r="Y141" s="163"/>
      <c r="Z141" s="163"/>
      <c r="AA141" s="240"/>
      <c r="AB141" s="241"/>
      <c r="AC141" s="242"/>
      <c r="AD141" s="835" t="str">
        <f>'НП ДЕННА'!AD145</f>
        <v xml:space="preserve">  - курсових робіт</v>
      </c>
      <c r="AE141" s="836"/>
      <c r="AF141" s="836"/>
      <c r="AG141" s="837"/>
      <c r="AH141" s="161">
        <f>SUM(AI141:CA141)</f>
        <v>2</v>
      </c>
      <c r="AI141" s="774">
        <f>'НП ДЕННА'!AI145</f>
        <v>1</v>
      </c>
      <c r="AJ141" s="775"/>
      <c r="AK141" s="775"/>
      <c r="AL141" s="776"/>
      <c r="AM141" s="774">
        <f>'НП ДЕННА'!AM145</f>
        <v>1</v>
      </c>
      <c r="AN141" s="775"/>
      <c r="AO141" s="775"/>
      <c r="AP141" s="776"/>
      <c r="AQ141" s="774">
        <f>'НП ДЕННА'!AQ145</f>
        <v>0</v>
      </c>
      <c r="AR141" s="775"/>
      <c r="AS141" s="775"/>
      <c r="AT141" s="776"/>
      <c r="AU141" s="774">
        <f>'НП ДЕННА'!AU145</f>
        <v>0</v>
      </c>
      <c r="AV141" s="775"/>
      <c r="AW141" s="775"/>
      <c r="AX141" s="776"/>
      <c r="AY141" s="774">
        <f>'НП ДЕННА'!AY145</f>
        <v>0</v>
      </c>
      <c r="AZ141" s="775"/>
      <c r="BA141" s="775"/>
      <c r="BB141" s="776"/>
      <c r="BC141" s="774">
        <f>'НП ДЕННА'!BC145</f>
        <v>0</v>
      </c>
      <c r="BD141" s="775"/>
      <c r="BE141" s="775"/>
      <c r="BF141" s="776"/>
      <c r="BG141" s="774">
        <f>'НП ДЕННА'!BG145</f>
        <v>0</v>
      </c>
      <c r="BH141" s="775"/>
      <c r="BI141" s="775"/>
      <c r="BJ141" s="776"/>
      <c r="BK141" s="774">
        <f>'НП ДЕННА'!BK145</f>
        <v>0</v>
      </c>
      <c r="BL141" s="775"/>
      <c r="BM141" s="775"/>
      <c r="BN141" s="776"/>
      <c r="BO141" s="774">
        <f>'НП ДЕННА'!BO145</f>
        <v>0</v>
      </c>
      <c r="BP141" s="775"/>
      <c r="BQ141" s="775"/>
      <c r="BR141" s="776"/>
      <c r="BS141" s="774">
        <f>'НП ДЕННА'!BS145</f>
        <v>0</v>
      </c>
      <c r="BT141" s="775"/>
      <c r="BU141" s="775"/>
      <c r="BV141" s="776"/>
      <c r="BW141" s="774">
        <f>'НП ДЕННА'!BW145</f>
        <v>0</v>
      </c>
      <c r="BX141" s="775"/>
      <c r="BY141" s="775"/>
      <c r="BZ141" s="776"/>
      <c r="CA141" s="774">
        <f>'НП ДЕННА'!CA145</f>
        <v>0</v>
      </c>
      <c r="CB141" s="775"/>
      <c r="CC141" s="775"/>
      <c r="CD141" s="776"/>
      <c r="CE141" s="21"/>
    </row>
    <row r="142" spans="1:83" s="19" customFormat="1" x14ac:dyDescent="0.2">
      <c r="A142" s="686">
        <f>'НП ДЕННА'!A146</f>
        <v>2</v>
      </c>
      <c r="B142" s="820">
        <f>'НП ДЕННА'!B146:C146</f>
        <v>0</v>
      </c>
      <c r="C142" s="820"/>
      <c r="D142" s="766">
        <f>'НП ДЕННА'!D146</f>
        <v>0</v>
      </c>
      <c r="E142" s="765"/>
      <c r="F142" s="765"/>
      <c r="G142" s="767">
        <f>'НП ДЕННА'!G146</f>
        <v>0</v>
      </c>
      <c r="H142" s="765"/>
      <c r="I142" s="765"/>
      <c r="J142" s="765"/>
      <c r="K142" s="1006">
        <f>_xlfn.SINGLE('НП ДЕННА'!K146)</f>
        <v>0</v>
      </c>
      <c r="L142" s="1007"/>
      <c r="Y142" s="163"/>
      <c r="Z142" s="163"/>
      <c r="AA142" s="240"/>
      <c r="AB142" s="241"/>
      <c r="AC142" s="242"/>
      <c r="AD142" s="835" t="str">
        <f>'НП ДЕННА'!AD146</f>
        <v xml:space="preserve">  - інд. завдань</v>
      </c>
      <c r="AE142" s="836"/>
      <c r="AF142" s="836"/>
      <c r="AG142" s="837"/>
      <c r="AH142" s="161">
        <f>SUM(AI142:CA142)</f>
        <v>0</v>
      </c>
      <c r="AI142" s="774">
        <f>'НП ДЕННА'!AI146</f>
        <v>0</v>
      </c>
      <c r="AJ142" s="775"/>
      <c r="AK142" s="775"/>
      <c r="AL142" s="776"/>
      <c r="AM142" s="774">
        <f>'НП ДЕННА'!AM146</f>
        <v>0</v>
      </c>
      <c r="AN142" s="775"/>
      <c r="AO142" s="775"/>
      <c r="AP142" s="776"/>
      <c r="AQ142" s="774">
        <f>'НП ДЕННА'!AQ146</f>
        <v>0</v>
      </c>
      <c r="AR142" s="775"/>
      <c r="AS142" s="775"/>
      <c r="AT142" s="776"/>
      <c r="AU142" s="774">
        <f>'НП ДЕННА'!AU146</f>
        <v>0</v>
      </c>
      <c r="AV142" s="775"/>
      <c r="AW142" s="775"/>
      <c r="AX142" s="776"/>
      <c r="AY142" s="774">
        <f>'НП ДЕННА'!AY146</f>
        <v>0</v>
      </c>
      <c r="AZ142" s="775"/>
      <c r="BA142" s="775"/>
      <c r="BB142" s="776"/>
      <c r="BC142" s="774">
        <f>'НП ДЕННА'!BC146</f>
        <v>0</v>
      </c>
      <c r="BD142" s="775"/>
      <c r="BE142" s="775"/>
      <c r="BF142" s="776"/>
      <c r="BG142" s="774">
        <f>'НП ДЕННА'!BG146</f>
        <v>0</v>
      </c>
      <c r="BH142" s="775"/>
      <c r="BI142" s="775"/>
      <c r="BJ142" s="776"/>
      <c r="BK142" s="774">
        <f>'НП ДЕННА'!BK146</f>
        <v>0</v>
      </c>
      <c r="BL142" s="775"/>
      <c r="BM142" s="775"/>
      <c r="BN142" s="776"/>
      <c r="BO142" s="774">
        <f>'НП ДЕННА'!BO146</f>
        <v>0</v>
      </c>
      <c r="BP142" s="775"/>
      <c r="BQ142" s="775"/>
      <c r="BR142" s="776"/>
      <c r="BS142" s="774">
        <f>'НП ДЕННА'!BS146</f>
        <v>0</v>
      </c>
      <c r="BT142" s="775"/>
      <c r="BU142" s="775"/>
      <c r="BV142" s="776"/>
      <c r="BW142" s="774">
        <f>'НП ДЕННА'!BW146</f>
        <v>0</v>
      </c>
      <c r="BX142" s="775"/>
      <c r="BY142" s="775"/>
      <c r="BZ142" s="776"/>
      <c r="CA142" s="774">
        <f>'НП ДЕННА'!CA146</f>
        <v>0</v>
      </c>
      <c r="CB142" s="775"/>
      <c r="CC142" s="775"/>
      <c r="CD142" s="776"/>
      <c r="CE142" s="21"/>
    </row>
    <row r="143" spans="1:83" s="19" customFormat="1" x14ac:dyDescent="0.2">
      <c r="A143" s="686">
        <f>'НП ДЕННА'!A147</f>
        <v>3</v>
      </c>
      <c r="B143" s="820">
        <f>'НП ДЕННА'!B147:C147</f>
        <v>0</v>
      </c>
      <c r="C143" s="820"/>
      <c r="D143" s="766">
        <f>_xlfn.SINGLE('НП ДЕННА'!D147)</f>
        <v>0</v>
      </c>
      <c r="E143" s="765"/>
      <c r="F143" s="765"/>
      <c r="G143" s="767">
        <f>'НП ДЕННА'!G147</f>
        <v>0</v>
      </c>
      <c r="H143" s="765"/>
      <c r="I143" s="765"/>
      <c r="J143" s="765"/>
      <c r="K143" s="1006">
        <f>_xlfn.SINGLE('НП ДЕННА'!K147)</f>
        <v>0</v>
      </c>
      <c r="L143" s="1007"/>
      <c r="Y143" s="163"/>
      <c r="Z143" s="163"/>
      <c r="AA143" s="240"/>
      <c r="AB143" s="241"/>
      <c r="AC143" s="242"/>
      <c r="AD143" s="835" t="str">
        <f>'НП ДЕННА'!AD147</f>
        <v xml:space="preserve">  - екзаменіів</v>
      </c>
      <c r="AE143" s="836"/>
      <c r="AF143" s="836"/>
      <c r="AG143" s="837"/>
      <c r="AH143" s="161">
        <f>SUM(AI143:CA143)</f>
        <v>9</v>
      </c>
      <c r="AI143" s="843">
        <f>'НП ДЕННА'!AI147</f>
        <v>5</v>
      </c>
      <c r="AJ143" s="844"/>
      <c r="AK143" s="844"/>
      <c r="AL143" s="845"/>
      <c r="AM143" s="843">
        <f>'НП ДЕННА'!AM147</f>
        <v>3</v>
      </c>
      <c r="AN143" s="844"/>
      <c r="AO143" s="844"/>
      <c r="AP143" s="845"/>
      <c r="AQ143" s="843">
        <f>'НП ДЕННА'!AQ147</f>
        <v>1</v>
      </c>
      <c r="AR143" s="844"/>
      <c r="AS143" s="844"/>
      <c r="AT143" s="845"/>
      <c r="AU143" s="843">
        <f>'НП ДЕННА'!AU147</f>
        <v>0</v>
      </c>
      <c r="AV143" s="844"/>
      <c r="AW143" s="844"/>
      <c r="AX143" s="845"/>
      <c r="AY143" s="843">
        <f>'НП ДЕННА'!AY147</f>
        <v>0</v>
      </c>
      <c r="AZ143" s="844"/>
      <c r="BA143" s="844"/>
      <c r="BB143" s="845"/>
      <c r="BC143" s="843">
        <f>'НП ДЕННА'!BC147</f>
        <v>0</v>
      </c>
      <c r="BD143" s="844"/>
      <c r="BE143" s="844"/>
      <c r="BF143" s="845"/>
      <c r="BG143" s="843">
        <f>'НП ДЕННА'!BG147</f>
        <v>0</v>
      </c>
      <c r="BH143" s="844"/>
      <c r="BI143" s="844"/>
      <c r="BJ143" s="845"/>
      <c r="BK143" s="843">
        <f>'НП ДЕННА'!BK147</f>
        <v>0</v>
      </c>
      <c r="BL143" s="844"/>
      <c r="BM143" s="844"/>
      <c r="BN143" s="845"/>
      <c r="BO143" s="843">
        <f>'НП ДЕННА'!BO147</f>
        <v>0</v>
      </c>
      <c r="BP143" s="844"/>
      <c r="BQ143" s="844"/>
      <c r="BR143" s="845"/>
      <c r="BS143" s="843">
        <f>'НП ДЕННА'!BS147</f>
        <v>0</v>
      </c>
      <c r="BT143" s="844"/>
      <c r="BU143" s="844"/>
      <c r="BV143" s="845"/>
      <c r="BW143" s="843">
        <f>'НП ДЕННА'!BW147</f>
        <v>0</v>
      </c>
      <c r="BX143" s="844"/>
      <c r="BY143" s="844"/>
      <c r="BZ143" s="845"/>
      <c r="CA143" s="843">
        <f>'НП ДЕННА'!CA147</f>
        <v>0</v>
      </c>
      <c r="CB143" s="844"/>
      <c r="CC143" s="844"/>
      <c r="CD143" s="845"/>
      <c r="CE143" s="21"/>
    </row>
    <row r="144" spans="1:83" s="19" customFormat="1" x14ac:dyDescent="0.2">
      <c r="A144" s="686">
        <f>'НП ДЕННА'!A148</f>
        <v>4</v>
      </c>
      <c r="B144" s="820">
        <f>'НП ДЕННА'!B148:C148</f>
        <v>0</v>
      </c>
      <c r="C144" s="820"/>
      <c r="D144" s="766">
        <f>_xlfn.SINGLE('НП ДЕННА'!D148)</f>
        <v>0</v>
      </c>
      <c r="E144" s="765"/>
      <c r="F144" s="765"/>
      <c r="G144" s="767">
        <f>'НП ДЕННА'!G148</f>
        <v>0</v>
      </c>
      <c r="H144" s="765"/>
      <c r="I144" s="765"/>
      <c r="J144" s="765"/>
      <c r="K144" s="1006">
        <f>_xlfn.SINGLE('НП ДЕННА'!K148)</f>
        <v>0</v>
      </c>
      <c r="L144" s="1007"/>
      <c r="Y144" s="163"/>
      <c r="Z144" s="163"/>
      <c r="AA144" s="243"/>
      <c r="AB144" s="244"/>
      <c r="AC144" s="245"/>
      <c r="AD144" s="835" t="str">
        <f>'НП ДЕННА'!AD148</f>
        <v xml:space="preserve">  - заліків</v>
      </c>
      <c r="AE144" s="836"/>
      <c r="AF144" s="836"/>
      <c r="AG144" s="837"/>
      <c r="AH144" s="161">
        <f>SUM(AI144:CA144)</f>
        <v>10</v>
      </c>
      <c r="AI144" s="843">
        <f>'НП ДЕННА'!AI148</f>
        <v>3</v>
      </c>
      <c r="AJ144" s="844"/>
      <c r="AK144" s="844"/>
      <c r="AL144" s="845"/>
      <c r="AM144" s="843">
        <f>'НП ДЕННА'!AM148</f>
        <v>5</v>
      </c>
      <c r="AN144" s="844"/>
      <c r="AO144" s="844"/>
      <c r="AP144" s="845"/>
      <c r="AQ144" s="843">
        <f>'НП ДЕННА'!AQ148</f>
        <v>2</v>
      </c>
      <c r="AR144" s="844"/>
      <c r="AS144" s="844"/>
      <c r="AT144" s="845"/>
      <c r="AU144" s="843">
        <f>'НП ДЕННА'!AU148</f>
        <v>0</v>
      </c>
      <c r="AV144" s="844"/>
      <c r="AW144" s="844"/>
      <c r="AX144" s="845"/>
      <c r="AY144" s="843">
        <f>'НП ДЕННА'!AY148</f>
        <v>0</v>
      </c>
      <c r="AZ144" s="844"/>
      <c r="BA144" s="844"/>
      <c r="BB144" s="845"/>
      <c r="BC144" s="843">
        <f>'НП ДЕННА'!BC148</f>
        <v>0</v>
      </c>
      <c r="BD144" s="844"/>
      <c r="BE144" s="844"/>
      <c r="BF144" s="845"/>
      <c r="BG144" s="843">
        <f>'НП ДЕННА'!BG148</f>
        <v>0</v>
      </c>
      <c r="BH144" s="844"/>
      <c r="BI144" s="844"/>
      <c r="BJ144" s="845"/>
      <c r="BK144" s="843">
        <f>'НП ДЕННА'!BK148</f>
        <v>0</v>
      </c>
      <c r="BL144" s="844"/>
      <c r="BM144" s="844"/>
      <c r="BN144" s="845"/>
      <c r="BO144" s="843">
        <f>'НП ДЕННА'!BO148</f>
        <v>0</v>
      </c>
      <c r="BP144" s="844"/>
      <c r="BQ144" s="844"/>
      <c r="BR144" s="845"/>
      <c r="BS144" s="843">
        <f>'НП ДЕННА'!BS148</f>
        <v>0</v>
      </c>
      <c r="BT144" s="844"/>
      <c r="BU144" s="844"/>
      <c r="BV144" s="845"/>
      <c r="BW144" s="843">
        <f>'НП ДЕННА'!BW148</f>
        <v>0</v>
      </c>
      <c r="BX144" s="844"/>
      <c r="BY144" s="844"/>
      <c r="BZ144" s="845"/>
      <c r="CA144" s="843">
        <f>'НП ДЕННА'!CA148</f>
        <v>0</v>
      </c>
      <c r="CB144" s="844"/>
      <c r="CC144" s="844"/>
      <c r="CD144" s="845"/>
      <c r="CE144" s="21"/>
    </row>
    <row r="145" spans="1:198" s="19" customFormat="1" x14ac:dyDescent="0.2">
      <c r="A145" s="686">
        <f>'НП ДЕННА'!A149</f>
        <v>5</v>
      </c>
      <c r="B145" s="820">
        <f>'НП ДЕННА'!B149:C149</f>
        <v>0</v>
      </c>
      <c r="C145" s="820"/>
      <c r="D145" s="766">
        <f>_xlfn.SINGLE('НП ДЕННА'!D149)</f>
        <v>0</v>
      </c>
      <c r="E145" s="765"/>
      <c r="F145" s="765"/>
      <c r="G145" s="767">
        <f>'НП ДЕННА'!G149</f>
        <v>0</v>
      </c>
      <c r="H145" s="765"/>
      <c r="I145" s="765"/>
      <c r="J145" s="765"/>
      <c r="K145" s="1006">
        <f>_xlfn.SINGLE('НП ДЕННА'!K149)</f>
        <v>0</v>
      </c>
      <c r="L145" s="1007"/>
      <c r="Y145" s="163"/>
      <c r="Z145" s="163"/>
      <c r="AA145" s="829" t="str">
        <f>'НП ДЕННА'!AA149</f>
        <v>Обсяг кредитів ECTS:</v>
      </c>
      <c r="AB145" s="830"/>
      <c r="AC145" s="830"/>
      <c r="AD145" s="830"/>
      <c r="AE145" s="835" t="str">
        <f>'НП ДЕННА'!AE149</f>
        <v xml:space="preserve">  - за семестр</v>
      </c>
      <c r="AF145" s="886"/>
      <c r="AG145" s="886"/>
      <c r="AH145" s="887"/>
      <c r="AI145" s="821">
        <f>AL132</f>
        <v>30</v>
      </c>
      <c r="AJ145" s="822"/>
      <c r="AK145" s="822"/>
      <c r="AL145" s="823"/>
      <c r="AM145" s="821">
        <f>AP132</f>
        <v>30</v>
      </c>
      <c r="AN145" s="822"/>
      <c r="AO145" s="822"/>
      <c r="AP145" s="823"/>
      <c r="AQ145" s="821">
        <f>AT132</f>
        <v>30</v>
      </c>
      <c r="AR145" s="822"/>
      <c r="AS145" s="822"/>
      <c r="AT145" s="823"/>
      <c r="AU145" s="821">
        <f>AX132</f>
        <v>0</v>
      </c>
      <c r="AV145" s="822"/>
      <c r="AW145" s="822"/>
      <c r="AX145" s="823"/>
      <c r="AY145" s="821">
        <f>BB132</f>
        <v>0</v>
      </c>
      <c r="AZ145" s="822"/>
      <c r="BA145" s="822"/>
      <c r="BB145" s="823"/>
      <c r="BC145" s="821">
        <f>BF132</f>
        <v>0</v>
      </c>
      <c r="BD145" s="822"/>
      <c r="BE145" s="822"/>
      <c r="BF145" s="823"/>
      <c r="BG145" s="821">
        <f t="shared" ref="BG145" si="48">BJ132</f>
        <v>0</v>
      </c>
      <c r="BH145" s="822"/>
      <c r="BI145" s="822"/>
      <c r="BJ145" s="823"/>
      <c r="BK145" s="821">
        <f t="shared" ref="BK145" si="49">BN132</f>
        <v>0</v>
      </c>
      <c r="BL145" s="822"/>
      <c r="BM145" s="822"/>
      <c r="BN145" s="823"/>
      <c r="BO145" s="821">
        <f t="shared" ref="BO145" si="50">BR132</f>
        <v>0</v>
      </c>
      <c r="BP145" s="822"/>
      <c r="BQ145" s="822"/>
      <c r="BR145" s="823"/>
      <c r="BS145" s="821">
        <f t="shared" ref="BS145" si="51">BV132</f>
        <v>0</v>
      </c>
      <c r="BT145" s="822"/>
      <c r="BU145" s="822"/>
      <c r="BV145" s="823"/>
      <c r="BW145" s="821">
        <f t="shared" ref="BW145" si="52">BZ132</f>
        <v>0</v>
      </c>
      <c r="BX145" s="822"/>
      <c r="BY145" s="822"/>
      <c r="BZ145" s="823"/>
      <c r="CA145" s="821">
        <f t="shared" ref="CA145" si="53">CD132</f>
        <v>0</v>
      </c>
      <c r="CB145" s="822"/>
      <c r="CC145" s="822"/>
      <c r="CD145" s="823"/>
      <c r="CE145" s="21"/>
    </row>
    <row r="146" spans="1:198" s="19" customFormat="1" x14ac:dyDescent="0.2">
      <c r="A146" s="686">
        <f>'НП ДЕННА'!A150</f>
        <v>6</v>
      </c>
      <c r="B146" s="820">
        <f>'НП ДЕННА'!B150:C150</f>
        <v>0</v>
      </c>
      <c r="C146" s="820"/>
      <c r="D146" s="766">
        <f>_xlfn.SINGLE('НП ДЕННА'!D150)</f>
        <v>0</v>
      </c>
      <c r="E146" s="765"/>
      <c r="F146" s="765"/>
      <c r="G146" s="767">
        <f>'НП ДЕННА'!G150</f>
        <v>0</v>
      </c>
      <c r="H146" s="765"/>
      <c r="I146" s="765"/>
      <c r="J146" s="765"/>
      <c r="K146" s="1006">
        <f>_xlfn.SINGLE('НП ДЕННА'!K150)</f>
        <v>0</v>
      </c>
      <c r="L146" s="1007"/>
      <c r="Y146" s="163"/>
      <c r="Z146" s="163"/>
      <c r="AA146" s="246"/>
      <c r="AB146" s="247"/>
      <c r="AC146" s="247"/>
      <c r="AD146" s="247"/>
      <c r="AE146" s="835" t="str">
        <f>'НП ДЕННА'!AE150</f>
        <v xml:space="preserve">  - за рік</v>
      </c>
      <c r="AF146" s="886"/>
      <c r="AG146" s="886"/>
      <c r="AH146" s="887"/>
      <c r="AI146" s="831">
        <f>AI145+AM145</f>
        <v>60</v>
      </c>
      <c r="AJ146" s="832"/>
      <c r="AK146" s="832"/>
      <c r="AL146" s="832"/>
      <c r="AM146" s="832"/>
      <c r="AN146" s="832"/>
      <c r="AO146" s="832"/>
      <c r="AP146" s="833"/>
      <c r="AQ146" s="831">
        <f>AQ145+AU145</f>
        <v>30</v>
      </c>
      <c r="AR146" s="832"/>
      <c r="AS146" s="832"/>
      <c r="AT146" s="832"/>
      <c r="AU146" s="832"/>
      <c r="AV146" s="832"/>
      <c r="AW146" s="832"/>
      <c r="AX146" s="833"/>
      <c r="AY146" s="831">
        <f>AY145+BC145</f>
        <v>0</v>
      </c>
      <c r="AZ146" s="832"/>
      <c r="BA146" s="832"/>
      <c r="BB146" s="832"/>
      <c r="BC146" s="832"/>
      <c r="BD146" s="832"/>
      <c r="BE146" s="832"/>
      <c r="BF146" s="833"/>
      <c r="BG146" s="831">
        <f>BG145+BK145</f>
        <v>0</v>
      </c>
      <c r="BH146" s="832"/>
      <c r="BI146" s="832"/>
      <c r="BJ146" s="832"/>
      <c r="BK146" s="832"/>
      <c r="BL146" s="832"/>
      <c r="BM146" s="832"/>
      <c r="BN146" s="833"/>
      <c r="BO146" s="831">
        <f>BO145+BS145</f>
        <v>0</v>
      </c>
      <c r="BP146" s="832"/>
      <c r="BQ146" s="832"/>
      <c r="BR146" s="832"/>
      <c r="BS146" s="832"/>
      <c r="BT146" s="832"/>
      <c r="BU146" s="832"/>
      <c r="BV146" s="833"/>
      <c r="BW146" s="831">
        <f>BW145+CA145</f>
        <v>0</v>
      </c>
      <c r="BX146" s="832"/>
      <c r="BY146" s="832"/>
      <c r="BZ146" s="832"/>
      <c r="CA146" s="832"/>
      <c r="CB146" s="832"/>
      <c r="CC146" s="832"/>
      <c r="CD146" s="833"/>
      <c r="CE146" s="21"/>
    </row>
    <row r="147" spans="1:198" s="19" customFormat="1" x14ac:dyDescent="0.2">
      <c r="A147" s="686">
        <f>'НП ДЕННА'!A151</f>
        <v>7</v>
      </c>
      <c r="B147" s="820">
        <f>'НП ДЕННА'!B151:C151</f>
        <v>0</v>
      </c>
      <c r="C147" s="820"/>
      <c r="D147" s="766">
        <f>_xlfn.SINGLE('НП ДЕННА'!D151)</f>
        <v>0</v>
      </c>
      <c r="E147" s="765"/>
      <c r="F147" s="765"/>
      <c r="G147" s="767">
        <f>'НП ДЕННА'!G151</f>
        <v>0</v>
      </c>
      <c r="H147" s="765"/>
      <c r="I147" s="765"/>
      <c r="J147" s="765"/>
      <c r="K147" s="1006">
        <f>_xlfn.SINGLE('НП ДЕННА'!K151)</f>
        <v>0</v>
      </c>
      <c r="L147" s="1007"/>
      <c r="Y147" s="163"/>
      <c r="Z147" s="163"/>
      <c r="AA147" s="864" t="str">
        <f>'НП ДЕННА'!AA151</f>
        <v>у тому числі:</v>
      </c>
      <c r="AB147" s="865"/>
      <c r="AC147" s="866"/>
      <c r="AD147" s="858" t="str">
        <f>'НП ДЕННА'!AD151</f>
        <v xml:space="preserve">  - вибіркова частина плану</v>
      </c>
      <c r="AE147" s="859"/>
      <c r="AF147" s="859"/>
      <c r="AG147" s="859"/>
      <c r="AH147" s="860"/>
      <c r="AI147" s="821">
        <f>AL129</f>
        <v>0</v>
      </c>
      <c r="AJ147" s="822"/>
      <c r="AK147" s="822"/>
      <c r="AL147" s="823"/>
      <c r="AM147" s="821">
        <f>AP129</f>
        <v>15</v>
      </c>
      <c r="AN147" s="822"/>
      <c r="AO147" s="822"/>
      <c r="AP147" s="823"/>
      <c r="AQ147" s="821">
        <f>AT129</f>
        <v>8</v>
      </c>
      <c r="AR147" s="822"/>
      <c r="AS147" s="822"/>
      <c r="AT147" s="823"/>
      <c r="AU147" s="821">
        <f>AX129</f>
        <v>0</v>
      </c>
      <c r="AV147" s="822"/>
      <c r="AW147" s="822"/>
      <c r="AX147" s="823"/>
      <c r="AY147" s="492"/>
      <c r="AZ147" s="492"/>
      <c r="BA147" s="492"/>
      <c r="BB147" s="492"/>
      <c r="BC147" s="492"/>
      <c r="BD147" s="492"/>
      <c r="BE147" s="492"/>
      <c r="BF147" s="492"/>
      <c r="BG147" s="492"/>
      <c r="BH147" s="492"/>
      <c r="BI147" s="492"/>
      <c r="BJ147" s="492"/>
      <c r="BK147" s="492"/>
      <c r="BL147" s="492"/>
      <c r="BM147" s="492"/>
      <c r="BN147" s="492"/>
      <c r="BO147" s="821">
        <f>BR129</f>
        <v>0</v>
      </c>
      <c r="BP147" s="822"/>
      <c r="BQ147" s="822"/>
      <c r="BR147" s="823"/>
      <c r="BS147" s="821">
        <f>BV129</f>
        <v>0</v>
      </c>
      <c r="BT147" s="822"/>
      <c r="BU147" s="822"/>
      <c r="BV147" s="823"/>
      <c r="BW147" s="821">
        <f>BZ129</f>
        <v>0</v>
      </c>
      <c r="BX147" s="822"/>
      <c r="BY147" s="822"/>
      <c r="BZ147" s="823"/>
      <c r="CA147" s="821">
        <f>CD129</f>
        <v>0</v>
      </c>
      <c r="CB147" s="822"/>
      <c r="CC147" s="822"/>
      <c r="CD147" s="823"/>
      <c r="CE147" s="21"/>
    </row>
    <row r="148" spans="1:198" s="19" customFormat="1" x14ac:dyDescent="0.2">
      <c r="A148" s="686">
        <f>'НП ДЕННА'!A152</f>
        <v>8</v>
      </c>
      <c r="B148" s="820">
        <f>'НП ДЕННА'!B152:C152</f>
        <v>0</v>
      </c>
      <c r="C148" s="820"/>
      <c r="D148" s="766">
        <f>_xlfn.SINGLE('НП ДЕННА'!D152)</f>
        <v>0</v>
      </c>
      <c r="E148" s="765"/>
      <c r="F148" s="765"/>
      <c r="G148" s="767">
        <f>'НП ДЕННА'!G152</f>
        <v>0</v>
      </c>
      <c r="H148" s="765"/>
      <c r="I148" s="765"/>
      <c r="J148" s="765"/>
      <c r="K148" s="1006">
        <f>_xlfn.SINGLE('НП ДЕННА'!K152)</f>
        <v>0</v>
      </c>
      <c r="L148" s="1007"/>
      <c r="Y148" s="163"/>
      <c r="Z148" s="163"/>
      <c r="AA148" s="248"/>
      <c r="AB148" s="249"/>
      <c r="AC148" s="250"/>
      <c r="AD148" s="861"/>
      <c r="AE148" s="862"/>
      <c r="AF148" s="862"/>
      <c r="AG148" s="862"/>
      <c r="AH148" s="863"/>
      <c r="AI148" s="875">
        <f>AD129</f>
        <v>23</v>
      </c>
      <c r="AJ148" s="876"/>
      <c r="AK148" s="876"/>
      <c r="AL148" s="876"/>
      <c r="AM148" s="876"/>
      <c r="AN148" s="876"/>
      <c r="AO148" s="876"/>
      <c r="AP148" s="876"/>
      <c r="AQ148" s="876"/>
      <c r="AR148" s="876"/>
      <c r="AS148" s="876"/>
      <c r="AT148" s="876"/>
      <c r="AU148" s="876"/>
      <c r="AV148" s="876"/>
      <c r="AW148" s="876"/>
      <c r="AX148" s="876"/>
      <c r="AY148" s="876"/>
      <c r="AZ148" s="876"/>
      <c r="BA148" s="876"/>
      <c r="BB148" s="876"/>
      <c r="BC148" s="876"/>
      <c r="BD148" s="876"/>
      <c r="BE148" s="876"/>
      <c r="BF148" s="876"/>
      <c r="BG148" s="876"/>
      <c r="BH148" s="876"/>
      <c r="BI148" s="876"/>
      <c r="BJ148" s="876"/>
      <c r="BK148" s="876"/>
      <c r="BL148" s="876"/>
      <c r="BM148" s="876"/>
      <c r="BN148" s="876"/>
      <c r="BO148" s="876"/>
      <c r="BP148" s="876"/>
      <c r="BQ148" s="876"/>
      <c r="BR148" s="876"/>
      <c r="BS148" s="876"/>
      <c r="BT148" s="876"/>
      <c r="BU148" s="876"/>
      <c r="BV148" s="876"/>
      <c r="BW148" s="876"/>
      <c r="BX148" s="876"/>
      <c r="BY148" s="876"/>
      <c r="BZ148" s="876"/>
      <c r="CA148" s="876"/>
      <c r="CB148" s="876"/>
      <c r="CC148" s="876"/>
      <c r="CD148" s="877"/>
      <c r="CE148" s="118">
        <f>IF('Титул денна (дуальна)'!AX1="магістр",22.5,60)</f>
        <v>22.5</v>
      </c>
    </row>
    <row r="149" spans="1:198" s="19" customFormat="1" ht="22.2" customHeight="1" x14ac:dyDescent="0.25">
      <c r="A149" s="689"/>
      <c r="B149" s="1002" t="str">
        <f>'НП ДЕННА'!B153:K153</f>
        <v xml:space="preserve">Разом: </v>
      </c>
      <c r="C149" s="1003"/>
      <c r="D149" s="1003"/>
      <c r="E149" s="1003"/>
      <c r="F149" s="1003"/>
      <c r="G149" s="767">
        <f>SUM(G141:G148)</f>
        <v>4</v>
      </c>
      <c r="H149" s="765"/>
      <c r="I149" s="765"/>
      <c r="J149" s="765"/>
      <c r="K149" s="1004">
        <f>SUM(K140:K148)</f>
        <v>7.2</v>
      </c>
      <c r="L149" s="1005"/>
      <c r="Y149" s="163"/>
      <c r="Z149" s="236"/>
      <c r="AA149" s="251"/>
      <c r="AB149" s="252"/>
      <c r="AC149" s="253"/>
      <c r="AD149" s="888" t="str">
        <f>'НП ДЕННА'!AD153</f>
        <v xml:space="preserve">  - підготовка та проведення атестації</v>
      </c>
      <c r="AE149" s="889"/>
      <c r="AF149" s="889"/>
      <c r="AG149" s="889"/>
      <c r="AH149" s="890"/>
      <c r="AI149" s="821">
        <f>'НП ДЕННА'!AI153</f>
        <v>0</v>
      </c>
      <c r="AJ149" s="822"/>
      <c r="AK149" s="822"/>
      <c r="AL149" s="823"/>
      <c r="AM149" s="821">
        <f>'НП ДЕННА'!AM153</f>
        <v>0</v>
      </c>
      <c r="AN149" s="822"/>
      <c r="AO149" s="822"/>
      <c r="AP149" s="823"/>
      <c r="AQ149" s="821">
        <f>'НП ДЕННА'!AQ153</f>
        <v>12</v>
      </c>
      <c r="AR149" s="822"/>
      <c r="AS149" s="822"/>
      <c r="AT149" s="823"/>
      <c r="AU149" s="821">
        <f>'НП ДЕННА'!AU153</f>
        <v>0</v>
      </c>
      <c r="AV149" s="822"/>
      <c r="AW149" s="822"/>
      <c r="AX149" s="823"/>
      <c r="AY149" s="821">
        <f>'НП ДЕННА'!AY153</f>
        <v>0</v>
      </c>
      <c r="AZ149" s="822"/>
      <c r="BA149" s="822"/>
      <c r="BB149" s="823"/>
      <c r="BC149" s="821">
        <f>'НП ДЕННА'!BC153</f>
        <v>0</v>
      </c>
      <c r="BD149" s="822"/>
      <c r="BE149" s="822"/>
      <c r="BF149" s="823"/>
      <c r="BG149" s="821">
        <f>'НП ДЕННА'!BG153</f>
        <v>0</v>
      </c>
      <c r="BH149" s="822"/>
      <c r="BI149" s="822"/>
      <c r="BJ149" s="823"/>
      <c r="BK149" s="821">
        <f>'НП ДЕННА'!BK153</f>
        <v>0</v>
      </c>
      <c r="BL149" s="822"/>
      <c r="BM149" s="822"/>
      <c r="BN149" s="823"/>
      <c r="BO149" s="821">
        <f>'НП ДЕННА'!BO153</f>
        <v>0</v>
      </c>
      <c r="BP149" s="822"/>
      <c r="BQ149" s="822"/>
      <c r="BR149" s="823"/>
      <c r="BS149" s="821">
        <f>'НП ДЕННА'!BS153</f>
        <v>0</v>
      </c>
      <c r="BT149" s="822"/>
      <c r="BU149" s="822"/>
      <c r="BV149" s="823"/>
      <c r="BW149" s="821">
        <f>'НП ДЕННА'!BW153</f>
        <v>0</v>
      </c>
      <c r="BX149" s="822"/>
      <c r="BY149" s="822"/>
      <c r="BZ149" s="823"/>
      <c r="CA149" s="821">
        <f>'НП ДЕННА'!CA153</f>
        <v>0</v>
      </c>
      <c r="CB149" s="822"/>
      <c r="CC149" s="822"/>
      <c r="CD149" s="823"/>
      <c r="CE149" s="24"/>
    </row>
    <row r="150" spans="1:198" s="19" customFormat="1" x14ac:dyDescent="0.2">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3"/>
      <c r="BI150" s="163"/>
      <c r="BJ150" s="163"/>
      <c r="BK150" s="163"/>
      <c r="BL150" s="163"/>
      <c r="BM150" s="163"/>
      <c r="BN150" s="163"/>
      <c r="BO150" s="163"/>
      <c r="BP150" s="163"/>
      <c r="BQ150" s="163"/>
      <c r="BR150" s="163"/>
      <c r="BS150" s="163"/>
      <c r="BT150" s="163"/>
      <c r="BU150" s="163"/>
      <c r="BV150" s="163"/>
      <c r="BW150" s="163"/>
      <c r="BX150" s="163"/>
      <c r="BY150" s="163"/>
      <c r="BZ150" s="163"/>
      <c r="CA150" s="163"/>
      <c r="CB150" s="163"/>
      <c r="CC150" s="163"/>
      <c r="CD150" s="163"/>
      <c r="CE150" s="24"/>
    </row>
    <row r="151" spans="1:198" s="19" customFormat="1" x14ac:dyDescent="0.2">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163"/>
      <c r="BG151" s="163"/>
      <c r="BH151" s="163"/>
      <c r="BI151" s="163"/>
      <c r="BJ151" s="163"/>
      <c r="BK151" s="163"/>
      <c r="BL151" s="163"/>
      <c r="BM151" s="163"/>
      <c r="BN151" s="163"/>
      <c r="BO151" s="163"/>
      <c r="BP151" s="163"/>
      <c r="BQ151" s="163"/>
      <c r="BR151" s="163"/>
      <c r="BS151" s="163"/>
      <c r="BT151" s="163"/>
      <c r="BU151" s="163"/>
      <c r="BV151" s="163"/>
      <c r="BW151" s="163"/>
      <c r="BX151" s="163"/>
      <c r="BY151" s="163"/>
      <c r="BZ151" s="163"/>
      <c r="CA151" s="163"/>
      <c r="CB151" s="163"/>
      <c r="CC151" s="163"/>
      <c r="CD151" s="163"/>
      <c r="CE151" s="24"/>
    </row>
    <row r="152" spans="1:198" s="19" customFormat="1" ht="13.8" x14ac:dyDescent="0.25">
      <c r="A152" s="163"/>
      <c r="B152" s="368" t="str">
        <f>'НП ДЕННА'!B156</f>
        <v>План складено у відповідності до</v>
      </c>
      <c r="C152" s="903" t="str">
        <f>'НП ДЕННА'!C156</f>
        <v>освітньої програми другого (магістерського) рівня "Публічне управління та адміністрування"</v>
      </c>
      <c r="D152" s="904"/>
      <c r="E152" s="904"/>
      <c r="F152" s="904"/>
      <c r="G152" s="904"/>
      <c r="H152" s="904"/>
      <c r="I152" s="904"/>
      <c r="J152" s="904"/>
      <c r="K152" s="904"/>
      <c r="L152" s="904"/>
      <c r="M152" s="904"/>
      <c r="N152" s="904"/>
      <c r="O152" s="904"/>
      <c r="P152" s="904"/>
      <c r="Q152" s="904"/>
      <c r="R152" s="904"/>
      <c r="S152" s="904"/>
      <c r="T152" s="904"/>
      <c r="U152" s="904"/>
      <c r="V152" s="904"/>
      <c r="W152" s="904"/>
      <c r="X152" s="904"/>
      <c r="Y152" s="904"/>
      <c r="Z152" s="904"/>
      <c r="AA152" s="904"/>
      <c r="AB152" s="904"/>
      <c r="AC152" s="904"/>
      <c r="AD152" s="904"/>
      <c r="AE152" s="904"/>
      <c r="AF152" s="904"/>
      <c r="AG152" s="904"/>
      <c r="AH152" s="904"/>
      <c r="AI152" s="904"/>
      <c r="AJ152" s="904"/>
      <c r="AK152" s="904"/>
      <c r="AL152" s="904"/>
      <c r="AM152" s="904"/>
      <c r="AN152" s="904"/>
      <c r="AO152" s="904"/>
      <c r="AP152" s="904"/>
      <c r="AQ152" s="904"/>
      <c r="AR152" s="904"/>
      <c r="AS152" s="904"/>
      <c r="AT152" s="904"/>
      <c r="AU152" s="904"/>
      <c r="AV152" s="904"/>
      <c r="AW152" s="904"/>
      <c r="AX152" s="904"/>
      <c r="AY152" s="493"/>
      <c r="AZ152" s="493"/>
      <c r="BA152" s="493"/>
      <c r="BB152" s="493"/>
      <c r="BC152" s="493"/>
      <c r="BD152" s="493"/>
      <c r="BE152" s="493"/>
      <c r="BF152" s="493"/>
      <c r="BG152" s="493"/>
      <c r="BH152" s="493"/>
      <c r="BI152" s="493"/>
      <c r="BJ152" s="493"/>
      <c r="BK152" s="493"/>
      <c r="BL152" s="493"/>
      <c r="BM152" s="493"/>
      <c r="BN152" s="493"/>
      <c r="BO152" s="163"/>
      <c r="BP152" s="163"/>
      <c r="BQ152" s="163"/>
      <c r="BR152" s="163"/>
      <c r="BS152" s="163"/>
      <c r="BT152" s="163"/>
      <c r="BU152" s="163"/>
      <c r="BV152" s="163"/>
      <c r="BW152" s="163"/>
      <c r="BX152" s="163"/>
      <c r="BY152" s="163"/>
      <c r="BZ152" s="163"/>
      <c r="CA152" s="163"/>
      <c r="CB152" s="163"/>
      <c r="CC152" s="163"/>
      <c r="CD152" s="163"/>
      <c r="CE152" s="24"/>
    </row>
    <row r="153" spans="1:198" s="19" customFormat="1" x14ac:dyDescent="0.25">
      <c r="A153" s="163"/>
      <c r="B153" s="368"/>
      <c r="C153" s="905" t="str">
        <f>'НП ДЕННА'!C157:AX157</f>
        <v xml:space="preserve"> (назва освітньої програми)</v>
      </c>
      <c r="D153" s="901"/>
      <c r="E153" s="901"/>
      <c r="F153" s="901"/>
      <c r="G153" s="901"/>
      <c r="H153" s="901"/>
      <c r="I153" s="901"/>
      <c r="J153" s="901"/>
      <c r="K153" s="901"/>
      <c r="L153" s="901"/>
      <c r="M153" s="901"/>
      <c r="N153" s="901"/>
      <c r="O153" s="901"/>
      <c r="P153" s="901"/>
      <c r="Q153" s="901"/>
      <c r="R153" s="901"/>
      <c r="S153" s="901"/>
      <c r="T153" s="901"/>
      <c r="U153" s="901"/>
      <c r="V153" s="901"/>
      <c r="W153" s="901"/>
      <c r="X153" s="901"/>
      <c r="Y153" s="901"/>
      <c r="Z153" s="901"/>
      <c r="AA153" s="901"/>
      <c r="AB153" s="901"/>
      <c r="AC153" s="901"/>
      <c r="AD153" s="901"/>
      <c r="AE153" s="901"/>
      <c r="AF153" s="901"/>
      <c r="AG153" s="901"/>
      <c r="AH153" s="901"/>
      <c r="AI153" s="901"/>
      <c r="AJ153" s="901"/>
      <c r="AK153" s="901"/>
      <c r="AL153" s="901"/>
      <c r="AM153" s="901"/>
      <c r="AN153" s="901"/>
      <c r="AO153" s="901"/>
      <c r="AP153" s="901"/>
      <c r="AQ153" s="906"/>
      <c r="AR153" s="906"/>
      <c r="AS153" s="906"/>
      <c r="AT153" s="906"/>
      <c r="AU153" s="906"/>
      <c r="AV153" s="906"/>
      <c r="AW153" s="906"/>
      <c r="AX153" s="906"/>
      <c r="AY153" s="228"/>
      <c r="AZ153" s="228"/>
      <c r="BA153" s="228"/>
      <c r="BB153" s="228"/>
      <c r="BC153" s="228"/>
      <c r="BD153" s="228"/>
      <c r="BE153" s="228"/>
      <c r="BF153" s="228"/>
      <c r="BG153" s="228"/>
      <c r="BH153" s="228"/>
      <c r="BI153" s="228"/>
      <c r="BJ153" s="228"/>
      <c r="BK153" s="228"/>
      <c r="BL153" s="228"/>
      <c r="BM153" s="228"/>
      <c r="BN153" s="228"/>
      <c r="BO153" s="163"/>
      <c r="BP153" s="163"/>
      <c r="BQ153" s="163"/>
      <c r="BR153" s="163"/>
      <c r="BS153" s="163"/>
      <c r="BT153" s="163"/>
      <c r="BU153" s="163"/>
      <c r="BV153" s="163"/>
      <c r="BW153" s="163"/>
      <c r="BX153" s="163"/>
      <c r="BY153" s="163"/>
      <c r="BZ153" s="163"/>
      <c r="CA153" s="163"/>
      <c r="CB153" s="163"/>
      <c r="CC153" s="163"/>
      <c r="CD153" s="163"/>
      <c r="CE153" s="24"/>
    </row>
    <row r="154" spans="1:198" ht="13.8" x14ac:dyDescent="0.25">
      <c r="A154" s="163"/>
      <c r="B154" s="369" t="str">
        <f>'НП ДЕННА'!B158</f>
        <v>а також згідно вимог</v>
      </c>
      <c r="C154" s="903">
        <f>'НП ДЕННА'!C158</f>
        <v>0</v>
      </c>
      <c r="D154" s="904"/>
      <c r="E154" s="904"/>
      <c r="F154" s="904"/>
      <c r="G154" s="904"/>
      <c r="H154" s="904"/>
      <c r="I154" s="904"/>
      <c r="J154" s="904"/>
      <c r="K154" s="904"/>
      <c r="L154" s="904"/>
      <c r="M154" s="904"/>
      <c r="N154" s="904"/>
      <c r="O154" s="904"/>
      <c r="P154" s="904"/>
      <c r="Q154" s="904"/>
      <c r="R154" s="904"/>
      <c r="S154" s="904"/>
      <c r="T154" s="904"/>
      <c r="U154" s="904"/>
      <c r="V154" s="904"/>
      <c r="W154" s="904"/>
      <c r="X154" s="904"/>
      <c r="Y154" s="904"/>
      <c r="Z154" s="904"/>
      <c r="AA154" s="904"/>
      <c r="AB154" s="904"/>
      <c r="AC154" s="904"/>
      <c r="AD154" s="904"/>
      <c r="AE154" s="904"/>
      <c r="AF154" s="904"/>
      <c r="AG154" s="904"/>
      <c r="AH154" s="904"/>
      <c r="AI154" s="904"/>
      <c r="AJ154" s="904"/>
      <c r="AK154" s="904"/>
      <c r="AL154" s="904"/>
      <c r="AM154" s="904"/>
      <c r="AN154" s="904"/>
      <c r="AO154" s="904"/>
      <c r="AP154" s="904"/>
      <c r="AQ154" s="904"/>
      <c r="AR154" s="904"/>
      <c r="AS154" s="904"/>
      <c r="AT154" s="904"/>
      <c r="AU154" s="904"/>
      <c r="AV154" s="904"/>
      <c r="AW154" s="904"/>
      <c r="AX154" s="904"/>
      <c r="AY154" s="493"/>
      <c r="AZ154" s="493"/>
      <c r="BA154" s="493"/>
      <c r="BB154" s="493"/>
      <c r="BC154" s="493"/>
      <c r="BD154" s="493"/>
      <c r="BE154" s="493"/>
      <c r="BF154" s="493"/>
      <c r="BG154" s="493"/>
      <c r="BH154" s="493"/>
      <c r="BI154" s="493"/>
      <c r="BJ154" s="493"/>
      <c r="BK154" s="493"/>
      <c r="BL154" s="493"/>
      <c r="BM154" s="493"/>
      <c r="BN154" s="493"/>
      <c r="BO154" s="163"/>
      <c r="BP154" s="163"/>
      <c r="BQ154" s="163"/>
      <c r="BR154" s="163"/>
      <c r="BS154" s="163"/>
      <c r="BT154" s="163"/>
      <c r="BU154" s="163"/>
      <c r="BV154" s="163"/>
      <c r="BW154" s="163"/>
      <c r="BX154" s="163"/>
      <c r="BY154" s="163"/>
      <c r="BZ154" s="163"/>
      <c r="CA154" s="163"/>
      <c r="CB154" s="163"/>
      <c r="CC154" s="163"/>
      <c r="CD154" s="163"/>
      <c r="CE154" s="313"/>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row>
    <row r="155" spans="1:198" x14ac:dyDescent="0.25">
      <c r="A155" s="163"/>
      <c r="B155" s="314"/>
      <c r="C155" s="905" t="str">
        <f>'НП ДЕННА'!C159:AX159</f>
        <v xml:space="preserve"> (назва професійного стандарту, за наявності)</v>
      </c>
      <c r="D155" s="901"/>
      <c r="E155" s="901"/>
      <c r="F155" s="901"/>
      <c r="G155" s="901"/>
      <c r="H155" s="901"/>
      <c r="I155" s="901"/>
      <c r="J155" s="901"/>
      <c r="K155" s="901"/>
      <c r="L155" s="901"/>
      <c r="M155" s="901"/>
      <c r="N155" s="901"/>
      <c r="O155" s="901"/>
      <c r="P155" s="901"/>
      <c r="Q155" s="901"/>
      <c r="R155" s="901"/>
      <c r="S155" s="901"/>
      <c r="T155" s="901"/>
      <c r="U155" s="901"/>
      <c r="V155" s="901"/>
      <c r="W155" s="901"/>
      <c r="X155" s="901"/>
      <c r="Y155" s="901"/>
      <c r="Z155" s="901"/>
      <c r="AA155" s="901"/>
      <c r="AB155" s="901"/>
      <c r="AC155" s="901"/>
      <c r="AD155" s="901"/>
      <c r="AE155" s="901"/>
      <c r="AF155" s="901"/>
      <c r="AG155" s="901"/>
      <c r="AH155" s="901"/>
      <c r="AI155" s="901"/>
      <c r="AJ155" s="901"/>
      <c r="AK155" s="901"/>
      <c r="AL155" s="901"/>
      <c r="AM155" s="901"/>
      <c r="AN155" s="901"/>
      <c r="AO155" s="901"/>
      <c r="AP155" s="901"/>
      <c r="AQ155" s="906"/>
      <c r="AR155" s="906"/>
      <c r="AS155" s="906"/>
      <c r="AT155" s="906"/>
      <c r="AU155" s="906"/>
      <c r="AV155" s="906"/>
      <c r="AW155" s="906"/>
      <c r="AX155" s="906"/>
      <c r="AY155" s="228"/>
      <c r="AZ155" s="228"/>
      <c r="BA155" s="228"/>
      <c r="BB155" s="228"/>
      <c r="BC155" s="228"/>
      <c r="BD155" s="228"/>
      <c r="BE155" s="228"/>
      <c r="BF155" s="228"/>
      <c r="BG155" s="228"/>
      <c r="BH155" s="228"/>
      <c r="BI155" s="228"/>
      <c r="BJ155" s="228"/>
      <c r="BK155" s="228"/>
      <c r="BL155" s="228"/>
      <c r="BM155" s="228"/>
      <c r="BN155" s="228"/>
      <c r="BO155" s="163"/>
      <c r="BP155" s="163"/>
      <c r="BQ155" s="163"/>
      <c r="BR155" s="163"/>
      <c r="BS155" s="163"/>
      <c r="BT155" s="163"/>
      <c r="BU155" s="163"/>
      <c r="BV155" s="163"/>
      <c r="BW155" s="163"/>
      <c r="BX155" s="163"/>
      <c r="BY155" s="163"/>
      <c r="BZ155" s="163"/>
      <c r="CA155" s="163"/>
      <c r="CB155" s="163"/>
      <c r="CC155" s="163"/>
      <c r="CD155" s="163"/>
      <c r="CE155" s="313"/>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row>
    <row r="156" spans="1:198" x14ac:dyDescent="0.25">
      <c r="A156"/>
      <c r="B156" s="315" t="str">
        <f>'НП ДЕННА'!B160</f>
        <v>Гарант освітньої програми</v>
      </c>
      <c r="C156" s="907"/>
      <c r="D156" s="907"/>
      <c r="E156" s="907"/>
      <c r="F156" s="907"/>
      <c r="G156" s="907"/>
      <c r="H156" s="907"/>
      <c r="J156" s="908" t="str">
        <f>'НП ДЕННА'!J160:AB160</f>
        <v>д.е.н., проф. Галгаш Р.А.</v>
      </c>
      <c r="K156" s="908"/>
      <c r="L156" s="908"/>
      <c r="M156" s="908"/>
      <c r="N156" s="908"/>
      <c r="O156" s="908"/>
      <c r="P156" s="908"/>
      <c r="Q156" s="908"/>
      <c r="R156" s="908"/>
      <c r="S156" s="908"/>
      <c r="T156" s="908"/>
      <c r="U156" s="908"/>
      <c r="V156" s="908"/>
      <c r="W156" s="908"/>
      <c r="X156" s="908"/>
      <c r="Y156" s="908"/>
      <c r="Z156" s="908"/>
      <c r="AA156" s="908"/>
      <c r="AB156" s="908"/>
      <c r="AC156" s="909"/>
      <c r="AD156" s="909"/>
      <c r="AE156" s="909"/>
      <c r="AF156" s="909"/>
      <c r="AG156" s="163"/>
      <c r="AH156" s="163"/>
      <c r="AI156" s="317" t="str">
        <f>'НП ДЕННА'!AI160</f>
        <v>Кафедра</v>
      </c>
      <c r="AK156" s="910" t="str">
        <f>_xlfn.SINGLE('НП ДЕННА'!AK160)</f>
        <v>публічного управління, менеджменту та маркетингу</v>
      </c>
      <c r="AL156" s="911"/>
      <c r="AM156" s="911"/>
      <c r="AN156" s="911"/>
      <c r="AO156" s="911"/>
      <c r="AP156" s="911"/>
      <c r="AQ156" s="911"/>
      <c r="AR156" s="911"/>
      <c r="AS156" s="911"/>
      <c r="AT156" s="911"/>
      <c r="AU156" s="911"/>
      <c r="AV156" s="912"/>
      <c r="AW156" s="912"/>
      <c r="AX156" s="912"/>
      <c r="AY156" s="494"/>
      <c r="AZ156" s="494"/>
      <c r="BA156" s="494"/>
      <c r="BB156" s="494"/>
      <c r="BC156" s="494"/>
      <c r="BD156" s="494"/>
      <c r="BE156" s="494"/>
      <c r="BF156" s="494"/>
      <c r="BG156" s="494"/>
      <c r="BH156" s="494"/>
      <c r="BI156" s="494"/>
      <c r="BJ156" s="494"/>
      <c r="BK156" s="494"/>
      <c r="BL156" s="494"/>
      <c r="BM156" s="494"/>
      <c r="BN156" s="494"/>
      <c r="BO156" s="163"/>
      <c r="BP156" s="163"/>
      <c r="BQ156" s="163"/>
      <c r="BR156" s="163"/>
      <c r="BS156" s="163"/>
      <c r="BT156" s="163"/>
      <c r="BU156" s="163"/>
      <c r="BV156" s="163"/>
      <c r="BW156" s="163"/>
      <c r="BX156" s="163"/>
      <c r="BY156" s="163"/>
      <c r="BZ156" s="163"/>
      <c r="CA156" s="163"/>
      <c r="CB156" s="163"/>
      <c r="CC156" s="163"/>
      <c r="CD156" s="163"/>
      <c r="CE156" s="313"/>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row>
    <row r="157" spans="1:198" s="55" customFormat="1" x14ac:dyDescent="0.25">
      <c r="B157" s="318"/>
      <c r="C157" s="901" t="str">
        <f>'НП ДЕННА'!C161:H161</f>
        <v>(підпис)</v>
      </c>
      <c r="D157" s="901"/>
      <c r="E157" s="901"/>
      <c r="F157" s="901"/>
      <c r="G157" s="901"/>
      <c r="H157" s="902"/>
      <c r="J157" s="901" t="str">
        <f>'НП ДЕННА'!J161:AF161</f>
        <v>(вчений ступінь, вчене звання, прізвище та ініціали)</v>
      </c>
      <c r="K157" s="901"/>
      <c r="L157" s="901"/>
      <c r="M157" s="901"/>
      <c r="N157" s="901"/>
      <c r="O157" s="901"/>
      <c r="P157" s="901"/>
      <c r="Q157" s="901"/>
      <c r="R157" s="901"/>
      <c r="S157" s="901"/>
      <c r="T157" s="901"/>
      <c r="U157" s="901"/>
      <c r="V157" s="901"/>
      <c r="W157" s="901"/>
      <c r="X157" s="901"/>
      <c r="Y157" s="901"/>
      <c r="Z157" s="901"/>
      <c r="AA157" s="901"/>
      <c r="AB157" s="901"/>
      <c r="AC157" s="902"/>
      <c r="AD157" s="902"/>
      <c r="AE157" s="902"/>
      <c r="AF157" s="902"/>
      <c r="AL157" s="451"/>
      <c r="AM157" s="451"/>
      <c r="AN157" s="451"/>
      <c r="AO157" s="451"/>
      <c r="AP157" s="451"/>
      <c r="AQ157" s="452"/>
      <c r="AR157" s="452"/>
      <c r="AS157" s="452"/>
      <c r="AT157" s="452"/>
      <c r="AU157" s="452"/>
      <c r="AV157" s="452"/>
      <c r="AW157" s="452"/>
      <c r="AX157" s="452"/>
      <c r="AY157" s="452"/>
      <c r="AZ157" s="452"/>
      <c r="BA157" s="452"/>
      <c r="BB157" s="452"/>
      <c r="BC157" s="452"/>
      <c r="BD157" s="452"/>
      <c r="BE157" s="452"/>
      <c r="BF157" s="452"/>
      <c r="BG157" s="452"/>
      <c r="BH157" s="452"/>
      <c r="BI157" s="452"/>
      <c r="BJ157" s="452"/>
      <c r="BK157" s="452"/>
      <c r="BL157" s="452"/>
      <c r="BM157" s="452"/>
      <c r="BN157" s="452"/>
      <c r="BO157" s="141"/>
      <c r="BP157" s="141"/>
      <c r="BQ157" s="141"/>
      <c r="BR157" s="141"/>
      <c r="BS157" s="141"/>
      <c r="BT157" s="141"/>
      <c r="BU157" s="141"/>
      <c r="BV157" s="141"/>
      <c r="BW157" s="141"/>
      <c r="BX157" s="141"/>
      <c r="BY157" s="141"/>
      <c r="BZ157" s="141"/>
      <c r="CA157" s="141"/>
      <c r="CB157" s="141"/>
      <c r="CC157" s="141"/>
      <c r="CD157" s="141"/>
      <c r="CE157" s="71"/>
    </row>
    <row r="158" spans="1:198" s="19" customFormat="1" ht="13.8" x14ac:dyDescent="0.25">
      <c r="B158" s="315" t="str">
        <f>'НП ДЕННА'!B162</f>
        <v xml:space="preserve">Завідувач кафедри </v>
      </c>
      <c r="C158" s="916"/>
      <c r="D158" s="917"/>
      <c r="E158" s="917"/>
      <c r="F158" s="917"/>
      <c r="G158" s="917"/>
      <c r="H158" s="917"/>
      <c r="I158" s="314"/>
      <c r="J158" s="908" t="str">
        <f>'НП ДЕННА'!J162:AB162</f>
        <v>д.е.н., проф. Хандій О.О.</v>
      </c>
      <c r="K158" s="908"/>
      <c r="L158" s="908"/>
      <c r="M158" s="908"/>
      <c r="N158" s="908"/>
      <c r="O158" s="908"/>
      <c r="P158" s="908"/>
      <c r="Q158" s="908"/>
      <c r="R158" s="908"/>
      <c r="S158" s="908"/>
      <c r="T158" s="908"/>
      <c r="U158" s="908"/>
      <c r="V158" s="908"/>
      <c r="W158" s="908"/>
      <c r="X158" s="908"/>
      <c r="Y158" s="908"/>
      <c r="Z158" s="908"/>
      <c r="AA158" s="908"/>
      <c r="AB158" s="908"/>
      <c r="AC158" s="909"/>
      <c r="AD158" s="909"/>
      <c r="AE158" s="909"/>
      <c r="AF158" s="909"/>
      <c r="AI158" s="315" t="str">
        <f>'НП ДЕННА'!AI162</f>
        <v>Декан факультету економіки і управління  ____________   Івченко Є.А.</v>
      </c>
      <c r="AL158" s="2"/>
      <c r="AM158" s="2"/>
      <c r="AN158" s="2"/>
      <c r="AO158" s="2"/>
      <c r="AP158" s="2"/>
      <c r="AQ158" s="453"/>
      <c r="AR158" s="453"/>
      <c r="AS158" s="454"/>
      <c r="AT158" s="455"/>
      <c r="AU158" s="454"/>
      <c r="AV158" s="454"/>
      <c r="AW158" s="454"/>
      <c r="AX158" s="455"/>
      <c r="AY158" s="455"/>
      <c r="AZ158" s="455"/>
      <c r="BA158" s="455"/>
      <c r="BB158" s="455"/>
      <c r="BC158" s="455"/>
      <c r="BD158" s="455"/>
      <c r="BE158" s="455"/>
      <c r="BF158" s="455"/>
      <c r="BG158" s="455"/>
      <c r="BH158" s="455"/>
      <c r="BI158" s="455"/>
      <c r="BJ158" s="455"/>
      <c r="BK158" s="455"/>
      <c r="BL158" s="455"/>
      <c r="BM158" s="455"/>
      <c r="BN158" s="455"/>
      <c r="BO158" s="319"/>
      <c r="BP158" s="319"/>
      <c r="BQ158" s="319"/>
      <c r="BR158" s="163"/>
      <c r="BS158" s="319"/>
      <c r="BT158" s="319"/>
      <c r="BU158" s="319"/>
      <c r="BV158" s="163"/>
      <c r="BW158" s="319"/>
      <c r="BX158" s="319"/>
      <c r="BY158" s="319"/>
      <c r="BZ158" s="163"/>
      <c r="CA158" s="319"/>
      <c r="CB158" s="319"/>
      <c r="CC158" s="319"/>
      <c r="CD158" s="163"/>
      <c r="CE158" s="21"/>
    </row>
    <row r="159" spans="1:198" ht="13.8" x14ac:dyDescent="0.25">
      <c r="C159" s="899" t="str">
        <f>'НП ДЕННА'!C163:H163</f>
        <v>(підпис)</v>
      </c>
      <c r="D159" s="899"/>
      <c r="E159" s="899"/>
      <c r="F159" s="899"/>
      <c r="G159" s="899"/>
      <c r="H159" s="900"/>
      <c r="J159" s="901" t="str">
        <f>'НП ДЕННА'!J163:AF163</f>
        <v>(вчений ступінь, вчене звання, прізвище та ініціали)</v>
      </c>
      <c r="K159" s="901"/>
      <c r="L159" s="901"/>
      <c r="M159" s="901"/>
      <c r="N159" s="901"/>
      <c r="O159" s="901"/>
      <c r="P159" s="901"/>
      <c r="Q159" s="901"/>
      <c r="R159" s="901"/>
      <c r="S159" s="901"/>
      <c r="T159" s="901"/>
      <c r="U159" s="901"/>
      <c r="V159" s="901"/>
      <c r="W159" s="901"/>
      <c r="X159" s="901"/>
      <c r="Y159" s="901"/>
      <c r="Z159" s="901"/>
      <c r="AA159" s="901"/>
      <c r="AB159" s="901"/>
      <c r="AC159" s="902"/>
      <c r="AD159" s="902"/>
      <c r="AE159" s="902"/>
      <c r="AF159" s="902"/>
      <c r="AL159" s="164"/>
      <c r="AM159" s="164"/>
      <c r="AN159" s="164"/>
      <c r="AO159" s="164"/>
      <c r="AP159" s="164"/>
      <c r="AQ159" s="453"/>
      <c r="AR159" s="453"/>
      <c r="AS159" s="454"/>
      <c r="AT159" s="455"/>
      <c r="AU159" s="454"/>
      <c r="AV159" s="454"/>
      <c r="AW159" s="454"/>
      <c r="AX159" s="455"/>
      <c r="AY159" s="455"/>
      <c r="AZ159" s="455"/>
      <c r="BA159" s="455"/>
      <c r="BB159" s="455"/>
      <c r="BC159" s="455"/>
      <c r="BD159" s="455"/>
      <c r="BE159" s="455"/>
      <c r="BF159" s="455"/>
      <c r="BG159" s="455"/>
      <c r="BH159" s="455"/>
      <c r="BI159" s="455"/>
      <c r="BJ159" s="455"/>
      <c r="BK159" s="455"/>
      <c r="BL159" s="455"/>
      <c r="BM159" s="455"/>
      <c r="BN159" s="455"/>
      <c r="BO159" s="319"/>
      <c r="BP159" s="319"/>
      <c r="BQ159" s="319"/>
      <c r="BR159" s="163"/>
      <c r="BS159" s="319"/>
      <c r="BT159" s="319"/>
      <c r="BU159" s="319"/>
      <c r="BV159" s="163"/>
      <c r="BW159" s="319"/>
      <c r="BX159" s="319"/>
      <c r="BY159" s="319"/>
      <c r="BZ159" s="163"/>
      <c r="CA159" s="319"/>
      <c r="CB159" s="319"/>
      <c r="CC159" s="319"/>
      <c r="CD159" s="163"/>
    </row>
    <row r="160" spans="1:198" s="374" customFormat="1" ht="13.5" customHeight="1" x14ac:dyDescent="0.2">
      <c r="A160" s="403"/>
      <c r="B160" s="227" t="str">
        <f>'НП ДЕННА'!B164</f>
        <v>Директор центру організаційно-методичного забезпечення освітньої діяльності</v>
      </c>
      <c r="C160" s="398"/>
      <c r="D160" s="382"/>
      <c r="E160" s="382"/>
      <c r="F160" s="382"/>
      <c r="G160" s="382"/>
      <c r="H160" s="382"/>
      <c r="I160" s="401"/>
      <c r="J160" s="382"/>
      <c r="K160" s="382"/>
      <c r="L160" s="382"/>
      <c r="M160" s="382"/>
      <c r="N160" s="382"/>
      <c r="O160" s="382"/>
      <c r="P160" s="382"/>
      <c r="Q160" s="382"/>
      <c r="R160" s="382"/>
      <c r="S160" s="404"/>
      <c r="T160" s="428"/>
      <c r="U160" s="428"/>
      <c r="V160" s="428"/>
      <c r="W160" s="428"/>
      <c r="X160" s="428"/>
      <c r="Y160" s="428"/>
      <c r="Z160" s="428"/>
      <c r="AB160" s="227" t="str">
        <f>'НП ДЕННА'!AB164</f>
        <v>Боровік П.В.</v>
      </c>
      <c r="AC160" s="401"/>
      <c r="AD160" s="401"/>
      <c r="AE160" s="401"/>
      <c r="AF160" s="401"/>
      <c r="AG160" s="401"/>
      <c r="AH160" s="401"/>
      <c r="AI160" s="401"/>
      <c r="AJ160" s="401"/>
      <c r="AK160" s="401"/>
      <c r="AL160" s="401"/>
      <c r="AM160" s="401"/>
      <c r="AQ160" s="401"/>
      <c r="AS160" s="401"/>
      <c r="AT160" s="401"/>
      <c r="AU160" s="401"/>
      <c r="AV160" s="401"/>
      <c r="AW160" s="402"/>
      <c r="AX160" s="402"/>
      <c r="AY160" s="402"/>
      <c r="AZ160" s="402"/>
      <c r="BA160" s="402"/>
      <c r="BB160" s="402"/>
      <c r="BC160" s="402"/>
      <c r="BD160" s="402"/>
      <c r="BE160" s="402"/>
      <c r="BF160" s="402"/>
      <c r="BG160" s="402"/>
      <c r="BH160" s="402"/>
      <c r="BI160" s="402"/>
      <c r="BJ160" s="402"/>
      <c r="BK160" s="402"/>
      <c r="BL160" s="402"/>
      <c r="BM160" s="402"/>
      <c r="BN160" s="402"/>
      <c r="BO160" s="402"/>
      <c r="BP160" s="402"/>
      <c r="BQ160" s="402"/>
      <c r="BR160" s="402"/>
      <c r="BS160" s="402"/>
      <c r="BT160" s="402"/>
      <c r="BU160" s="402"/>
      <c r="BV160" s="402"/>
      <c r="BW160" s="402"/>
      <c r="BX160" s="402"/>
      <c r="BY160" s="402"/>
      <c r="BZ160" s="402"/>
      <c r="CA160" s="402"/>
      <c r="CB160" s="402"/>
      <c r="CC160" s="402"/>
      <c r="CD160" s="402"/>
      <c r="CE160" s="391"/>
    </row>
    <row r="161" spans="1:83" s="381" customFormat="1" ht="13.5" customHeight="1" x14ac:dyDescent="0.25">
      <c r="A161" s="151"/>
      <c r="B161" s="227"/>
      <c r="C161" s="398"/>
      <c r="D161" s="382"/>
      <c r="E161" s="382"/>
      <c r="F161" s="382"/>
      <c r="G161" s="382"/>
      <c r="H161" s="382"/>
      <c r="I161" s="382"/>
      <c r="J161" s="382"/>
      <c r="K161" s="382"/>
      <c r="L161" s="382"/>
      <c r="M161" s="382"/>
      <c r="N161" s="382"/>
      <c r="O161" s="382"/>
      <c r="P161" s="382"/>
      <c r="Q161" s="382"/>
      <c r="R161" s="382"/>
      <c r="S161" s="427"/>
      <c r="T161" s="426"/>
      <c r="U161" s="426"/>
      <c r="V161" s="430" t="str">
        <f>'НП ДЕННА'!V165</f>
        <v>(підпис)</v>
      </c>
      <c r="W161" s="429"/>
      <c r="X161" s="429"/>
      <c r="Y161" s="429"/>
      <c r="Z161" s="429"/>
      <c r="AQ161" s="382"/>
      <c r="AR161" s="382"/>
      <c r="AS161" s="382"/>
      <c r="AT161" s="382"/>
      <c r="AU161" s="151"/>
      <c r="AV161" s="151"/>
      <c r="AW161" s="151"/>
      <c r="AX161" s="151"/>
      <c r="AY161" s="151"/>
      <c r="AZ161" s="151"/>
      <c r="BA161" s="151"/>
      <c r="BB161" s="151"/>
      <c r="BC161" s="151"/>
      <c r="BD161" s="151"/>
      <c r="BE161" s="151"/>
      <c r="BF161" s="151"/>
      <c r="BG161" s="151"/>
      <c r="BH161" s="151"/>
      <c r="BI161" s="151"/>
      <c r="BJ161" s="151"/>
      <c r="BK161" s="151"/>
      <c r="BL161" s="151"/>
      <c r="BM161" s="151"/>
      <c r="BN161" s="151"/>
      <c r="BO161" s="151"/>
      <c r="BP161" s="151"/>
      <c r="BQ161" s="151"/>
      <c r="BR161" s="151"/>
      <c r="BS161" s="151"/>
      <c r="BT161" s="151"/>
      <c r="BU161" s="151"/>
      <c r="BV161" s="151"/>
      <c r="BW161" s="151"/>
      <c r="BX161" s="151"/>
      <c r="BY161" s="151"/>
      <c r="BZ161" s="151"/>
      <c r="CA161" s="151"/>
      <c r="CB161" s="151"/>
      <c r="CC161" s="151"/>
      <c r="CD161" s="151"/>
      <c r="CE161" s="392"/>
    </row>
    <row r="162" spans="1:83" x14ac:dyDescent="0.25">
      <c r="AC162" s="163"/>
      <c r="AK162" s="164"/>
      <c r="AL162" s="164"/>
      <c r="AM162" s="164"/>
    </row>
    <row r="163" spans="1:83" x14ac:dyDescent="0.25">
      <c r="B163" s="321" t="str">
        <f>'НП ДЕННА'!B167</f>
        <v>Схвалено:</v>
      </c>
      <c r="AC163" s="322"/>
      <c r="AD163" s="322"/>
      <c r="AK163" s="164"/>
      <c r="AL163" s="164"/>
      <c r="AM163" s="164"/>
    </row>
    <row r="164" spans="1:83" x14ac:dyDescent="0.25">
      <c r="B164" s="321" t="str">
        <f>'НП ДЕННА'!B168</f>
        <v>Вченою радою Східноукраїнського національного університету імені Володимира Даля, протокол № _____ від "___"_______ -2024 р.</v>
      </c>
      <c r="C164" s="305"/>
      <c r="D164" s="305"/>
      <c r="E164" s="305"/>
      <c r="F164" s="305"/>
      <c r="G164" s="305"/>
      <c r="H164" s="305"/>
      <c r="AH164" s="321" t="str">
        <f>'НП ДЕННА'!AH168</f>
        <v>Голова Вченої ради_______________ проф. Поркуян О.В.</v>
      </c>
      <c r="AK164" s="164"/>
      <c r="AL164" s="164"/>
      <c r="AM164" s="164"/>
    </row>
    <row r="165" spans="1:83" x14ac:dyDescent="0.25">
      <c r="B165" s="305"/>
      <c r="C165" s="305"/>
      <c r="D165" s="305"/>
      <c r="E165" s="305"/>
      <c r="F165" s="305"/>
      <c r="G165" s="305"/>
      <c r="H165" s="305"/>
    </row>
    <row r="168" spans="1:83" x14ac:dyDescent="0.25">
      <c r="C168" s="316"/>
    </row>
    <row r="169" spans="1:83" x14ac:dyDescent="0.25">
      <c r="C169" s="316"/>
    </row>
    <row r="176" spans="1:83" ht="12.6"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row>
    <row r="177" s="33" customFormat="1" ht="12.6" x14ac:dyDescent="0.25"/>
    <row r="178" s="33" customFormat="1" ht="12.6" x14ac:dyDescent="0.25"/>
    <row r="179" s="33" customFormat="1" ht="12.6" x14ac:dyDescent="0.25"/>
    <row r="180" s="33" customFormat="1" ht="12.6" x14ac:dyDescent="0.25"/>
    <row r="181" s="33" customFormat="1" ht="12.6" x14ac:dyDescent="0.25"/>
    <row r="182" s="33" customFormat="1" ht="12.6" x14ac:dyDescent="0.25"/>
    <row r="183" s="33" customFormat="1" ht="12.6" x14ac:dyDescent="0.25"/>
    <row r="184" s="33" customFormat="1" ht="12.6" x14ac:dyDescent="0.25"/>
    <row r="185" s="33" customFormat="1" ht="12.6" x14ac:dyDescent="0.25"/>
    <row r="186" s="33" customFormat="1" ht="12.6" x14ac:dyDescent="0.25"/>
    <row r="187" s="33" customFormat="1" ht="12.6" x14ac:dyDescent="0.25"/>
    <row r="188" s="33" customFormat="1" ht="12.6" x14ac:dyDescent="0.25"/>
    <row r="189" s="33" customFormat="1" ht="12.6" x14ac:dyDescent="0.25"/>
    <row r="190" s="33" customFormat="1" ht="12.6" x14ac:dyDescent="0.25"/>
    <row r="191" s="33" customFormat="1" ht="12.6" x14ac:dyDescent="0.25"/>
    <row r="192" s="33" customFormat="1" ht="12.6" x14ac:dyDescent="0.25"/>
    <row r="193" s="33" customFormat="1" ht="12.6" x14ac:dyDescent="0.25"/>
    <row r="194" s="33" customFormat="1" ht="12.6" x14ac:dyDescent="0.25"/>
    <row r="195" s="33" customFormat="1" ht="12.6" x14ac:dyDescent="0.25"/>
    <row r="196" s="33" customFormat="1" ht="12.6" x14ac:dyDescent="0.25"/>
    <row r="197" s="33" customFormat="1" ht="12.6" x14ac:dyDescent="0.25"/>
    <row r="198" s="33" customFormat="1" ht="12.6" x14ac:dyDescent="0.25"/>
    <row r="199" s="33" customFormat="1" ht="12.6" x14ac:dyDescent="0.25"/>
    <row r="200" s="33" customFormat="1" ht="12.6" x14ac:dyDescent="0.25"/>
    <row r="201" s="33" customFormat="1" ht="12.6" x14ac:dyDescent="0.25"/>
    <row r="202" s="33" customFormat="1" ht="12.6" x14ac:dyDescent="0.25"/>
    <row r="210" s="33" customFormat="1" ht="12.6" x14ac:dyDescent="0.25"/>
  </sheetData>
  <sheetProtection algorithmName="SHA-512" hashValue="qscQDNlfia+XpQsKVmhVvkVCNDnbwmO4LBie6vzZTG6ZGRzl3Cop8P8AusXtMAc1YyOBFGCMgHn7HmlMsgBU6g==" saltValue="QKqzCUUlAAyYstF+v8eI9Q==" spinCount="100000" sheet="1" formatCells="0" formatColumns="0" formatRows="0"/>
  <mergeCells count="245">
    <mergeCell ref="B146:C146"/>
    <mergeCell ref="B147:C147"/>
    <mergeCell ref="AA147:AC147"/>
    <mergeCell ref="AI141:AL141"/>
    <mergeCell ref="AD141:AG141"/>
    <mergeCell ref="B144:C144"/>
    <mergeCell ref="AI148:CD148"/>
    <mergeCell ref="AM141:AP141"/>
    <mergeCell ref="AQ141:AT141"/>
    <mergeCell ref="BW147:BZ147"/>
    <mergeCell ref="B148:C148"/>
    <mergeCell ref="CA147:CD147"/>
    <mergeCell ref="CA144:CD144"/>
    <mergeCell ref="AE146:AH146"/>
    <mergeCell ref="AQ142:AT142"/>
    <mergeCell ref="AU142:AX142"/>
    <mergeCell ref="BO142:BR142"/>
    <mergeCell ref="BS142:BV142"/>
    <mergeCell ref="AQ143:AT143"/>
    <mergeCell ref="AU143:AX143"/>
    <mergeCell ref="BO143:BR143"/>
    <mergeCell ref="BS143:BV143"/>
    <mergeCell ref="BO144:BR144"/>
    <mergeCell ref="BS144:BV144"/>
    <mergeCell ref="BW146:CD146"/>
    <mergeCell ref="AD147:AH148"/>
    <mergeCell ref="BC145:BF145"/>
    <mergeCell ref="AD142:AG142"/>
    <mergeCell ref="AI144:AL144"/>
    <mergeCell ref="AI146:AP146"/>
    <mergeCell ref="BW142:BZ142"/>
    <mergeCell ref="CA142:CD142"/>
    <mergeCell ref="AU145:AX145"/>
    <mergeCell ref="BO145:BR145"/>
    <mergeCell ref="BK143:BN143"/>
    <mergeCell ref="AY142:BB142"/>
    <mergeCell ref="BC142:BF142"/>
    <mergeCell ref="BG142:BJ142"/>
    <mergeCell ref="BK142:BN142"/>
    <mergeCell ref="AY145:BB145"/>
    <mergeCell ref="BS145:BV145"/>
    <mergeCell ref="BW145:BZ145"/>
    <mergeCell ref="CA145:CD145"/>
    <mergeCell ref="BO146:BV146"/>
    <mergeCell ref="BW144:BZ144"/>
    <mergeCell ref="CA143:CD143"/>
    <mergeCell ref="A2:CD2"/>
    <mergeCell ref="A3:CD3"/>
    <mergeCell ref="D6:G10"/>
    <mergeCell ref="H6:S10"/>
    <mergeCell ref="T6:T10"/>
    <mergeCell ref="U6:U10"/>
    <mergeCell ref="V6:AB10"/>
    <mergeCell ref="AC6:AD6"/>
    <mergeCell ref="CA7:CD7"/>
    <mergeCell ref="AI8:CD8"/>
    <mergeCell ref="AI9:AL9"/>
    <mergeCell ref="AM9:AP9"/>
    <mergeCell ref="AQ9:AT9"/>
    <mergeCell ref="AU9:AX9"/>
    <mergeCell ref="BO9:BR9"/>
    <mergeCell ref="BS9:BV9"/>
    <mergeCell ref="BW9:BZ9"/>
    <mergeCell ref="CA9:CD9"/>
    <mergeCell ref="BO7:BR7"/>
    <mergeCell ref="BS7:BV7"/>
    <mergeCell ref="AY6:BF6"/>
    <mergeCell ref="BG6:BN6"/>
    <mergeCell ref="A4:CD4"/>
    <mergeCell ref="A5:A10"/>
    <mergeCell ref="B5:B10"/>
    <mergeCell ref="C5:C10"/>
    <mergeCell ref="D5:AB5"/>
    <mergeCell ref="AC5:AH5"/>
    <mergeCell ref="AI5:CD5"/>
    <mergeCell ref="BO6:BV6"/>
    <mergeCell ref="BW6:CD6"/>
    <mergeCell ref="AC7:AC10"/>
    <mergeCell ref="AD7:AD10"/>
    <mergeCell ref="AI7:AL7"/>
    <mergeCell ref="AM7:AP7"/>
    <mergeCell ref="AQ7:AT7"/>
    <mergeCell ref="AU7:AX7"/>
    <mergeCell ref="AE6:AE10"/>
    <mergeCell ref="AF6:AF10"/>
    <mergeCell ref="AG6:AG10"/>
    <mergeCell ref="AH6:AH10"/>
    <mergeCell ref="AI6:AP6"/>
    <mergeCell ref="AQ6:AX6"/>
    <mergeCell ref="BW7:BZ7"/>
    <mergeCell ref="AI10:CD10"/>
    <mergeCell ref="BO11:BQ11"/>
    <mergeCell ref="BS11:BU11"/>
    <mergeCell ref="BW11:BY11"/>
    <mergeCell ref="CA11:CC11"/>
    <mergeCell ref="AY7:BB7"/>
    <mergeCell ref="BC7:BF7"/>
    <mergeCell ref="BG7:BJ7"/>
    <mergeCell ref="BK7:BN7"/>
    <mergeCell ref="AY9:BB9"/>
    <mergeCell ref="BC9:BF9"/>
    <mergeCell ref="BG9:BJ9"/>
    <mergeCell ref="BK9:BN9"/>
    <mergeCell ref="AY11:BA11"/>
    <mergeCell ref="BC11:BE11"/>
    <mergeCell ref="BG11:BI11"/>
    <mergeCell ref="BK11:BM11"/>
    <mergeCell ref="C138:AU138"/>
    <mergeCell ref="D11:G11"/>
    <mergeCell ref="H11:S11"/>
    <mergeCell ref="V11:AB11"/>
    <mergeCell ref="AI11:AK11"/>
    <mergeCell ref="AM11:AO11"/>
    <mergeCell ref="AQ11:AS11"/>
    <mergeCell ref="AI140:AL140"/>
    <mergeCell ref="AU11:AW11"/>
    <mergeCell ref="AQ140:AT140"/>
    <mergeCell ref="AD140:AG140"/>
    <mergeCell ref="D140:F140"/>
    <mergeCell ref="BW139:BZ139"/>
    <mergeCell ref="CA139:CD139"/>
    <mergeCell ref="B140:C140"/>
    <mergeCell ref="AA139:AH139"/>
    <mergeCell ref="AI139:AL139"/>
    <mergeCell ref="AM139:AP139"/>
    <mergeCell ref="AQ139:AT139"/>
    <mergeCell ref="AU139:AX139"/>
    <mergeCell ref="BO139:BR139"/>
    <mergeCell ref="BW140:BZ140"/>
    <mergeCell ref="CA140:CD140"/>
    <mergeCell ref="AU140:AX140"/>
    <mergeCell ref="BO140:BR140"/>
    <mergeCell ref="BS140:BV140"/>
    <mergeCell ref="AA140:AC140"/>
    <mergeCell ref="AM140:AP140"/>
    <mergeCell ref="AY139:BB139"/>
    <mergeCell ref="BC139:BF139"/>
    <mergeCell ref="BG139:BJ139"/>
    <mergeCell ref="BK139:BN139"/>
    <mergeCell ref="AY140:BB140"/>
    <mergeCell ref="BG140:BJ140"/>
    <mergeCell ref="BS139:BV139"/>
    <mergeCell ref="BC140:BF140"/>
    <mergeCell ref="BS141:BV141"/>
    <mergeCell ref="AY143:BB143"/>
    <mergeCell ref="BC143:BF143"/>
    <mergeCell ref="BG143:BJ143"/>
    <mergeCell ref="AI143:AL143"/>
    <mergeCell ref="AM143:AP143"/>
    <mergeCell ref="AD143:AG143"/>
    <mergeCell ref="AI145:AL145"/>
    <mergeCell ref="AM145:AP145"/>
    <mergeCell ref="AQ145:AT145"/>
    <mergeCell ref="AM144:AP144"/>
    <mergeCell ref="AQ144:AT144"/>
    <mergeCell ref="BO141:BR141"/>
    <mergeCell ref="AD144:AG144"/>
    <mergeCell ref="AA145:AD145"/>
    <mergeCell ref="AU144:AX144"/>
    <mergeCell ref="BK144:BN144"/>
    <mergeCell ref="BK145:BN145"/>
    <mergeCell ref="BK140:BN140"/>
    <mergeCell ref="AU141:AX141"/>
    <mergeCell ref="C158:H158"/>
    <mergeCell ref="J158:AF158"/>
    <mergeCell ref="C159:H159"/>
    <mergeCell ref="J159:AF159"/>
    <mergeCell ref="BO149:BR149"/>
    <mergeCell ref="BS149:BV149"/>
    <mergeCell ref="AD149:AH149"/>
    <mergeCell ref="C152:AX152"/>
    <mergeCell ref="C153:AX153"/>
    <mergeCell ref="C154:AX154"/>
    <mergeCell ref="C155:AX155"/>
    <mergeCell ref="AK156:AX156"/>
    <mergeCell ref="J156:AF156"/>
    <mergeCell ref="AM149:AP149"/>
    <mergeCell ref="AQ149:AT149"/>
    <mergeCell ref="AU149:AX149"/>
    <mergeCell ref="AI149:AL149"/>
    <mergeCell ref="J157:AF157"/>
    <mergeCell ref="C156:H156"/>
    <mergeCell ref="C157:H157"/>
    <mergeCell ref="AY149:BB149"/>
    <mergeCell ref="BC149:BF149"/>
    <mergeCell ref="BG149:BJ149"/>
    <mergeCell ref="BK149:BN149"/>
    <mergeCell ref="D141:F141"/>
    <mergeCell ref="D142:F142"/>
    <mergeCell ref="BW141:BZ141"/>
    <mergeCell ref="BW143:BZ143"/>
    <mergeCell ref="CA149:CD149"/>
    <mergeCell ref="CA141:CD141"/>
    <mergeCell ref="B142:C142"/>
    <mergeCell ref="B141:C141"/>
    <mergeCell ref="BO147:BR147"/>
    <mergeCell ref="BS147:BV147"/>
    <mergeCell ref="AY146:BF146"/>
    <mergeCell ref="BG146:BN146"/>
    <mergeCell ref="AQ147:AT147"/>
    <mergeCell ref="AU147:AX147"/>
    <mergeCell ref="AQ146:AX146"/>
    <mergeCell ref="BW149:BZ149"/>
    <mergeCell ref="AY144:BB144"/>
    <mergeCell ref="BC144:BF144"/>
    <mergeCell ref="BG144:BJ144"/>
    <mergeCell ref="BG145:BJ145"/>
    <mergeCell ref="B143:C143"/>
    <mergeCell ref="B145:C145"/>
    <mergeCell ref="G146:J146"/>
    <mergeCell ref="G147:J147"/>
    <mergeCell ref="G148:J148"/>
    <mergeCell ref="AY141:BB141"/>
    <mergeCell ref="BC141:BF141"/>
    <mergeCell ref="BG141:BJ141"/>
    <mergeCell ref="BK141:BN141"/>
    <mergeCell ref="AI142:AL142"/>
    <mergeCell ref="AM142:AP142"/>
    <mergeCell ref="AE145:AH145"/>
    <mergeCell ref="AI147:AL147"/>
    <mergeCell ref="AM147:AP147"/>
    <mergeCell ref="G149:J149"/>
    <mergeCell ref="B149:F149"/>
    <mergeCell ref="K140:L140"/>
    <mergeCell ref="K141:L141"/>
    <mergeCell ref="K142:L142"/>
    <mergeCell ref="K143:L143"/>
    <mergeCell ref="K144:L144"/>
    <mergeCell ref="K145:L145"/>
    <mergeCell ref="K146:L146"/>
    <mergeCell ref="K147:L147"/>
    <mergeCell ref="K148:L148"/>
    <mergeCell ref="K149:L149"/>
    <mergeCell ref="D143:F143"/>
    <mergeCell ref="D144:F144"/>
    <mergeCell ref="D145:F145"/>
    <mergeCell ref="D146:F146"/>
    <mergeCell ref="D147:F147"/>
    <mergeCell ref="D148:F148"/>
    <mergeCell ref="G140:J140"/>
    <mergeCell ref="G141:J141"/>
    <mergeCell ref="G142:J142"/>
    <mergeCell ref="G143:J143"/>
    <mergeCell ref="G144:J144"/>
    <mergeCell ref="G145:J145"/>
  </mergeCells>
  <conditionalFormatting sqref="A13:A64">
    <cfRule type="expression" dxfId="13" priority="3">
      <formula>$B13=0</formula>
    </cfRule>
  </conditionalFormatting>
  <conditionalFormatting sqref="C15:C23 B13:B63">
    <cfRule type="expression" dxfId="12" priority="22">
      <formula>AND($AC13&gt;0,$AH13/$AC13&lt;0.9)</formula>
    </cfRule>
  </conditionalFormatting>
  <conditionalFormatting sqref="AD132">
    <cfRule type="cellIs" dxfId="11" priority="23" operator="greaterThan">
      <formula>240</formula>
    </cfRule>
  </conditionalFormatting>
  <conditionalFormatting sqref="AI15:AK64">
    <cfRule type="expression" dxfId="10" priority="19">
      <formula>MOD(AI15,2)&lt;&gt;0</formula>
    </cfRule>
  </conditionalFormatting>
  <conditionalFormatting sqref="AI139:CD139">
    <cfRule type="cellIs" dxfId="9" priority="4" operator="greaterThan">
      <formula>48</formula>
    </cfRule>
  </conditionalFormatting>
  <conditionalFormatting sqref="AM15:AO64">
    <cfRule type="expression" dxfId="8" priority="18">
      <formula>MOD(AM15,2)&lt;&gt;0</formula>
    </cfRule>
  </conditionalFormatting>
  <conditionalFormatting sqref="AQ15:AS64">
    <cfRule type="expression" dxfId="7" priority="17">
      <formula>MOD(AQ15,2)&lt;&gt;0</formula>
    </cfRule>
  </conditionalFormatting>
  <conditionalFormatting sqref="AU15:AW64 AY15:BA68 BC15:BE68 BG15:BI68 BK15:BM68">
    <cfRule type="expression" dxfId="6" priority="16">
      <formula>MOD(AU15,2)&lt;&gt;0</formula>
    </cfRule>
  </conditionalFormatting>
  <conditionalFormatting sqref="BO15:BQ64">
    <cfRule type="expression" dxfId="5" priority="15">
      <formula>MOD(BO15,2)&lt;&gt;0</formula>
    </cfRule>
  </conditionalFormatting>
  <conditionalFormatting sqref="BS15:BU64">
    <cfRule type="expression" dxfId="4" priority="14">
      <formula>MOD(BS15,2)&lt;&gt;0</formula>
    </cfRule>
  </conditionalFormatting>
  <conditionalFormatting sqref="BW15:BY64">
    <cfRule type="expression" dxfId="3" priority="13">
      <formula>MOD(BW15,2)&lt;&gt;0</formula>
    </cfRule>
  </conditionalFormatting>
  <conditionalFormatting sqref="CA15:CC64">
    <cfRule type="expression" dxfId="2" priority="12">
      <formula>MOD(CA15,2)&lt;&gt;0</formula>
    </cfRule>
  </conditionalFormatting>
  <conditionalFormatting sqref="B69">
    <cfRule type="expression" dxfId="1" priority="2">
      <formula>AND($AC69&gt;0,$AH69/$AC69&lt;0.9)</formula>
    </cfRule>
  </conditionalFormatting>
  <conditionalFormatting sqref="B71">
    <cfRule type="expression" dxfId="0" priority="1">
      <formula>AND($AC71&gt;0,$AH71/$AC71&lt;0.9)</formula>
    </cfRule>
  </conditionalFormatting>
  <dataValidations count="2">
    <dataValidation errorStyle="warning" allowBlank="1" showInputMessage="1" showErrorMessage="1" sqref="C106 C109:C120 C24:C64 C99:C104 C72:C90" xr:uid="{00000000-0002-0000-0400-000001000000}"/>
    <dataValidation type="list" errorStyle="warning" allowBlank="1" showInputMessage="1" showErrorMessage="1" sqref="C65:C71 C108 C121:C132" xr:uid="{00000000-0002-0000-0400-000000000000}">
      <formula1>$CF$2:$CF$2</formula1>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headerFooter>
    <oddFooter>&amp;F</oddFooter>
  </headerFooter>
  <rowBreaks count="1" manualBreakCount="1">
    <brk id="164" max="60" man="1"/>
  </rowBreaks>
  <colBreaks count="1" manualBreakCount="1">
    <brk id="8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9</vt:i4>
      </vt:variant>
    </vt:vector>
  </HeadingPairs>
  <TitlesOfParts>
    <vt:vector size="15" baseType="lpstr">
      <vt:lpstr>ПРОЧИТАЙ МЕНЕ</vt:lpstr>
      <vt:lpstr>Титул денна (дуальна)</vt:lpstr>
      <vt:lpstr>НП ДЕННА</vt:lpstr>
      <vt:lpstr>НП ДУАЛЬНА</vt:lpstr>
      <vt:lpstr>Титул заочна</vt:lpstr>
      <vt:lpstr>НП ЗАОЧНА</vt:lpstr>
      <vt:lpstr>Disciplines</vt:lpstr>
      <vt:lpstr>'НП ДЕННА'!Заголовки_для_друку</vt:lpstr>
      <vt:lpstr>'НП ЗАОЧНА'!Заголовки_для_друку</vt:lpstr>
      <vt:lpstr>'НП ДЕННА'!Область_друку</vt:lpstr>
      <vt:lpstr>'НП ДУАЛЬНА'!Область_друку</vt:lpstr>
      <vt:lpstr>'НП ЗАОЧНА'!Область_друку</vt:lpstr>
      <vt:lpstr>'ПРОЧИТАЙ МЕНЕ'!Область_друку</vt:lpstr>
      <vt:lpstr>'Титул денна (дуальна)'!Область_друку</vt:lpstr>
      <vt:lpstr>'Титул заочна'!Область_друку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Brezhnev, Borovik</dc:creator>
  <cp:lastModifiedBy>Євген</cp:lastModifiedBy>
  <cp:lastPrinted>2023-10-30T09:38:43Z</cp:lastPrinted>
  <dcterms:created xsi:type="dcterms:W3CDTF">2015-02-21T19:13:15Z</dcterms:created>
  <dcterms:modified xsi:type="dcterms:W3CDTF">2024-09-28T17:53:50Z</dcterms:modified>
</cp:coreProperties>
</file>