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0730" windowHeight="11760" tabRatio="592" firstSheet="2" activeTab="4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  <externalReference r:id="rId7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3" l="1"/>
  <c r="B91" i="3"/>
  <c r="B83" i="3"/>
  <c r="B72" i="3"/>
  <c r="AD17" i="2"/>
  <c r="AD16" i="2"/>
  <c r="AD15" i="2"/>
  <c r="AD14" i="2"/>
  <c r="H109" i="3" l="1"/>
  <c r="L139" i="3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7" i="3"/>
  <c r="Y83" i="3"/>
  <c r="Y83" i="4" s="1"/>
  <c r="Y84" i="4"/>
  <c r="Y86" i="4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AK79" i="4" s="1"/>
  <c r="DD79" i="3"/>
  <c r="AG79" i="3" s="1"/>
  <c r="AG79" i="4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AS78" i="3" s="1"/>
  <c r="AS78" i="4" s="1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AS77" i="4" s="1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AS74" i="4" s="1"/>
  <c r="DF74" i="3"/>
  <c r="DE74" i="3"/>
  <c r="AK74" i="3" s="1"/>
  <c r="AK74" i="4" s="1"/>
  <c r="DD74" i="3"/>
  <c r="AG74" i="3" s="1"/>
  <c r="AG74" i="4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AS73" i="4" s="1"/>
  <c r="DF73" i="3"/>
  <c r="DE73" i="3"/>
  <c r="DD73" i="3"/>
  <c r="AG73" i="3" s="1"/>
  <c r="AG73" i="4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W106" i="3" l="1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S80" i="3" l="1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N97" i="3" s="1"/>
  <c r="AO97" i="3" s="1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Z154" i="4"/>
  <c r="BY154" i="4"/>
  <c r="BW154" i="4"/>
  <c r="CB154" i="4"/>
  <c r="CD154" i="4"/>
  <c r="BX154" i="4"/>
  <c r="CC154" i="4"/>
  <c r="CA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S16" i="4"/>
  <c r="T16" i="4"/>
  <c r="U16" i="4"/>
  <c r="V16" i="4"/>
  <c r="W16" i="4"/>
  <c r="R17" i="4"/>
  <c r="S17" i="4"/>
  <c r="T17" i="4"/>
  <c r="U17" i="4"/>
  <c r="V17" i="4"/>
  <c r="W17" i="4"/>
  <c r="R18" i="4"/>
  <c r="S18" i="4"/>
  <c r="U18" i="4"/>
  <c r="V18" i="4"/>
  <c r="W18" i="4"/>
  <c r="R19" i="4"/>
  <c r="S19" i="4"/>
  <c r="T19" i="4"/>
  <c r="U19" i="4"/>
  <c r="V19" i="4"/>
  <c r="W19" i="4"/>
  <c r="R20" i="4"/>
  <c r="S20" i="4"/>
  <c r="T20" i="4"/>
  <c r="U20" i="4"/>
  <c r="V20" i="4"/>
  <c r="W20" i="4"/>
  <c r="R21" i="4"/>
  <c r="S21" i="4"/>
  <c r="T21" i="4"/>
  <c r="U21" i="4"/>
  <c r="V21" i="4"/>
  <c r="W21" i="4"/>
  <c r="R22" i="4"/>
  <c r="S22" i="4"/>
  <c r="T22" i="4"/>
  <c r="U22" i="4"/>
  <c r="V22" i="4"/>
  <c r="W22" i="4"/>
  <c r="R23" i="4"/>
  <c r="S23" i="4"/>
  <c r="T23" i="4"/>
  <c r="U23" i="4"/>
  <c r="V23" i="4"/>
  <c r="W23" i="4"/>
  <c r="R24" i="4"/>
  <c r="S24" i="4"/>
  <c r="T24" i="4"/>
  <c r="U24" i="4"/>
  <c r="V24" i="4"/>
  <c r="W24" i="4"/>
  <c r="R25" i="4"/>
  <c r="S25" i="4"/>
  <c r="T25" i="4"/>
  <c r="U25" i="4"/>
  <c r="V25" i="4"/>
  <c r="W25" i="4"/>
  <c r="R26" i="4"/>
  <c r="S26" i="4"/>
  <c r="T26" i="4"/>
  <c r="U26" i="4"/>
  <c r="V26" i="4"/>
  <c r="W26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BE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DI78" i="4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BE78" i="4"/>
  <c r="BA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BA77" i="4" s="1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BE76" i="4" s="1"/>
  <c r="DI76" i="4"/>
  <c r="BA76" i="4" s="1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BI75" i="4" s="1"/>
  <c r="DJ75" i="4"/>
  <c r="BE75" i="4" s="1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BI74" i="4" s="1"/>
  <c r="DJ74" i="4"/>
  <c r="BE74" i="4" s="1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DZ64" i="4" l="1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BN97" i="4" s="1"/>
  <c r="AO97" i="4" s="1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S55" i="4" l="1"/>
  <c r="BI55" i="4" s="1"/>
  <c r="BR64" i="4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55" i="4" l="1"/>
  <c r="BT20" i="4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CD133" i="3" s="1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BZ154" i="3"/>
  <c r="BW154" i="3"/>
  <c r="CB154" i="3"/>
  <c r="CD154" i="3"/>
  <c r="CC154" i="3"/>
  <c r="BY154" i="3"/>
  <c r="CA154" i="3"/>
  <c r="CD132" i="3" l="1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H142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D143" i="3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sharedStrings.xml><?xml version="1.0" encoding="utf-8"?>
<sst xmlns="http://schemas.openxmlformats.org/spreadsheetml/2006/main" count="724" uniqueCount="375">
  <si>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</si>
  <si>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</si>
  <si>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</si>
  <si>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</si>
  <si>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</si>
  <si>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</si>
  <si>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</si>
  <si>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</si>
  <si>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</si>
  <si>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</si>
  <si>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</si>
  <si>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</si>
  <si>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</si>
  <si>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</si>
  <si>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</si>
  <si>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</si>
  <si>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</si>
  <si>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</si>
  <si>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</si>
  <si>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</si>
  <si>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</si>
  <si>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</si>
  <si>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</si>
  <si>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</si>
  <si>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</si>
  <si>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</si>
  <si>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</si>
  <si>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</si>
  <si>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</si>
  <si>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</si>
  <si>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</si>
  <si>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</si>
  <si>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</si>
  <si>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</si>
  <si>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</si>
  <si>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</si>
  <si>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</si>
  <si>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</si>
  <si>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</si>
  <si>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</si>
  <si>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</si>
  <si>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</si>
  <si>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</si>
  <si>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</si>
  <si>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</si>
  <si>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</si>
  <si>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</si>
  <si>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</si>
  <si>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</si>
  <si>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</si>
  <si>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</si>
  <si>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</si>
  <si>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</si>
  <si>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</si>
  <si>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</si>
  <si>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</si>
  <si>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</si>
  <si>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</si>
  <si>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</si>
  <si>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</si>
  <si>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</si>
  <si>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</si>
  <si>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</si>
  <si>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</si>
  <si>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</si>
  <si>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</si>
  <si>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</si>
  <si>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</si>
  <si>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</si>
  <si>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</si>
  <si>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</si>
  <si>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</si>
  <si>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</si>
  <si>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</si>
  <si>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</si>
  <si>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</si>
  <si>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</si>
  <si>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</si>
  <si>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</si>
  <si>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</si>
  <si>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</si>
  <si>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</si>
  <si>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</si>
  <si>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</si>
  <si>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</si>
  <si>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</si>
  <si>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</si>
  <si>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</si>
  <si>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</si>
  <si>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</si>
  <si>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</si>
  <si>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</si>
  <si>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</si>
  <si>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</si>
  <si>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</si>
  <si>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</si>
  <si>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</si>
  <si>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</si>
  <si>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</si>
  <si>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</si>
  <si>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</si>
  <si>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</si>
  <si>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</si>
  <si>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</si>
  <si>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</si>
  <si>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</si>
  <si>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</si>
  <si>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</si>
  <si>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</si>
  <si>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</si>
  <si>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</si>
  <si>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</si>
  <si>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</si>
  <si>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</si>
  <si>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</si>
  <si>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</si>
  <si>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</si>
  <si>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</si>
  <si>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</si>
  <si>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</si>
  <si>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</si>
  <si>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</si>
  <si>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</si>
  <si>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</si>
  <si>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</si>
  <si>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</si>
  <si>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</si>
  <si>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</si>
  <si>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</si>
  <si>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</si>
  <si>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</si>
  <si>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</si>
  <si>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</si>
  <si>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</si>
  <si>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</si>
  <si>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</si>
  <si>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</si>
  <si>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</si>
  <si>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</si>
  <si>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</si>
  <si>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</si>
  <si>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</si>
  <si>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</si>
  <si>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</si>
  <si>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</si>
  <si>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</si>
  <si>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</si>
  <si>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</si>
  <si>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</si>
  <si>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</si>
  <si>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</si>
  <si>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</si>
  <si>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</si>
  <si>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</si>
  <si>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</si>
  <si>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</si>
  <si>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</si>
  <si>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</si>
  <si>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</si>
  <si>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</si>
  <si>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</si>
  <si>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</si>
  <si>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</si>
  <si>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</si>
  <si>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</si>
  <si>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</si>
  <si>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</si>
  <si>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</si>
  <si>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</si>
  <si>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</si>
  <si>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</si>
  <si>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</si>
  <si>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</si>
  <si>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</si>
  <si>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</si>
  <si>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</si>
  <si>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</si>
  <si>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</si>
  <si>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</si>
  <si>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</si>
  <si>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</si>
  <si>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</si>
  <si>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</si>
  <si>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</si>
  <si>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</si>
  <si>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</si>
  <si>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</si>
  <si>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</si>
  <si>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</si>
  <si>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</si>
  <si>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</si>
  <si>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</si>
  <si>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</si>
  <si>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</si>
  <si>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</si>
  <si>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</si>
  <si>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</si>
  <si>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</si>
  <si>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</si>
  <si>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</si>
  <si>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</si>
  <si>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</si>
  <si>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</si>
  <si>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</si>
  <si>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</si>
  <si>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</si>
  <si>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</si>
  <si>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</si>
  <si>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</si>
  <si>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</si>
  <si>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</si>
  <si>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</si>
  <si>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</si>
  <si>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</si>
  <si>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</si>
  <si>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</si>
  <si>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</si>
  <si>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</si>
  <si>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</si>
  <si>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</si>
  <si>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</si>
  <si>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</si>
  <si>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</si>
  <si>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</si>
  <si>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</si>
  <si>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</si>
  <si>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</si>
  <si>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</si>
  <si>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</si>
  <si>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</si>
  <si>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</si>
  <si>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</si>
  <si>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</si>
  <si>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</si>
  <si>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</si>
  <si>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</si>
  <si>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</si>
  <si>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</si>
  <si>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</si>
  <si>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</si>
  <si>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</si>
  <si>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</si>
  <si>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</si>
  <si>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</si>
  <si>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</si>
  <si>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</si>
  <si>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</si>
  <si>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</si>
  <si>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</si>
  <si>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</si>
  <si>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</si>
  <si>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</si>
  <si>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</si>
  <si>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</si>
  <si>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</si>
  <si>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</si>
  <si>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</si>
  <si>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</si>
  <si>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</si>
  <si>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</si>
  <si>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</si>
  <si>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</si>
  <si>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</si>
  <si>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</si>
  <si>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</si>
  <si>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</si>
  <si>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</si>
  <si>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</si>
  <si>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</si>
  <si>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</si>
  <si>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</si>
  <si>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</si>
  <si>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</si>
  <si>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</si>
  <si>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</si>
  <si>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</si>
  <si>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</si>
  <si>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</si>
  <si>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</si>
  <si>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</si>
  <si>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</si>
  <si>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</si>
  <si>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</si>
  <si>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</si>
  <si>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</si>
  <si>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</si>
  <si>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</si>
  <si>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</si>
  <si>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</si>
  <si>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</si>
  <si>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</si>
  <si>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</si>
  <si>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</si>
  <si>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</si>
  <si>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</si>
  <si>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</si>
  <si>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</si>
  <si>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</si>
  <si>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</si>
  <si>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</si>
  <si>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</si>
  <si>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</si>
  <si>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</si>
  <si>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</si>
  <si>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</si>
  <si>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</si>
  <si>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</si>
  <si>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</si>
  <si>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</si>
  <si>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</si>
  <si>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</si>
  <si>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</si>
  <si>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</si>
  <si>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</si>
  <si>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</si>
  <si>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</si>
  <si>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</si>
  <si>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</si>
  <si>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</si>
  <si>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</si>
  <si>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</si>
  <si>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</si>
  <si>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</si>
  <si>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</si>
  <si>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</si>
  <si>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</si>
  <si>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</si>
  <si>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</si>
  <si>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</si>
  <si>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</si>
  <si>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</si>
  <si>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</si>
  <si>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</si>
  <si>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</si>
  <si>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</si>
  <si>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</si>
  <si>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</si>
  <si>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</si>
  <si>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</si>
  <si>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</si>
  <si>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</si>
  <si>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</si>
  <si>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</si>
  <si>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Гарант освітньої програми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</si>
  <si>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</si>
  <si>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</si>
  <si>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</si>
  <si>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</si>
  <si>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ФІ</t>
  </si>
  <si>
    <t>ІФП</t>
  </si>
  <si>
    <t>ФЗЛ</t>
  </si>
  <si>
    <t>АФ</t>
  </si>
  <si>
    <t>ЗТЕ</t>
  </si>
  <si>
    <t>ТХТ</t>
  </si>
  <si>
    <t>АЛ</t>
  </si>
  <si>
    <t>БАГЗ</t>
  </si>
  <si>
    <t>РМЕЕЗОП</t>
  </si>
  <si>
    <t>МВПАК</t>
  </si>
  <si>
    <t>071</t>
  </si>
  <si>
    <t>П</t>
  </si>
  <si>
    <t>Публічні закупівлі</t>
  </si>
  <si>
    <t>Бухгалтерський облік в управлінні підприємством</t>
  </si>
  <si>
    <t>Аналiз фінансовоi звiтностi</t>
  </si>
  <si>
    <t>Моделі і методи прийняття управлінських рішень в аналізі та аудиті</t>
  </si>
  <si>
    <t>Управлінські інформаційні системи в аналізі та аудиті</t>
  </si>
  <si>
    <t>Стратегічний управлінський облік і аналіз</t>
  </si>
  <si>
    <t>Облік зовінішньоекономічної діяльності</t>
  </si>
  <si>
    <t>Організація і методика аудиту</t>
  </si>
  <si>
    <t>Управлiнський контроль</t>
  </si>
  <si>
    <t>Консолідація фінансової звітності</t>
  </si>
  <si>
    <t>Організація бухгалтерського обліку</t>
  </si>
  <si>
    <t>д.е.н., проф. Клюс Ю.І.</t>
  </si>
  <si>
    <t>Освітньої програми "Облік і аудит"</t>
  </si>
  <si>
    <t>обліку і оподаткування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</si>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</sst>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69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0" fillId="29" borderId="41" applyNumberFormat="0" applyAlignment="0" applyProtection="0"/>
    <xf numFmtId="0" fontId="71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2" fillId="0" borderId="42" applyNumberFormat="0" applyFill="0" applyAlignment="0" applyProtection="0"/>
    <xf numFmtId="0" fontId="73" fillId="0" borderId="43" applyNumberFormat="0" applyFill="0" applyAlignment="0" applyProtection="0"/>
    <xf numFmtId="0" fontId="74" fillId="0" borderId="44" applyNumberFormat="0" applyFill="0" applyAlignment="0" applyProtection="0"/>
    <xf numFmtId="0" fontId="74" fillId="0" borderId="0" applyNumberFormat="0" applyFill="0" applyBorder="0" applyAlignment="0" applyProtection="0"/>
    <xf numFmtId="0" fontId="41" fillId="0" borderId="0"/>
    <xf numFmtId="0" fontId="6" fillId="0" borderId="0"/>
    <xf numFmtId="0" fontId="43" fillId="0" borderId="45" applyNumberFormat="0" applyFill="0" applyAlignment="0" applyProtection="0"/>
    <xf numFmtId="0" fontId="44" fillId="30" borderId="46" applyNumberFormat="0" applyAlignment="0" applyProtection="0"/>
    <xf numFmtId="0" fontId="75" fillId="0" borderId="0" applyNumberFormat="0" applyFill="0" applyBorder="0" applyAlignment="0" applyProtection="0"/>
    <xf numFmtId="0" fontId="76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1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7" fillId="32" borderId="0" applyNumberFormat="0" applyBorder="0" applyAlignment="0" applyProtection="0"/>
    <xf numFmtId="0" fontId="45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8" fillId="0" borderId="48" applyNumberFormat="0" applyFill="0" applyAlignment="0" applyProtection="0"/>
    <xf numFmtId="0" fontId="46" fillId="0" borderId="0" applyNumberFormat="0" applyFill="0" applyBorder="0" applyAlignment="0" applyProtection="0"/>
    <xf numFmtId="0" fontId="79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81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7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0" fillId="39" borderId="1" xfId="49" applyNumberFormat="1" applyFont="1" applyFill="1" applyBorder="1" applyAlignment="1" applyProtection="1">
      <alignment horizontal="center" vertical="center" wrapText="1"/>
    </xf>
    <xf numFmtId="0" fontId="81" fillId="0" borderId="0" xfId="49" applyFont="1" applyProtection="1"/>
    <xf numFmtId="168" fontId="80" fillId="0" borderId="1" xfId="49" applyNumberFormat="1" applyFont="1" applyBorder="1" applyAlignment="1" applyProtection="1">
      <alignment horizontal="center"/>
    </xf>
    <xf numFmtId="0" fontId="81" fillId="0" borderId="0" xfId="49" applyFont="1" applyAlignment="1" applyProtection="1">
      <alignment vertical="center"/>
    </xf>
    <xf numFmtId="168" fontId="80" fillId="0" borderId="1" xfId="49" applyNumberFormat="1" applyFont="1" applyBorder="1" applyAlignment="1" applyProtection="1">
      <alignment horizontal="center" vertical="center"/>
    </xf>
    <xf numFmtId="0" fontId="48" fillId="0" borderId="0" xfId="46" applyFont="1"/>
    <xf numFmtId="0" fontId="50" fillId="0" borderId="0" xfId="46" applyFont="1"/>
    <xf numFmtId="0" fontId="55" fillId="0" borderId="0" xfId="46" applyFont="1"/>
    <xf numFmtId="0" fontId="48" fillId="0" borderId="0" xfId="46" applyFont="1" applyAlignment="1">
      <alignment horizontal="center"/>
    </xf>
    <xf numFmtId="0" fontId="50" fillId="0" borderId="0" xfId="46" applyFont="1" applyAlignment="1">
      <alignment horizontal="center" vertical="center"/>
    </xf>
    <xf numFmtId="0" fontId="53" fillId="0" borderId="0" xfId="46" applyFont="1" applyAlignment="1">
      <alignment horizontal="center" vertical="center"/>
    </xf>
    <xf numFmtId="0" fontId="48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1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7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6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2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80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0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49" fillId="0" borderId="0" xfId="45" applyFont="1" applyProtection="1">
      <protection locked="0"/>
    </xf>
    <xf numFmtId="0" fontId="48" fillId="0" borderId="13" xfId="45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alignment vertical="center"/>
      <protection locked="0"/>
    </xf>
    <xf numFmtId="0" fontId="48" fillId="0" borderId="0" xfId="45" applyFont="1" applyProtection="1">
      <protection locked="0"/>
    </xf>
    <xf numFmtId="0" fontId="63" fillId="0" borderId="13" xfId="45" applyFont="1" applyBorder="1" applyAlignment="1" applyProtection="1">
      <alignment horizontal="center" vertical="center"/>
      <protection locked="0"/>
    </xf>
    <xf numFmtId="0" fontId="48" fillId="0" borderId="13" xfId="45" applyFont="1" applyBorder="1" applyProtection="1">
      <protection locked="0"/>
    </xf>
    <xf numFmtId="0" fontId="63" fillId="0" borderId="0" xfId="45" applyFont="1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48" fillId="0" borderId="0" xfId="46" applyFont="1" applyAlignment="1" applyProtection="1">
      <alignment horizontal="center" vertical="center"/>
      <protection locked="0"/>
    </xf>
    <xf numFmtId="0" fontId="64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0" fillId="0" borderId="0" xfId="45" applyFont="1" applyAlignment="1" applyProtection="1">
      <alignment vertical="center"/>
      <protection locked="0"/>
    </xf>
    <xf numFmtId="0" fontId="41" fillId="0" borderId="0" xfId="45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53" fillId="0" borderId="0" xfId="46" applyFont="1" applyAlignment="1" applyProtection="1">
      <alignment horizontal="center" vertical="center"/>
      <protection locked="0"/>
    </xf>
    <xf numFmtId="0" fontId="48" fillId="0" borderId="0" xfId="45" applyFont="1" applyAlignment="1" applyProtection="1">
      <alignment horizontal="left"/>
      <protection locked="0"/>
    </xf>
    <xf numFmtId="0" fontId="55" fillId="0" borderId="0" xfId="46" applyFont="1" applyAlignment="1" applyProtection="1">
      <alignment vertical="top" wrapText="1"/>
      <protection locked="0"/>
    </xf>
    <xf numFmtId="0" fontId="55" fillId="0" borderId="0" xfId="46" applyFont="1" applyAlignment="1" applyProtection="1">
      <alignment horizontal="center" vertical="center"/>
      <protection locked="0"/>
    </xf>
    <xf numFmtId="0" fontId="48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0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3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4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8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0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0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0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49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88" fillId="0" borderId="3" xfId="49" quotePrefix="1" applyNumberFormat="1" applyFont="1" applyBorder="1" applyAlignment="1">
      <alignment vertical="center"/>
      <protection locked="0"/>
    </xf>
    <xf numFmtId="0" fontId="89" fillId="0" borderId="1" xfId="49" quotePrefix="1" applyFont="1" applyBorder="1" applyAlignment="1">
      <alignment horizontal="center" vertical="center"/>
      <protection locked="0"/>
    </xf>
    <xf numFmtId="49" fontId="88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2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6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8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89" fillId="0" borderId="1" xfId="49" quotePrefix="1" applyFont="1" applyBorder="1" applyAlignment="1" applyProtection="1">
      <alignment horizontal="center" vertical="center"/>
    </xf>
    <xf numFmtId="49" fontId="88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88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0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89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1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8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49" fillId="0" borderId="0" xfId="46" applyFont="1"/>
    <xf numFmtId="0" fontId="51" fillId="0" borderId="0" xfId="46" applyFont="1"/>
    <xf numFmtId="0" fontId="30" fillId="0" borderId="0" xfId="46" applyFont="1" applyAlignment="1">
      <alignment vertical="top"/>
    </xf>
    <xf numFmtId="0" fontId="49" fillId="0" borderId="0" xfId="46" applyFont="1" applyAlignment="1">
      <alignment horizontal="left"/>
    </xf>
    <xf numFmtId="0" fontId="49" fillId="0" borderId="0" xfId="46" applyFont="1" applyAlignment="1">
      <alignment wrapText="1"/>
    </xf>
    <xf numFmtId="0" fontId="49" fillId="0" borderId="0" xfId="46" applyFont="1" applyAlignment="1">
      <alignment vertical="top" wrapText="1"/>
    </xf>
    <xf numFmtId="0" fontId="48" fillId="0" borderId="0" xfId="46" applyFont="1" applyAlignment="1">
      <alignment horizontal="left"/>
    </xf>
    <xf numFmtId="0" fontId="52" fillId="0" borderId="0" xfId="46" applyFont="1"/>
    <xf numFmtId="0" fontId="53" fillId="0" borderId="0" xfId="46" applyFont="1"/>
    <xf numFmtId="0" fontId="54" fillId="0" borderId="0" xfId="46" applyFont="1"/>
    <xf numFmtId="0" fontId="56" fillId="0" borderId="0" xfId="46" applyFont="1"/>
    <xf numFmtId="0" fontId="57" fillId="0" borderId="0" xfId="46" applyFont="1"/>
    <xf numFmtId="0" fontId="50" fillId="0" borderId="0" xfId="46" applyFont="1" applyAlignment="1">
      <alignment vertical="center"/>
    </xf>
    <xf numFmtId="0" fontId="48" fillId="0" borderId="0" xfId="45" applyFont="1" applyAlignment="1">
      <alignment horizontal="left" vertical="center"/>
    </xf>
    <xf numFmtId="49" fontId="50" fillId="0" borderId="0" xfId="46" applyNumberFormat="1" applyFont="1" applyAlignment="1">
      <alignment vertical="center"/>
    </xf>
    <xf numFmtId="49" fontId="50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8" fillId="0" borderId="0" xfId="45" applyFont="1"/>
    <xf numFmtId="0" fontId="59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49" fillId="0" borderId="0" xfId="45" applyFont="1"/>
    <xf numFmtId="0" fontId="48" fillId="0" borderId="0" xfId="45" applyFont="1"/>
    <xf numFmtId="0" fontId="48" fillId="0" borderId="0" xfId="46" applyFont="1" applyAlignment="1">
      <alignment vertical="top" wrapText="1"/>
    </xf>
    <xf numFmtId="0" fontId="62" fillId="0" borderId="0" xfId="46" applyFont="1" applyAlignment="1">
      <alignment vertical="top"/>
    </xf>
    <xf numFmtId="0" fontId="67" fillId="0" borderId="0" xfId="46" applyFont="1"/>
    <xf numFmtId="0" fontId="60" fillId="0" borderId="0" xfId="45" applyFont="1"/>
    <xf numFmtId="0" fontId="48" fillId="0" borderId="13" xfId="45" applyFont="1" applyBorder="1" applyAlignment="1">
      <alignment vertical="center"/>
    </xf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4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6" fillId="0" borderId="0" xfId="48" applyFont="1"/>
    <xf numFmtId="0" fontId="96" fillId="0" borderId="0" xfId="48" applyFont="1" applyAlignment="1">
      <alignment horizontal="center"/>
    </xf>
    <xf numFmtId="0" fontId="99" fillId="0" borderId="0" xfId="48" applyFont="1"/>
    <xf numFmtId="0" fontId="96" fillId="0" borderId="0" xfId="48" applyFont="1" applyAlignment="1">
      <alignment wrapText="1"/>
    </xf>
    <xf numFmtId="0" fontId="98" fillId="0" borderId="0" xfId="50" applyFont="1" applyAlignment="1">
      <alignment horizontal="left" wrapText="1"/>
    </xf>
    <xf numFmtId="0" fontId="96" fillId="0" borderId="0" xfId="48" applyFont="1" applyAlignment="1">
      <alignment horizontal="center" wrapText="1"/>
    </xf>
    <xf numFmtId="0" fontId="96" fillId="0" borderId="0" xfId="48" applyFont="1" applyAlignment="1">
      <alignment vertical="top" wrapText="1"/>
    </xf>
    <xf numFmtId="0" fontId="99" fillId="0" borderId="0" xfId="48" applyFont="1" applyAlignment="1">
      <alignment horizontal="center" wrapText="1"/>
    </xf>
    <xf numFmtId="0" fontId="99" fillId="0" borderId="0" xfId="48" applyFont="1" applyAlignment="1">
      <alignment horizontal="center"/>
    </xf>
    <xf numFmtId="0" fontId="99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5" fillId="0" borderId="0" xfId="48" applyFont="1" applyAlignment="1">
      <alignment horizontal="center" wrapText="1"/>
    </xf>
    <xf numFmtId="0" fontId="97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100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0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1" fillId="0" borderId="27" xfId="49" applyFont="1" applyBorder="1" applyAlignment="1">
      <alignment horizontal="center" vertical="top"/>
      <protection locked="0"/>
    </xf>
    <xf numFmtId="0" fontId="91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7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49" fillId="0" borderId="0" xfId="46" applyFont="1" applyAlignment="1" applyProtection="1">
      <alignment horizontal="right"/>
      <protection locked="0"/>
    </xf>
    <xf numFmtId="0" fontId="49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49" fillId="0" borderId="0" xfId="46" applyFont="1" applyAlignment="1" applyProtection="1">
      <alignment horizontal="left"/>
      <protection locked="0"/>
    </xf>
    <xf numFmtId="0" fontId="49" fillId="0" borderId="25" xfId="46" applyFont="1" applyBorder="1" applyAlignment="1" applyProtection="1">
      <alignment horizontal="right"/>
      <protection locked="0"/>
    </xf>
    <xf numFmtId="0" fontId="49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3" fillId="0" borderId="0" xfId="49" applyFont="1">
      <protection locked="0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8" fillId="0" borderId="0" xfId="0" applyFont="1" applyAlignment="1" applyProtection="1">
      <alignment horizontal="center" vertical="center" wrapText="1"/>
      <protection locked="0"/>
    </xf>
    <xf numFmtId="49" fontId="48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1" fillId="0" borderId="26" xfId="49" applyFont="1" applyBorder="1">
      <protection locked="0"/>
    </xf>
    <xf numFmtId="0" fontId="0" fillId="50" borderId="26" xfId="0" applyFill="1" applyBorder="1"/>
    <xf numFmtId="0" fontId="11" fillId="0" borderId="49" xfId="49" applyFont="1" applyBorder="1">
      <protection locked="0"/>
    </xf>
    <xf numFmtId="0" fontId="0" fillId="50" borderId="49" xfId="0" applyFill="1" applyBorder="1"/>
    <xf numFmtId="0" fontId="11" fillId="0" borderId="16" xfId="49" applyFont="1" applyBorder="1">
      <protection locked="0"/>
    </xf>
    <xf numFmtId="0" fontId="0" fillId="50" borderId="16" xfId="0" applyFill="1" applyBorder="1"/>
    <xf numFmtId="0" fontId="3" fillId="0" borderId="26" xfId="49" applyFont="1" applyBorder="1" applyAlignment="1">
      <alignment vertical="center"/>
      <protection locked="0"/>
    </xf>
    <xf numFmtId="0" fontId="0" fillId="0" borderId="26" xfId="0" applyBorder="1"/>
    <xf numFmtId="0" fontId="3" fillId="0" borderId="49" xfId="49" applyFont="1" applyBorder="1">
      <protection locked="0"/>
    </xf>
    <xf numFmtId="0" fontId="0" fillId="0" borderId="49" xfId="0" applyBorder="1"/>
    <xf numFmtId="0" fontId="3" fillId="0" borderId="16" xfId="49" applyFont="1" applyBorder="1">
      <protection locked="0"/>
    </xf>
    <xf numFmtId="0" fontId="0" fillId="0" borderId="16" xfId="0" applyBorder="1"/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28" fillId="0" borderId="13" xfId="46" applyFont="1" applyFill="1" applyBorder="1" applyAlignment="1" applyProtection="1">
      <alignment horizontal="center" vertical="center"/>
      <protection locked="0"/>
    </xf>
    <xf numFmtId="0" fontId="34" fillId="0" borderId="13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 applyProtection="1">
      <alignment horizontal="left" wrapText="1"/>
      <protection locked="0"/>
    </xf>
    <xf numFmtId="49" fontId="9" fillId="0" borderId="3" xfId="49" applyNumberFormat="1" applyFont="1" applyBorder="1" applyAlignment="1" applyProtection="1">
      <alignment horizontal="center" vertical="center" wrapText="1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49" fontId="9" fillId="50" borderId="1" xfId="49" applyNumberFormat="1" applyFont="1" applyFill="1" applyBorder="1" applyAlignment="1" applyProtection="1">
      <alignment horizontal="left" wrapText="1"/>
      <protection locked="0"/>
    </xf>
    <xf numFmtId="0" fontId="9" fillId="0" borderId="3" xfId="49" applyFont="1" applyBorder="1" applyAlignment="1" applyProtection="1">
      <alignment horizontal="center" vertical="center"/>
      <protection locked="0"/>
    </xf>
    <xf numFmtId="0" fontId="9" fillId="50" borderId="1" xfId="49" applyNumberFormat="1" applyFont="1" applyFill="1" applyBorder="1" applyAlignment="1" applyProtection="1">
      <alignment horizontal="left" vertical="top" wrapText="1"/>
      <protection locked="0"/>
    </xf>
    <xf numFmtId="0" fontId="9" fillId="50" borderId="1" xfId="49" applyNumberFormat="1" applyFont="1" applyFill="1" applyBorder="1" applyAlignment="1" applyProtection="1">
      <alignment horizontal="left" wrapText="1"/>
      <protection locked="0"/>
    </xf>
    <xf numFmtId="0" fontId="17" fillId="50" borderId="1" xfId="49" applyNumberFormat="1" applyFont="1" applyFill="1" applyBorder="1" applyAlignment="1" applyProtection="1">
      <alignment horizontal="left" vertical="top" wrapText="1"/>
      <protection locked="0"/>
    </xf>
    <xf numFmtId="0" fontId="9" fillId="0" borderId="1" xfId="49" applyNumberFormat="1" applyFont="1" applyFill="1" applyBorder="1" applyAlignment="1" applyProtection="1">
      <alignment horizontal="left" wrapText="1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49" applyFont="1" applyBorder="1" applyAlignment="1" applyProtection="1">
      <alignment horizontal="center" vertical="center"/>
      <protection locked="0"/>
    </xf>
    <xf numFmtId="172" fontId="9" fillId="0" borderId="3" xfId="49" applyNumberFormat="1" applyFont="1" applyBorder="1" applyAlignment="1" applyProtection="1">
      <alignment horizontal="center" vertical="center"/>
      <protection locked="0"/>
    </xf>
    <xf numFmtId="171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171" fontId="9" fillId="0" borderId="3" xfId="49" applyNumberFormat="1" applyFont="1" applyBorder="1" applyAlignment="1" applyProtection="1">
      <alignment horizontal="center" vertical="center"/>
      <protection locked="0"/>
    </xf>
    <xf numFmtId="0" fontId="60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171" fontId="22" fillId="0" borderId="3" xfId="46" applyNumberFormat="1" applyFont="1" applyBorder="1" applyAlignment="1" applyProtection="1">
      <alignment horizontal="left" wrapText="1"/>
      <protection locked="0"/>
    </xf>
    <xf numFmtId="171" fontId="22" fillId="0" borderId="4" xfId="46" applyNumberFormat="1" applyFont="1" applyBorder="1" applyAlignment="1" applyProtection="1">
      <alignment horizontal="left" wrapText="1"/>
      <protection locked="0"/>
    </xf>
    <xf numFmtId="171" fontId="22" fillId="0" borderId="5" xfId="46" applyNumberFormat="1" applyFont="1" applyBorder="1" applyAlignment="1" applyProtection="1">
      <alignment horizontal="left" wrapText="1"/>
      <protection locked="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5" fillId="0" borderId="25" xfId="46" applyNumberFormat="1" applyFont="1" applyBorder="1" applyAlignment="1">
      <alignment vertical="center" wrapText="1"/>
    </xf>
    <xf numFmtId="49" fontId="59" fillId="0" borderId="3" xfId="45" applyNumberFormat="1" applyFont="1" applyBorder="1" applyAlignment="1">
      <alignment horizontal="left" vertical="center"/>
    </xf>
    <xf numFmtId="49" fontId="59" fillId="0" borderId="4" xfId="45" applyNumberFormat="1" applyFont="1" applyBorder="1" applyAlignment="1">
      <alignment horizontal="left" vertical="center"/>
    </xf>
    <xf numFmtId="49" fontId="59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49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39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9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53" fillId="0" borderId="19" xfId="46" applyFont="1" applyBorder="1" applyAlignment="1">
      <alignment horizontal="left" vertical="center"/>
    </xf>
    <xf numFmtId="49" fontId="22" fillId="0" borderId="3" xfId="46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171" fontId="22" fillId="0" borderId="3" xfId="46" applyNumberFormat="1" applyFont="1" applyBorder="1" applyAlignment="1" applyProtection="1">
      <alignment horizontal="left"/>
      <protection locked="0"/>
    </xf>
    <xf numFmtId="171" fontId="22" fillId="0" borderId="4" xfId="46" applyNumberFormat="1" applyFont="1" applyBorder="1" applyAlignment="1" applyProtection="1">
      <alignment horizontal="left"/>
      <protection locked="0"/>
    </xf>
    <xf numFmtId="171" fontId="22" fillId="0" borderId="5" xfId="46" applyNumberFormat="1" applyFont="1" applyBorder="1" applyAlignment="1" applyProtection="1">
      <alignment horizontal="left"/>
      <protection locked="0"/>
    </xf>
    <xf numFmtId="0" fontId="48" fillId="0" borderId="0" xfId="46" applyFont="1" applyAlignment="1">
      <alignment horizontal="left" vertical="center"/>
    </xf>
    <xf numFmtId="0" fontId="48" fillId="0" borderId="11" xfId="46" applyFont="1" applyBorder="1" applyAlignment="1">
      <alignment horizontal="left" vertical="center"/>
    </xf>
    <xf numFmtId="0" fontId="49" fillId="0" borderId="0" xfId="46" applyFont="1" applyAlignment="1">
      <alignment horizontal="right"/>
    </xf>
    <xf numFmtId="0" fontId="0" fillId="0" borderId="0" xfId="0" applyAlignment="1">
      <alignment horizontal="right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0" fontId="66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5" fillId="0" borderId="0" xfId="46" applyFont="1" applyAlignment="1">
      <alignment horizontal="center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12" fillId="0" borderId="1" xfId="49" applyFont="1" applyBorder="1" applyAlignment="1" applyProtection="1">
      <alignment horizont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4" fillId="0" borderId="3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13" fillId="0" borderId="30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2" fillId="0" borderId="38" xfId="49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1" fillId="0" borderId="27" xfId="0" applyFont="1" applyBorder="1" applyAlignment="1">
      <alignment horizontal="center" vertical="top"/>
    </xf>
    <xf numFmtId="0" fontId="1" fillId="0" borderId="27" xfId="0" applyFont="1" applyBorder="1"/>
    <xf numFmtId="0" fontId="17" fillId="0" borderId="0" xfId="49" applyFont="1" applyAlignment="1">
      <alignment horizontal="left" vertical="center"/>
      <protection locked="0"/>
    </xf>
    <xf numFmtId="0" fontId="17" fillId="0" borderId="0" xfId="0" applyFont="1" applyProtection="1"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91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49" fillId="0" borderId="0" xfId="45" applyFont="1"/>
    <xf numFmtId="0" fontId="0" fillId="0" borderId="0" xfId="0"/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8" fillId="0" borderId="11" xfId="46" applyFont="1" applyBorder="1" applyAlignment="1">
      <alignment horizontal="left" vertical="center"/>
    </xf>
    <xf numFmtId="0" fontId="49" fillId="0" borderId="0" xfId="46" applyFont="1" applyAlignment="1" applyProtection="1">
      <alignment horizontal="right"/>
      <protection locked="0"/>
    </xf>
    <xf numFmtId="0" fontId="86" fillId="0" borderId="27" xfId="0" applyFont="1" applyBorder="1" applyAlignment="1">
      <alignment horizontal="center" vertical="top"/>
    </xf>
    <xf numFmtId="0" fontId="87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  <xf numFmtId="171" fontId="17" fillId="0" borderId="25" xfId="49" applyNumberFormat="1" applyFont="1" applyBorder="1" applyAlignment="1" applyProtection="1">
      <alignment horizontal="left" vertical="center"/>
    </xf>
    <xf numFmtId="171" fontId="17" fillId="0" borderId="25" xfId="0" applyNumberFormat="1" applyFont="1" applyBorder="1" applyAlignment="1">
      <alignment horizontal="left" vertical="center"/>
    </xf>
    <xf numFmtId="171" fontId="17" fillId="0" borderId="25" xfId="0" applyNumberFormat="1" applyFont="1" applyBorder="1" applyAlignment="1">
      <alignment vertical="center"/>
    </xf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>
      <alignment horizontal="center" vertical="center"/>
      <protection locked="0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</cellXfs>
  <cellStyles count="73">
    <cellStyle name="20% - Акцент1" xfId="1" builtinId="30" customBuiltin="1"/>
    <cellStyle name="20% - Акцент1 2" xfId="58"/>
    <cellStyle name="20% - Акцент2" xfId="2" builtinId="34" customBuiltin="1"/>
    <cellStyle name="20% - Акцент2 2" xfId="59"/>
    <cellStyle name="20% - Акцент3" xfId="3" builtinId="38" customBuiltin="1"/>
    <cellStyle name="20% - Акцент3 2" xfId="60"/>
    <cellStyle name="20% - Акцент4" xfId="4" builtinId="42" customBuiltin="1"/>
    <cellStyle name="20% - Акцент4 2" xfId="61"/>
    <cellStyle name="20% - Акцент5" xfId="5" builtinId="46" customBuiltin="1"/>
    <cellStyle name="20% - Акцент5 2" xfId="62"/>
    <cellStyle name="20% - Акцент6" xfId="6" builtinId="50" customBuiltin="1"/>
    <cellStyle name="20% - Акцент6 2" xfId="63"/>
    <cellStyle name="40% - Акцент1" xfId="7" builtinId="31" customBuiltin="1"/>
    <cellStyle name="40% - Акцент1 2" xfId="64"/>
    <cellStyle name="40% - Акцент2" xfId="8" builtinId="35" customBuiltin="1"/>
    <cellStyle name="40% - Акцент2 2" xfId="65"/>
    <cellStyle name="40% - Акцент3" xfId="9" builtinId="39" customBuiltin="1"/>
    <cellStyle name="40% - Акцент3 2" xfId="66"/>
    <cellStyle name="40% - Акцент4" xfId="10" builtinId="43" customBuiltin="1"/>
    <cellStyle name="40% - Акцент4 2" xfId="67"/>
    <cellStyle name="40% - Акцент5" xfId="11" builtinId="47" customBuiltin="1"/>
    <cellStyle name="40% - Акцент5 2" xfId="68"/>
    <cellStyle name="40% - Акцент6" xfId="12" builtinId="51" customBuiltin="1"/>
    <cellStyle name="40% - Акцент6 2" xfId="69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2 2" xfId="70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 5 2" xfId="72"/>
    <cellStyle name="Обычный 5 3" xfId="71"/>
    <cellStyle name="Обычный_b_g_new_spets_07_12_3" xfId="46"/>
    <cellStyle name="Обычный_b_z_05_03v" xfId="47"/>
    <cellStyle name="Обычный_shablon_b 2010 физ" xfId="48"/>
    <cellStyle name="Обычный_ZAOCH4" xfId="49"/>
    <cellStyle name="Обычный_ZAOCH4_shablon_b 2010 физ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=""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=""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=""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=""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6;&#1053;&#1055;%202021-2022/&#1056;&#1053;&#1055;%202021/071_01_DZm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1_01_DZ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4">
          <cell r="AD14" t="str">
            <v>Управління та адміністрування</v>
          </cell>
        </row>
        <row r="15">
          <cell r="AD15" t="str">
            <v>Облік і оподаткування</v>
          </cell>
        </row>
        <row r="16">
          <cell r="AD16" t="str">
            <v>Облік  і аудит</v>
          </cell>
        </row>
        <row r="17">
          <cell r="AD17" t="str">
            <v>Облік  і аудит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/>
      <sheetData sheetId="2">
        <row r="72">
          <cell r="B72" t="str">
            <v>Аналiз фінансовоi звiтностi</v>
          </cell>
        </row>
        <row r="83">
          <cell r="B83" t="str">
            <v>Переддипломна</v>
          </cell>
        </row>
        <row r="91">
          <cell r="B91" t="str">
            <v>Кваліфікаційна робота магістра</v>
          </cell>
        </row>
        <row r="97">
          <cell r="B97" t="str">
            <v>Захист магістерської роботи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</sheetPr>
  <dimension ref="A1:AE69"/>
  <sheetViews>
    <sheetView topLeftCell="A19" zoomScale="130" zoomScaleNormal="130" zoomScaleSheetLayoutView="110" workbookViewId="0">
      <selection activeCell="A30" sqref="A30"/>
    </sheetView>
  </sheetViews>
  <sheetFormatPr defaultColWidth="9.140625" defaultRowHeight="15" x14ac:dyDescent="0.2"/>
  <cols>
    <col min="1" max="1" width="130.7109375" style="464" customWidth="1"/>
    <col min="2" max="2" width="5.7109375" style="461" customWidth="1"/>
    <col min="3" max="3" width="130.7109375" style="461" customWidth="1"/>
    <col min="4" max="10" width="2.85546875" style="461" customWidth="1"/>
    <col min="11" max="11" width="3.28515625" style="461" customWidth="1"/>
    <col min="12" max="12" width="3.140625" style="461" customWidth="1"/>
    <col min="13" max="16" width="9.140625" style="461"/>
    <col min="17" max="17" width="13" style="461" customWidth="1"/>
    <col min="18" max="16384" width="9.140625" style="461"/>
  </cols>
  <sheetData>
    <row r="1" spans="1:14" ht="15.75" x14ac:dyDescent="0.25">
      <c r="A1" s="473" t="s">
        <v>285</v>
      </c>
    </row>
    <row r="2" spans="1:14" x14ac:dyDescent="0.2">
      <c r="A2" s="474"/>
    </row>
    <row r="3" spans="1:14" ht="30" x14ac:dyDescent="0.2">
      <c r="A3" s="464" t="s">
        <v>286</v>
      </c>
    </row>
    <row r="4" spans="1:14" ht="30" x14ac:dyDescent="0.2">
      <c r="A4" s="464" t="s">
        <v>289</v>
      </c>
    </row>
    <row r="5" spans="1:14" ht="45" x14ac:dyDescent="0.2">
      <c r="A5" s="464" t="s">
        <v>309</v>
      </c>
    </row>
    <row r="6" spans="1:14" ht="30" x14ac:dyDescent="0.2">
      <c r="A6" s="464" t="s">
        <v>296</v>
      </c>
    </row>
    <row r="7" spans="1:14" x14ac:dyDescent="0.2">
      <c r="A7" s="464" t="s">
        <v>287</v>
      </c>
    </row>
    <row r="8" spans="1:14" x14ac:dyDescent="0.2">
      <c r="A8" s="467" t="s">
        <v>288</v>
      </c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</row>
    <row r="9" spans="1:14" ht="30" x14ac:dyDescent="0.2">
      <c r="A9" s="467" t="s">
        <v>297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</row>
    <row r="10" spans="1:14" ht="30" x14ac:dyDescent="0.2">
      <c r="A10" s="464" t="s">
        <v>298</v>
      </c>
    </row>
    <row r="11" spans="1:14" ht="30" x14ac:dyDescent="0.2">
      <c r="A11" s="464" t="s">
        <v>299</v>
      </c>
    </row>
    <row r="12" spans="1:14" x14ac:dyDescent="0.2">
      <c r="A12" s="464" t="s">
        <v>300</v>
      </c>
    </row>
    <row r="13" spans="1:14" ht="15.75" x14ac:dyDescent="0.25">
      <c r="A13" s="465"/>
    </row>
    <row r="14" spans="1:14" ht="15.75" x14ac:dyDescent="0.25">
      <c r="A14" s="465"/>
    </row>
    <row r="15" spans="1:14" ht="15.75" x14ac:dyDescent="0.25">
      <c r="A15" s="465"/>
    </row>
    <row r="18" spans="1:31" x14ac:dyDescent="0.2">
      <c r="A18" s="466"/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</row>
    <row r="19" spans="1:31" s="463" customFormat="1" ht="15.75" x14ac:dyDescent="0.25">
      <c r="A19" s="468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AD19" s="461"/>
      <c r="AE19" s="461"/>
    </row>
    <row r="23" spans="1:31" s="463" customFormat="1" ht="15.75" x14ac:dyDescent="0.25">
      <c r="A23" s="470"/>
      <c r="AD23" s="461"/>
      <c r="AE23" s="461"/>
    </row>
    <row r="30" spans="1:31" x14ac:dyDescent="0.2">
      <c r="A30" s="464" t="s">
        <v>301</v>
      </c>
    </row>
    <row r="46" spans="1:1" x14ac:dyDescent="0.2">
      <c r="A46" s="464" t="s">
        <v>306</v>
      </c>
    </row>
    <row r="54" spans="1:1" x14ac:dyDescent="0.2">
      <c r="A54" s="464" t="s">
        <v>307</v>
      </c>
    </row>
    <row r="63" spans="1:1" ht="30" x14ac:dyDescent="0.2">
      <c r="A63" s="464" t="s">
        <v>308</v>
      </c>
    </row>
    <row r="68" spans="1:1" ht="30" x14ac:dyDescent="0.2">
      <c r="A68" s="464" t="s">
        <v>302</v>
      </c>
    </row>
    <row r="69" spans="1:1" ht="45" x14ac:dyDescent="0.2">
      <c r="A69" s="464" t="s">
        <v>303</v>
      </c>
    </row>
  </sheetData>
  <sheetProtection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BR33"/>
  <sheetViews>
    <sheetView view="pageBreakPreview" topLeftCell="W18" zoomScale="130" zoomScaleNormal="145" zoomScaleSheetLayoutView="130" workbookViewId="0">
      <selection activeCell="B22" sqref="B22:BH23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2.8554687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69" width="7" style="42"/>
    <col min="70" max="70" width="38.42578125" style="42" customWidth="1"/>
    <col min="71" max="16384" width="7" style="42"/>
  </cols>
  <sheetData>
    <row r="1" spans="1:70" s="43" customFormat="1" ht="21" customHeight="1" x14ac:dyDescent="0.35">
      <c r="A1" s="42"/>
      <c r="B1" s="371"/>
      <c r="C1" s="371"/>
      <c r="D1" s="371"/>
      <c r="E1" s="371"/>
      <c r="F1" s="371"/>
      <c r="G1" s="371"/>
      <c r="H1" s="567" t="s">
        <v>41</v>
      </c>
      <c r="I1" s="567"/>
      <c r="J1" s="567"/>
      <c r="K1" s="567"/>
      <c r="L1" s="567"/>
      <c r="M1" s="567"/>
      <c r="N1" s="567"/>
      <c r="O1" s="567"/>
      <c r="P1" s="371"/>
      <c r="Q1" s="371"/>
      <c r="R1" s="371"/>
      <c r="S1" s="371"/>
      <c r="T1" s="371"/>
      <c r="U1" s="371"/>
      <c r="V1" s="371"/>
      <c r="W1" s="371"/>
      <c r="X1" s="371"/>
      <c r="AF1" s="372"/>
      <c r="AQ1" s="371" t="s">
        <v>117</v>
      </c>
      <c r="AR1" s="371"/>
      <c r="AS1" s="371"/>
      <c r="AT1" s="371"/>
      <c r="AU1" s="371"/>
      <c r="AV1" s="371"/>
      <c r="AW1" s="371"/>
      <c r="AX1" s="568" t="s">
        <v>304</v>
      </c>
      <c r="AY1" s="569"/>
      <c r="AZ1" s="569"/>
      <c r="BA1" s="569"/>
      <c r="BB1" s="569"/>
      <c r="BC1" s="371"/>
      <c r="BD1" s="373"/>
      <c r="BE1" s="373"/>
      <c r="BF1" s="373"/>
      <c r="BG1" s="373"/>
      <c r="BH1" s="373"/>
      <c r="BI1" s="373"/>
    </row>
    <row r="2" spans="1:70" s="43" customFormat="1" ht="20.25" customHeight="1" x14ac:dyDescent="0.35">
      <c r="A2" s="42"/>
      <c r="B2" s="567" t="s">
        <v>42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AQ2"/>
      <c r="AR2"/>
      <c r="AS2"/>
      <c r="AT2"/>
      <c r="AU2"/>
      <c r="AV2"/>
      <c r="AW2"/>
      <c r="AX2" s="373"/>
    </row>
    <row r="3" spans="1:70" s="43" customFormat="1" ht="21.75" customHeight="1" x14ac:dyDescent="0.35">
      <c r="A3" s="42"/>
      <c r="B3" s="578" t="s">
        <v>81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229"/>
      <c r="W3" s="229"/>
      <c r="X3" s="229"/>
      <c r="AQ3" s="374"/>
      <c r="AR3" s="375"/>
      <c r="AS3" s="375"/>
      <c r="AT3" s="375"/>
      <c r="AU3" s="375"/>
      <c r="AV3" s="375"/>
      <c r="AW3" s="376"/>
      <c r="AX3" s="376"/>
    </row>
    <row r="4" spans="1:70" s="43" customFormat="1" ht="23.25" customHeight="1" x14ac:dyDescent="0.35">
      <c r="A4" s="377"/>
      <c r="B4" s="489"/>
      <c r="C4" s="489" t="s">
        <v>321</v>
      </c>
      <c r="D4" s="493"/>
      <c r="E4" s="493"/>
      <c r="F4" s="374" t="s">
        <v>321</v>
      </c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89"/>
      <c r="R4" s="578">
        <f>AI18</f>
        <v>2023</v>
      </c>
      <c r="S4" s="579"/>
      <c r="T4" s="489" t="s">
        <v>322</v>
      </c>
      <c r="U4" s="371"/>
      <c r="V4" s="371"/>
      <c r="W4" s="371"/>
      <c r="X4" s="371"/>
      <c r="AM4" s="378"/>
      <c r="AQ4" s="371"/>
      <c r="AR4" s="371"/>
      <c r="AS4" s="375"/>
      <c r="AT4" s="375"/>
      <c r="AU4" s="375"/>
      <c r="AV4" s="375"/>
      <c r="AW4" s="375"/>
      <c r="AX4" s="375"/>
    </row>
    <row r="5" spans="1:70" s="43" customFormat="1" ht="20.25" customHeight="1" x14ac:dyDescent="0.35">
      <c r="A5" s="42"/>
      <c r="AM5" s="378"/>
      <c r="AR5" s="374"/>
      <c r="AS5" s="374"/>
      <c r="AT5" s="374"/>
      <c r="AU5" s="374"/>
      <c r="AV5" s="374"/>
      <c r="AW5" s="374"/>
      <c r="AX5" s="374"/>
    </row>
    <row r="6" spans="1:70" s="43" customFormat="1" ht="20.25" customHeight="1" x14ac:dyDescent="0.35">
      <c r="A6" s="42"/>
      <c r="AR6" s="371"/>
      <c r="AS6" s="371"/>
      <c r="AT6" s="371"/>
      <c r="AU6" s="371"/>
      <c r="AV6" s="371"/>
      <c r="AW6" s="371"/>
      <c r="BI6" s="371"/>
    </row>
    <row r="7" spans="1:70" s="43" customFormat="1" ht="24" customHeight="1" x14ac:dyDescent="0.35">
      <c r="A7" s="42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AP7" s="379"/>
    </row>
    <row r="8" spans="1:70" s="43" customFormat="1" ht="23.25" x14ac:dyDescent="0.35">
      <c r="C8" s="380"/>
      <c r="F8" s="380"/>
      <c r="AP8" s="379"/>
    </row>
    <row r="9" spans="1:70" s="44" customFormat="1" ht="17.25" x14ac:dyDescent="0.25">
      <c r="C9" s="381"/>
      <c r="F9" s="381"/>
      <c r="AZ9" s="382"/>
    </row>
    <row r="10" spans="1:70" s="44" customFormat="1" ht="18.75" x14ac:dyDescent="0.3">
      <c r="C10" s="381"/>
      <c r="F10" s="381"/>
      <c r="M10" s="583" t="s">
        <v>43</v>
      </c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</row>
    <row r="11" spans="1:70" s="43" customFormat="1" ht="24.95" customHeight="1" x14ac:dyDescent="0.35">
      <c r="M11" s="584" t="s">
        <v>123</v>
      </c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584"/>
      <c r="AK11" s="584"/>
      <c r="AL11" s="584"/>
      <c r="AM11" s="584"/>
      <c r="AN11" s="584"/>
      <c r="AO11" s="584"/>
      <c r="AP11" s="584"/>
      <c r="AQ11" s="584"/>
      <c r="AR11" s="584"/>
      <c r="AS11" s="584"/>
      <c r="AT11" s="584"/>
      <c r="AU11" s="584"/>
      <c r="AV11" s="584"/>
      <c r="AW11" s="584"/>
      <c r="AX11" s="584"/>
      <c r="AY11" s="584"/>
      <c r="AZ11" s="584"/>
      <c r="BA11" s="584"/>
      <c r="BB11" s="584"/>
    </row>
    <row r="12" spans="1:70" s="43" customFormat="1" ht="27" customHeight="1" x14ac:dyDescent="0.4">
      <c r="Y12" s="585" t="s">
        <v>184</v>
      </c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  <c r="BR12" s="390" t="s">
        <v>116</v>
      </c>
    </row>
    <row r="13" spans="1:70" s="43" customFormat="1" ht="21" x14ac:dyDescent="0.35">
      <c r="M13" s="584" t="s">
        <v>122</v>
      </c>
      <c r="N13" s="584"/>
      <c r="O13" s="584"/>
      <c r="P13" s="584"/>
      <c r="Q13" s="584"/>
      <c r="R13" s="584"/>
      <c r="S13" s="584"/>
      <c r="T13" s="584"/>
      <c r="U13" s="584"/>
      <c r="V13" s="584"/>
      <c r="W13" s="584"/>
      <c r="X13" s="584"/>
      <c r="Y13" s="584"/>
      <c r="Z13" s="584"/>
      <c r="AA13" s="584"/>
      <c r="AB13" s="584"/>
      <c r="AC13" s="584"/>
      <c r="AD13" s="584"/>
      <c r="AE13" s="584"/>
      <c r="AF13" s="584"/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4"/>
      <c r="AR13" s="584"/>
      <c r="AS13" s="584"/>
      <c r="AT13" s="584"/>
      <c r="AU13" s="584"/>
      <c r="AV13" s="584"/>
      <c r="AW13" s="584"/>
      <c r="AX13" s="584"/>
      <c r="AY13" s="584"/>
      <c r="AZ13" s="584"/>
      <c r="BA13" s="584"/>
      <c r="BB13" s="584"/>
      <c r="BR13" s="390" t="s">
        <v>59</v>
      </c>
    </row>
    <row r="14" spans="1:70" s="43" customFormat="1" ht="21" x14ac:dyDescent="0.35">
      <c r="G14" s="383" t="s">
        <v>83</v>
      </c>
      <c r="H14" s="383"/>
      <c r="I14" s="383"/>
      <c r="J14" s="383"/>
      <c r="K14" s="383"/>
      <c r="L14" s="383"/>
      <c r="M14" s="383"/>
      <c r="N14" s="383"/>
      <c r="O14" s="576" t="s">
        <v>4</v>
      </c>
      <c r="P14" s="577"/>
      <c r="Q14" s="570" t="s">
        <v>318</v>
      </c>
      <c r="R14" s="571"/>
      <c r="S14" s="571"/>
      <c r="T14" s="571"/>
      <c r="U14" s="571"/>
      <c r="V14" s="571"/>
      <c r="W14" s="572"/>
      <c r="X14" s="383"/>
      <c r="AB14" s="384" t="s">
        <v>5</v>
      </c>
      <c r="AC14" s="384"/>
      <c r="AD14" s="573" t="str">
        <f>'[1]Титул денна'!AD14</f>
        <v>Управління та адміністрування</v>
      </c>
      <c r="AE14" s="574"/>
      <c r="AF14" s="574"/>
      <c r="AG14" s="574"/>
      <c r="AH14" s="574"/>
      <c r="AI14" s="574"/>
      <c r="AJ14" s="574"/>
      <c r="AK14" s="574"/>
      <c r="AL14" s="574"/>
      <c r="AM14" s="574"/>
      <c r="AN14" s="574"/>
      <c r="AO14" s="574"/>
      <c r="AP14" s="574"/>
      <c r="AQ14" s="574"/>
      <c r="AR14" s="574"/>
      <c r="AS14" s="574"/>
      <c r="AT14" s="574"/>
      <c r="AU14" s="574"/>
      <c r="AV14" s="574"/>
      <c r="AW14" s="574"/>
      <c r="AX14" s="574"/>
      <c r="AY14" s="574"/>
      <c r="AZ14" s="574"/>
      <c r="BA14" s="574"/>
      <c r="BB14" s="574"/>
      <c r="BC14" s="574"/>
      <c r="BD14" s="574"/>
      <c r="BE14" s="574"/>
      <c r="BF14" s="575"/>
      <c r="BR14" s="390" t="s">
        <v>26</v>
      </c>
    </row>
    <row r="15" spans="1:70" s="43" customFormat="1" ht="21" x14ac:dyDescent="0.35">
      <c r="G15" s="383" t="s">
        <v>84</v>
      </c>
      <c r="H15" s="383"/>
      <c r="I15" s="383"/>
      <c r="J15" s="383"/>
      <c r="K15" s="383"/>
      <c r="L15" s="383"/>
      <c r="M15" s="383"/>
      <c r="N15" s="383"/>
      <c r="O15" s="576" t="s">
        <v>4</v>
      </c>
      <c r="P15" s="577"/>
      <c r="Q15" s="570" t="s">
        <v>358</v>
      </c>
      <c r="R15" s="571"/>
      <c r="S15" s="571"/>
      <c r="T15" s="571"/>
      <c r="U15" s="571"/>
      <c r="V15" s="571"/>
      <c r="W15" s="572"/>
      <c r="X15" s="385"/>
      <c r="Y15" s="386"/>
      <c r="Z15" s="386"/>
      <c r="AA15" s="386"/>
      <c r="AB15" s="384" t="s">
        <v>5</v>
      </c>
      <c r="AC15" s="384"/>
      <c r="AD15" s="573" t="str">
        <f>'[1]Титул денна'!AD15</f>
        <v>Облік і оподаткування</v>
      </c>
      <c r="AE15" s="574"/>
      <c r="AF15" s="574"/>
      <c r="AG15" s="574"/>
      <c r="AH15" s="574"/>
      <c r="AI15" s="574"/>
      <c r="AJ15" s="574"/>
      <c r="AK15" s="574"/>
      <c r="AL15" s="574"/>
      <c r="AM15" s="574"/>
      <c r="AN15" s="574"/>
      <c r="AO15" s="574"/>
      <c r="AP15" s="574"/>
      <c r="AQ15" s="574"/>
      <c r="AR15" s="574"/>
      <c r="AS15" s="574"/>
      <c r="AT15" s="574"/>
      <c r="AU15" s="574"/>
      <c r="AV15" s="574"/>
      <c r="AW15" s="574"/>
      <c r="AX15" s="574"/>
      <c r="AY15" s="574"/>
      <c r="AZ15" s="574"/>
      <c r="BA15" s="574"/>
      <c r="BB15" s="574"/>
      <c r="BC15" s="574"/>
      <c r="BD15" s="574"/>
      <c r="BE15" s="574"/>
      <c r="BF15" s="575"/>
      <c r="BR15" s="390" t="s">
        <v>310</v>
      </c>
    </row>
    <row r="16" spans="1:70" s="43" customFormat="1" ht="21" x14ac:dyDescent="0.35">
      <c r="G16" s="123" t="s">
        <v>40</v>
      </c>
      <c r="H16" s="123"/>
      <c r="I16" s="123"/>
      <c r="J16" s="123"/>
      <c r="K16" s="123"/>
      <c r="L16" s="123"/>
      <c r="M16" s="123"/>
      <c r="N16" s="123"/>
      <c r="O16" s="580" t="str">
        <f>IF(Q16&gt;0,"шифр"," ")</f>
        <v xml:space="preserve"> </v>
      </c>
      <c r="P16" s="581"/>
      <c r="Q16" s="582"/>
      <c r="R16" s="571"/>
      <c r="S16" s="571"/>
      <c r="T16" s="571"/>
      <c r="U16" s="571"/>
      <c r="V16" s="571"/>
      <c r="W16" s="572"/>
      <c r="X16" s="387"/>
      <c r="Y16" s="388"/>
      <c r="Z16" s="388"/>
      <c r="AA16" s="388"/>
      <c r="AB16" s="389" t="s">
        <v>5</v>
      </c>
      <c r="AC16" s="389"/>
      <c r="AD16" s="573" t="str">
        <f>'[1]Титул денна'!AD16</f>
        <v>Облік  і аудит</v>
      </c>
      <c r="AE16" s="574"/>
      <c r="AF16" s="574"/>
      <c r="AG16" s="574"/>
      <c r="AH16" s="574"/>
      <c r="AI16" s="574"/>
      <c r="AJ16" s="574"/>
      <c r="AK16" s="574"/>
      <c r="AL16" s="574"/>
      <c r="AM16" s="574"/>
      <c r="AN16" s="574"/>
      <c r="AO16" s="574"/>
      <c r="AP16" s="574"/>
      <c r="AQ16" s="574"/>
      <c r="AR16" s="574"/>
      <c r="AS16" s="574"/>
      <c r="AT16" s="574"/>
      <c r="AU16" s="574"/>
      <c r="AV16" s="574"/>
      <c r="AW16" s="574"/>
      <c r="AX16" s="574"/>
      <c r="AY16" s="574"/>
      <c r="AZ16" s="574"/>
      <c r="BA16" s="574"/>
      <c r="BB16" s="574"/>
      <c r="BC16" s="574"/>
      <c r="BD16" s="574"/>
      <c r="BE16" s="574"/>
      <c r="BF16" s="575"/>
      <c r="BR16" s="390" t="s">
        <v>311</v>
      </c>
    </row>
    <row r="17" spans="1:70" s="43" customFormat="1" ht="21" x14ac:dyDescent="0.35">
      <c r="G17" s="123" t="s">
        <v>137</v>
      </c>
      <c r="H17" s="123"/>
      <c r="I17" s="123"/>
      <c r="J17" s="123"/>
      <c r="K17" s="123"/>
      <c r="L17" s="123"/>
      <c r="M17" s="123"/>
      <c r="N17" s="123"/>
      <c r="O17" s="540"/>
      <c r="P17" s="540"/>
      <c r="Q17"/>
      <c r="R17"/>
      <c r="S17"/>
      <c r="T17"/>
      <c r="U17"/>
      <c r="V17"/>
      <c r="W17"/>
      <c r="X17" s="387"/>
      <c r="Y17" s="388"/>
      <c r="Z17" s="388"/>
      <c r="AA17" s="388"/>
      <c r="AB17" s="389" t="s">
        <v>5</v>
      </c>
      <c r="AC17" s="389"/>
      <c r="AD17" s="541" t="str">
        <f>'[1]Титул денна'!AD17</f>
        <v>Облік  і аудит</v>
      </c>
      <c r="AE17" s="542"/>
      <c r="AF17" s="542"/>
      <c r="AG17" s="542"/>
      <c r="AH17" s="542"/>
      <c r="AI17" s="542"/>
      <c r="AJ17" s="542"/>
      <c r="AK17" s="542"/>
      <c r="AL17" s="542"/>
      <c r="AM17" s="542"/>
      <c r="AN17" s="542"/>
      <c r="AO17" s="542"/>
      <c r="AP17" s="542"/>
      <c r="AQ17" s="542"/>
      <c r="AR17" s="542"/>
      <c r="AS17" s="542"/>
      <c r="AT17" s="542"/>
      <c r="AU17" s="542"/>
      <c r="AV17" s="542"/>
      <c r="AW17" s="542"/>
      <c r="AX17" s="542"/>
      <c r="AY17" s="542"/>
      <c r="AZ17" s="542"/>
      <c r="BA17" s="542"/>
      <c r="BB17" s="542"/>
      <c r="BC17" s="542"/>
      <c r="BD17" s="542"/>
      <c r="BE17" s="542"/>
      <c r="BF17" s="543"/>
      <c r="BR17" s="390" t="s">
        <v>33</v>
      </c>
    </row>
    <row r="18" spans="1:70" s="43" customFormat="1" ht="21" x14ac:dyDescent="0.35">
      <c r="G18" s="390" t="s">
        <v>114</v>
      </c>
      <c r="H18" s="390"/>
      <c r="I18" s="390"/>
      <c r="J18" s="390"/>
      <c r="K18" s="390"/>
      <c r="L18" s="390"/>
      <c r="M18" s="390"/>
      <c r="N18" s="390"/>
      <c r="O18" s="390"/>
      <c r="P18" s="391"/>
      <c r="Q18" s="552" t="s">
        <v>6</v>
      </c>
      <c r="R18" s="553"/>
      <c r="S18" s="553"/>
      <c r="T18" s="553"/>
      <c r="U18" s="553"/>
      <c r="V18" s="553"/>
      <c r="W18" s="553"/>
      <c r="X18" s="553"/>
      <c r="Y18" s="553"/>
      <c r="Z18" s="553"/>
      <c r="AA18" s="554"/>
      <c r="AB18" s="390" t="s">
        <v>82</v>
      </c>
      <c r="AC18" s="390"/>
      <c r="AD18" s="390"/>
      <c r="AE18" s="390"/>
      <c r="AF18" s="390"/>
      <c r="AG18" s="390"/>
      <c r="AH18" s="392"/>
      <c r="AI18" s="555">
        <v>2023</v>
      </c>
      <c r="AJ18" s="556"/>
      <c r="AK18" s="556"/>
      <c r="AL18" s="556"/>
      <c r="AM18" s="556"/>
      <c r="AN18" s="557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</row>
    <row r="19" spans="1:70" s="43" customFormat="1" ht="32.25" customHeight="1" x14ac:dyDescent="0.35">
      <c r="A19" s="393" t="s">
        <v>185</v>
      </c>
      <c r="BB19" s="551" t="s">
        <v>44</v>
      </c>
      <c r="BC19" s="551"/>
      <c r="BD19" s="551"/>
      <c r="BE19" s="551"/>
      <c r="BF19" s="551"/>
      <c r="BG19" s="551"/>
      <c r="BH19" s="551"/>
      <c r="BI19" s="551"/>
    </row>
    <row r="20" spans="1:70" s="229" customFormat="1" ht="42" customHeight="1" x14ac:dyDescent="0.25">
      <c r="A20" s="560" t="s">
        <v>45</v>
      </c>
      <c r="B20" s="546" t="s">
        <v>46</v>
      </c>
      <c r="C20" s="547"/>
      <c r="D20" s="547"/>
      <c r="E20" s="548"/>
      <c r="F20" s="563" t="s">
        <v>47</v>
      </c>
      <c r="G20" s="564"/>
      <c r="H20" s="564"/>
      <c r="I20" s="564"/>
      <c r="J20" s="505"/>
      <c r="K20" s="546" t="s">
        <v>48</v>
      </c>
      <c r="L20" s="547"/>
      <c r="M20" s="547"/>
      <c r="N20" s="548"/>
      <c r="O20" s="563" t="s">
        <v>49</v>
      </c>
      <c r="P20" s="564"/>
      <c r="Q20" s="564"/>
      <c r="R20" s="564"/>
      <c r="S20" s="546" t="s">
        <v>50</v>
      </c>
      <c r="T20" s="565"/>
      <c r="U20" s="565"/>
      <c r="V20" s="566"/>
      <c r="W20" s="504"/>
      <c r="X20" s="546" t="s">
        <v>51</v>
      </c>
      <c r="Y20" s="547"/>
      <c r="Z20" s="547"/>
      <c r="AA20" s="562"/>
      <c r="AB20" s="563" t="s">
        <v>52</v>
      </c>
      <c r="AC20" s="564"/>
      <c r="AD20" s="564"/>
      <c r="AE20" s="564"/>
      <c r="AF20" s="563" t="s">
        <v>53</v>
      </c>
      <c r="AG20" s="564"/>
      <c r="AH20" s="564"/>
      <c r="AI20" s="564"/>
      <c r="AJ20" s="505"/>
      <c r="AK20" s="546" t="s">
        <v>54</v>
      </c>
      <c r="AL20" s="547"/>
      <c r="AM20" s="547"/>
      <c r="AN20" s="548"/>
      <c r="AO20" s="563" t="s">
        <v>55</v>
      </c>
      <c r="AP20" s="564"/>
      <c r="AQ20" s="564"/>
      <c r="AR20" s="564"/>
      <c r="AS20" s="546" t="s">
        <v>56</v>
      </c>
      <c r="AT20" s="565"/>
      <c r="AU20" s="565"/>
      <c r="AV20" s="566"/>
      <c r="AW20" s="504"/>
      <c r="AX20" s="546" t="s">
        <v>57</v>
      </c>
      <c r="AY20" s="547"/>
      <c r="AZ20" s="547"/>
      <c r="BA20" s="548"/>
      <c r="BB20" s="544" t="s">
        <v>58</v>
      </c>
      <c r="BC20" s="544" t="s">
        <v>293</v>
      </c>
      <c r="BD20" s="544" t="s">
        <v>292</v>
      </c>
      <c r="BE20" s="549" t="s">
        <v>116</v>
      </c>
      <c r="BF20" s="549" t="s">
        <v>311</v>
      </c>
      <c r="BG20" s="549" t="s">
        <v>33</v>
      </c>
      <c r="BH20" s="544" t="s">
        <v>60</v>
      </c>
      <c r="BI20" s="544" t="s">
        <v>61</v>
      </c>
    </row>
    <row r="21" spans="1:70" s="45" customFormat="1" ht="24" customHeight="1" x14ac:dyDescent="0.2">
      <c r="A21" s="561"/>
      <c r="B21" s="394">
        <v>1</v>
      </c>
      <c r="C21" s="394">
        <v>2</v>
      </c>
      <c r="D21" s="394">
        <v>3</v>
      </c>
      <c r="E21" s="394">
        <v>4</v>
      </c>
      <c r="F21" s="394">
        <v>5</v>
      </c>
      <c r="G21" s="394">
        <v>6</v>
      </c>
      <c r="H21" s="394">
        <v>7</v>
      </c>
      <c r="I21" s="394">
        <v>8</v>
      </c>
      <c r="J21" s="394">
        <v>9</v>
      </c>
      <c r="K21" s="394">
        <v>10</v>
      </c>
      <c r="L21" s="394">
        <v>11</v>
      </c>
      <c r="M21" s="394">
        <v>12</v>
      </c>
      <c r="N21" s="394">
        <v>13</v>
      </c>
      <c r="O21" s="394">
        <v>14</v>
      </c>
      <c r="P21" s="394">
        <v>15</v>
      </c>
      <c r="Q21" s="394">
        <v>16</v>
      </c>
      <c r="R21" s="394">
        <v>17</v>
      </c>
      <c r="S21" s="394">
        <v>18</v>
      </c>
      <c r="T21" s="394">
        <v>19</v>
      </c>
      <c r="U21" s="394">
        <v>20</v>
      </c>
      <c r="V21" s="394">
        <v>21</v>
      </c>
      <c r="W21" s="394">
        <v>22</v>
      </c>
      <c r="X21" s="394">
        <v>23</v>
      </c>
      <c r="Y21" s="394">
        <v>24</v>
      </c>
      <c r="Z21" s="394">
        <v>25</v>
      </c>
      <c r="AA21" s="394">
        <v>26</v>
      </c>
      <c r="AB21" s="394">
        <v>27</v>
      </c>
      <c r="AC21" s="394">
        <v>28</v>
      </c>
      <c r="AD21" s="394">
        <v>29</v>
      </c>
      <c r="AE21" s="394">
        <v>30</v>
      </c>
      <c r="AF21" s="394">
        <v>31</v>
      </c>
      <c r="AG21" s="394">
        <v>32</v>
      </c>
      <c r="AH21" s="394">
        <v>33</v>
      </c>
      <c r="AI21" s="394">
        <v>34</v>
      </c>
      <c r="AJ21" s="394">
        <v>35</v>
      </c>
      <c r="AK21" s="394">
        <v>36</v>
      </c>
      <c r="AL21" s="394">
        <v>37</v>
      </c>
      <c r="AM21" s="394">
        <v>38</v>
      </c>
      <c r="AN21" s="394">
        <v>39</v>
      </c>
      <c r="AO21" s="394">
        <v>40</v>
      </c>
      <c r="AP21" s="394">
        <v>41</v>
      </c>
      <c r="AQ21" s="394">
        <v>42</v>
      </c>
      <c r="AR21" s="394">
        <v>43</v>
      </c>
      <c r="AS21" s="394">
        <v>44</v>
      </c>
      <c r="AT21" s="394">
        <v>45</v>
      </c>
      <c r="AU21" s="394">
        <v>46</v>
      </c>
      <c r="AV21" s="394">
        <v>47</v>
      </c>
      <c r="AW21" s="394">
        <v>48</v>
      </c>
      <c r="AX21" s="394">
        <v>49</v>
      </c>
      <c r="AY21" s="394">
        <v>50</v>
      </c>
      <c r="AZ21" s="394">
        <v>51</v>
      </c>
      <c r="BA21" s="394">
        <v>52</v>
      </c>
      <c r="BB21" s="545"/>
      <c r="BC21" s="545"/>
      <c r="BD21" s="545"/>
      <c r="BE21" s="550"/>
      <c r="BF21" s="550"/>
      <c r="BG21" s="550"/>
      <c r="BH21" s="545"/>
      <c r="BI21" s="545"/>
    </row>
    <row r="22" spans="1:70" s="46" customFormat="1" ht="21" x14ac:dyDescent="0.2">
      <c r="A22" s="395" t="s">
        <v>62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520"/>
      <c r="N22" s="520"/>
      <c r="O22" s="520"/>
      <c r="P22" s="520"/>
      <c r="Q22" s="520"/>
      <c r="R22" s="520"/>
      <c r="S22" s="521" t="s">
        <v>72</v>
      </c>
      <c r="T22" s="521" t="s">
        <v>72</v>
      </c>
      <c r="U22" s="521" t="s">
        <v>65</v>
      </c>
      <c r="V22" s="521" t="s">
        <v>65</v>
      </c>
      <c r="W22" s="521" t="s">
        <v>72</v>
      </c>
      <c r="X22" s="521" t="s">
        <v>72</v>
      </c>
      <c r="Y22" s="521" t="s">
        <v>72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65</v>
      </c>
      <c r="AR22" s="100" t="s">
        <v>65</v>
      </c>
      <c r="AS22" s="100" t="s">
        <v>72</v>
      </c>
      <c r="AT22" s="100" t="s">
        <v>72</v>
      </c>
      <c r="AU22" s="100" t="s">
        <v>72</v>
      </c>
      <c r="AV22" s="100" t="s">
        <v>72</v>
      </c>
      <c r="AW22" s="100" t="s">
        <v>72</v>
      </c>
      <c r="AX22" s="100" t="s">
        <v>72</v>
      </c>
      <c r="AY22" s="100" t="s">
        <v>72</v>
      </c>
      <c r="AZ22" s="100" t="s">
        <v>72</v>
      </c>
      <c r="BA22" s="100" t="s">
        <v>72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09">
        <f>SUM(BB22:BH22)</f>
        <v>52</v>
      </c>
    </row>
    <row r="23" spans="1:70" s="46" customFormat="1" ht="21" x14ac:dyDescent="0.2">
      <c r="A23" s="395" t="s">
        <v>63</v>
      </c>
      <c r="B23" s="120"/>
      <c r="C23" s="120"/>
      <c r="D23" s="120"/>
      <c r="E23" s="120"/>
      <c r="F23" s="120"/>
      <c r="G23" s="521" t="s">
        <v>65</v>
      </c>
      <c r="H23" s="120" t="s">
        <v>359</v>
      </c>
      <c r="I23" s="120" t="s">
        <v>359</v>
      </c>
      <c r="J23" s="522" t="s">
        <v>359</v>
      </c>
      <c r="K23" s="522" t="s">
        <v>359</v>
      </c>
      <c r="L23" s="522" t="s">
        <v>68</v>
      </c>
      <c r="M23" s="522" t="s">
        <v>68</v>
      </c>
      <c r="N23" s="522" t="s">
        <v>68</v>
      </c>
      <c r="O23" s="522" t="s">
        <v>68</v>
      </c>
      <c r="P23" s="522" t="s">
        <v>68</v>
      </c>
      <c r="Q23" s="522" t="s">
        <v>68</v>
      </c>
      <c r="R23" s="522" t="s">
        <v>68</v>
      </c>
      <c r="S23" s="522" t="s">
        <v>73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>
        <v>1</v>
      </c>
      <c r="BD23" s="99"/>
      <c r="BE23" s="99">
        <v>4</v>
      </c>
      <c r="BF23" s="99">
        <v>7</v>
      </c>
      <c r="BG23" s="99">
        <v>1</v>
      </c>
      <c r="BH23" s="99"/>
      <c r="BI23" s="409">
        <f t="shared" ref="BI23" si="0">SUM(BB23:BH23)</f>
        <v>18</v>
      </c>
    </row>
    <row r="24" spans="1:70" s="46" customFormat="1" ht="21" x14ac:dyDescent="0.2">
      <c r="A24" s="396" t="s">
        <v>17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8"/>
      <c r="Z24" s="399"/>
      <c r="AA24" s="399"/>
      <c r="AB24" s="399"/>
      <c r="AC24" s="399"/>
      <c r="AD24" s="399"/>
      <c r="AE24" s="399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7"/>
      <c r="AS24" s="397"/>
      <c r="AT24" s="397"/>
      <c r="AU24" s="397"/>
      <c r="AV24" s="397"/>
      <c r="AW24" s="397"/>
      <c r="AX24" s="397"/>
      <c r="AY24" s="397"/>
      <c r="AZ24" s="397"/>
      <c r="BA24" s="400"/>
      <c r="BB24" s="408">
        <f t="shared" ref="BB24:BH24" si="1">SUM(BB22:BB23)</f>
        <v>39</v>
      </c>
      <c r="BC24" s="408">
        <f t="shared" si="1"/>
        <v>5</v>
      </c>
      <c r="BD24" s="408">
        <f t="shared" si="1"/>
        <v>0</v>
      </c>
      <c r="BE24" s="408">
        <f t="shared" si="1"/>
        <v>4</v>
      </c>
      <c r="BF24" s="408">
        <f t="shared" si="1"/>
        <v>7</v>
      </c>
      <c r="BG24" s="408">
        <f t="shared" si="1"/>
        <v>1</v>
      </c>
      <c r="BH24" s="408">
        <f t="shared" si="1"/>
        <v>14</v>
      </c>
      <c r="BI24" s="409">
        <f>SUM(BB24:BH24)</f>
        <v>70</v>
      </c>
    </row>
    <row r="25" spans="1:70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25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25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8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75" x14ac:dyDescent="0.25">
      <c r="A29" s="558" t="s">
        <v>290</v>
      </c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559"/>
      <c r="V29" s="559"/>
      <c r="W29" s="559"/>
      <c r="X29" s="559"/>
      <c r="Y29" s="559"/>
      <c r="Z29" s="559"/>
      <c r="AA29" s="559"/>
      <c r="AB29" s="559"/>
      <c r="AC29" s="559"/>
      <c r="AD29" s="559"/>
      <c r="AE29" s="559"/>
      <c r="AF29" s="559"/>
      <c r="AG29" s="559"/>
      <c r="AH29" s="559"/>
      <c r="AI29" s="559"/>
      <c r="AJ29" s="559"/>
      <c r="AK29" s="559"/>
      <c r="AL29" s="559"/>
      <c r="AM29" s="559"/>
      <c r="AN29" s="559"/>
      <c r="AO29" s="559"/>
      <c r="AP29" s="559"/>
      <c r="AQ29" s="559"/>
      <c r="AR29" s="559"/>
      <c r="AS29" s="559"/>
      <c r="AT29" s="559"/>
      <c r="AU29" s="559"/>
      <c r="AV29" s="559"/>
      <c r="AW29" s="559"/>
      <c r="AX29" s="559"/>
      <c r="AY29" s="559"/>
      <c r="AZ29" s="559"/>
      <c r="BA29" s="559"/>
      <c r="BB29" s="559"/>
      <c r="BC29" s="559"/>
      <c r="BD29" s="559"/>
      <c r="BE29" s="559"/>
      <c r="BF29" s="559"/>
      <c r="BG29" s="559"/>
      <c r="BH29" s="559"/>
      <c r="BI29" s="559"/>
    </row>
    <row r="30" spans="1:70" ht="33" customHeight="1" x14ac:dyDescent="0.2">
      <c r="A30" s="404" t="s">
        <v>120</v>
      </c>
      <c r="AC30" s="539" t="s">
        <v>130</v>
      </c>
      <c r="AD30" s="539"/>
      <c r="AE30" s="539"/>
      <c r="AF30" s="539"/>
      <c r="AG30" s="539"/>
      <c r="AH30" s="539"/>
      <c r="AI30" s="539"/>
      <c r="AJ30" s="539"/>
      <c r="AK30" s="539"/>
      <c r="AL30" s="539"/>
      <c r="AM30" s="539"/>
      <c r="AN30" s="539"/>
      <c r="AO30" s="539"/>
      <c r="AP30" s="539"/>
      <c r="AQ30" s="539"/>
      <c r="AR30" s="539"/>
      <c r="AS30" s="539"/>
      <c r="AT30" s="539"/>
      <c r="AU30" s="539"/>
      <c r="AV30" s="539"/>
      <c r="AW30" s="539"/>
      <c r="AX30" s="539"/>
      <c r="AY30" s="539"/>
      <c r="AZ30" s="539"/>
      <c r="BA30" s="539"/>
      <c r="BB30" s="539"/>
      <c r="BC30" s="539"/>
      <c r="BD30" s="539"/>
      <c r="BE30" s="539"/>
      <c r="BF30" s="539"/>
      <c r="BG30" s="539"/>
      <c r="BH30" s="539"/>
      <c r="BI30" s="539"/>
    </row>
    <row r="31" spans="1:70" ht="15.75" x14ac:dyDescent="0.25">
      <c r="A31" s="405" t="s">
        <v>121</v>
      </c>
    </row>
    <row r="32" spans="1:70" ht="15.75" x14ac:dyDescent="0.25">
      <c r="A32" s="401" t="s">
        <v>70</v>
      </c>
      <c r="C32" s="406"/>
      <c r="D32" s="401"/>
      <c r="E32" s="401"/>
      <c r="F32" s="401" t="s">
        <v>71</v>
      </c>
      <c r="G32" s="401"/>
      <c r="H32" s="401"/>
      <c r="I32" s="401"/>
      <c r="J32" s="401"/>
      <c r="K32" s="406"/>
      <c r="L32" s="406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6"/>
      <c r="Y32" s="406"/>
      <c r="Z32" s="401"/>
      <c r="AA32" s="401"/>
      <c r="AB32" s="401"/>
      <c r="AC32" s="401"/>
      <c r="AD32" s="401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403"/>
      <c r="AZ32" s="403"/>
      <c r="BA32" s="403"/>
    </row>
    <row r="33" spans="1:2" x14ac:dyDescent="0.2">
      <c r="A33" s="407" t="s">
        <v>69</v>
      </c>
      <c r="B33" s="402" t="s">
        <v>115</v>
      </c>
    </row>
  </sheetData>
  <sheetProtection sheet="1" formatCells="0" formatColumns="0" formatRows="0"/>
  <mergeCells count="46"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  <mergeCell ref="H1:O1"/>
    <mergeCell ref="AX1:BB1"/>
    <mergeCell ref="B2:X2"/>
    <mergeCell ref="Q14:W14"/>
    <mergeCell ref="AD14:BF14"/>
    <mergeCell ref="O14:P14"/>
    <mergeCell ref="R4:S4"/>
    <mergeCell ref="BD20:BD21"/>
    <mergeCell ref="B20:E20"/>
    <mergeCell ref="K20:N20"/>
    <mergeCell ref="X20:AA20"/>
    <mergeCell ref="AX20:BA20"/>
    <mergeCell ref="F20:I20"/>
    <mergeCell ref="O20:R20"/>
    <mergeCell ref="S20:V20"/>
    <mergeCell ref="AB20:AE20"/>
    <mergeCell ref="AF20:AI20"/>
    <mergeCell ref="AO20:AR20"/>
    <mergeCell ref="AS20:AV20"/>
    <mergeCell ref="AC30:BI30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</mergeCells>
  <dataValidations count="4">
    <dataValidation type="list" allowBlank="1" showInputMessage="1" showErrorMessage="1" sqref="P18 AH18">
      <formula1>" , денна, заочна (дистанційна), вечірня"</formula1>
    </dataValidation>
    <dataValidation errorStyle="warning" allowBlank="1" showInputMessage="1" showErrorMessage="1" sqref="AX1:BB1 M13:BB13"/>
    <dataValidation errorStyle="information" showInputMessage="1" showErrorMessage="1" sqref="Q18:AA18"/>
    <dataValidation type="list" allowBlank="1" showInputMessage="1" showErrorMessage="1" sqref="BE20:BG21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U207"/>
  <sheetViews>
    <sheetView view="pageBreakPreview" topLeftCell="E129" zoomScale="115" zoomScaleNormal="115" zoomScaleSheetLayoutView="115" workbookViewId="0">
      <selection activeCell="AD10" sqref="AD10:BI10"/>
    </sheetView>
  </sheetViews>
  <sheetFormatPr defaultColWidth="9.140625" defaultRowHeight="12.75" x14ac:dyDescent="0.2"/>
  <cols>
    <col min="1" max="1" width="7.42578125" style="15" bestFit="1" customWidth="1"/>
    <col min="2" max="2" width="28" style="163" customWidth="1"/>
    <col min="3" max="3" width="5.42578125" style="69" customWidth="1"/>
    <col min="4" max="14" width="2.42578125" style="174" customWidth="1"/>
    <col min="15" max="16" width="2" style="174" customWidth="1"/>
    <col min="17" max="17" width="2.140625" style="174" customWidth="1"/>
    <col min="18" max="18" width="2" style="174" customWidth="1"/>
    <col min="19" max="19" width="1.85546875" style="174" customWidth="1"/>
    <col min="20" max="20" width="2.140625" style="174" customWidth="1"/>
    <col min="21" max="23" width="2.42578125" style="174" customWidth="1"/>
    <col min="24" max="24" width="6" style="174" customWidth="1"/>
    <col min="25" max="25" width="5.28515625" style="174" customWidth="1"/>
    <col min="26" max="28" width="4.5703125" style="174" customWidth="1"/>
    <col min="29" max="29" width="5.7109375" style="174" customWidth="1"/>
    <col min="30" max="61" width="4.5703125" style="174" customWidth="1"/>
    <col min="62" max="62" width="5.7109375" style="65" bestFit="1" customWidth="1"/>
    <col min="63" max="63" width="4.5703125" style="33" customWidth="1"/>
    <col min="64" max="64" width="9.5703125" style="33" customWidth="1"/>
    <col min="65" max="65" width="8.140625" style="33" customWidth="1"/>
    <col min="66" max="66" width="5" style="33" customWidth="1"/>
    <col min="67" max="67" width="5.28515625" style="33" customWidth="1"/>
    <col min="68" max="68" width="5.140625" style="33" customWidth="1"/>
    <col min="69" max="69" width="5" style="33" customWidth="1"/>
    <col min="70" max="70" width="5.42578125" style="33" customWidth="1"/>
    <col min="71" max="71" width="5.7109375" style="33" customWidth="1"/>
    <col min="72" max="72" width="6" style="33" customWidth="1"/>
    <col min="73" max="73" width="6.42578125" style="12" customWidth="1"/>
    <col min="74" max="74" width="4.7109375" style="12" customWidth="1"/>
    <col min="75" max="82" width="5.7109375" style="12" customWidth="1"/>
    <col min="83" max="83" width="5.7109375" style="216" customWidth="1"/>
    <col min="84" max="84" width="6.140625" style="227" customWidth="1"/>
    <col min="85" max="85" width="4.28515625" style="12" customWidth="1"/>
    <col min="86" max="89" width="3.7109375" style="12" customWidth="1"/>
    <col min="90" max="92" width="5.5703125" style="12" customWidth="1"/>
    <col min="93" max="93" width="4.42578125" style="12" customWidth="1"/>
    <col min="94" max="98" width="3.7109375" style="12" customWidth="1"/>
    <col min="99" max="99" width="4.85546875" style="12" customWidth="1"/>
    <col min="100" max="106" width="3.7109375" style="12" customWidth="1"/>
    <col min="107" max="107" width="5.42578125" style="12" customWidth="1"/>
    <col min="108" max="116" width="4.5703125" style="12" customWidth="1"/>
    <col min="117" max="124" width="5.140625" style="12" customWidth="1"/>
    <col min="125" max="125" width="5.7109375" style="12" customWidth="1"/>
    <col min="126" max="129" width="5.5703125" style="12" customWidth="1"/>
    <col min="130" max="130" width="4" style="12" customWidth="1"/>
    <col min="131" max="131" width="9.140625" style="12" customWidth="1"/>
    <col min="132" max="16384" width="9.140625" style="12"/>
  </cols>
  <sheetData>
    <row r="1" spans="1:131" s="124" customFormat="1" ht="31.5" hidden="1" customHeight="1" x14ac:dyDescent="0.2">
      <c r="B1" s="131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CE1" s="204"/>
      <c r="CF1" s="217"/>
    </row>
    <row r="2" spans="1:131" s="2" customFormat="1" ht="16.5" customHeight="1" x14ac:dyDescent="0.25">
      <c r="A2" s="614" t="s">
        <v>7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  <c r="AF2" s="614"/>
      <c r="AG2" s="614"/>
      <c r="AH2" s="614"/>
      <c r="AI2" s="614"/>
      <c r="AJ2" s="614"/>
      <c r="AK2" s="614"/>
      <c r="AL2" s="614"/>
      <c r="AM2" s="614"/>
      <c r="AN2" s="614"/>
      <c r="AO2" s="614"/>
      <c r="AP2" s="614"/>
      <c r="AQ2" s="614"/>
      <c r="AR2" s="614"/>
      <c r="AS2" s="614"/>
      <c r="AT2" s="614"/>
      <c r="AU2" s="614"/>
      <c r="AV2" s="614"/>
      <c r="AW2" s="614"/>
      <c r="AX2" s="614"/>
      <c r="AY2" s="614"/>
      <c r="AZ2" s="614"/>
      <c r="BA2" s="614"/>
      <c r="BB2" s="614"/>
      <c r="BC2" s="614"/>
      <c r="BD2" s="614"/>
      <c r="BE2" s="614"/>
      <c r="BF2" s="614"/>
      <c r="BG2" s="614"/>
      <c r="BH2" s="614"/>
      <c r="BI2" s="614"/>
      <c r="BJ2" s="21"/>
      <c r="BK2" s="25" t="s">
        <v>37</v>
      </c>
      <c r="BL2" s="19"/>
      <c r="BM2" s="19"/>
      <c r="BN2" s="19"/>
      <c r="BO2" s="19"/>
      <c r="BP2" s="19"/>
      <c r="BQ2" s="19"/>
      <c r="BR2" s="19"/>
      <c r="BS2" s="19"/>
      <c r="BT2" s="19"/>
      <c r="BX2" s="494" t="s">
        <v>90</v>
      </c>
      <c r="BY2" s="494" t="s">
        <v>131</v>
      </c>
      <c r="BZ2" s="494" t="s">
        <v>89</v>
      </c>
      <c r="CA2" s="494" t="s">
        <v>327</v>
      </c>
      <c r="CB2" s="494" t="s">
        <v>328</v>
      </c>
      <c r="CC2" s="494" t="s">
        <v>91</v>
      </c>
      <c r="CD2" s="494" t="s">
        <v>136</v>
      </c>
      <c r="CE2" s="494" t="s">
        <v>92</v>
      </c>
      <c r="CF2" s="494" t="s">
        <v>329</v>
      </c>
      <c r="CG2" s="495" t="s">
        <v>124</v>
      </c>
      <c r="CH2" s="496" t="s">
        <v>93</v>
      </c>
      <c r="CI2" s="494" t="s">
        <v>133</v>
      </c>
      <c r="CJ2" s="494" t="s">
        <v>94</v>
      </c>
      <c r="CK2" s="494" t="s">
        <v>95</v>
      </c>
      <c r="CL2" s="494" t="s">
        <v>125</v>
      </c>
      <c r="CM2" s="494" t="s">
        <v>330</v>
      </c>
      <c r="CN2" s="494" t="s">
        <v>331</v>
      </c>
      <c r="CO2" s="494" t="s">
        <v>99</v>
      </c>
      <c r="CP2" s="494" t="s">
        <v>100</v>
      </c>
      <c r="CQ2" s="494" t="s">
        <v>101</v>
      </c>
      <c r="CR2" s="494" t="s">
        <v>102</v>
      </c>
      <c r="CS2" s="494" t="s">
        <v>103</v>
      </c>
      <c r="CT2" s="494" t="s">
        <v>104</v>
      </c>
      <c r="CU2" s="494" t="s">
        <v>105</v>
      </c>
      <c r="CV2" s="494" t="s">
        <v>106</v>
      </c>
      <c r="CW2" s="494" t="s">
        <v>135</v>
      </c>
      <c r="CX2" s="494" t="s">
        <v>107</v>
      </c>
      <c r="CY2" s="494" t="s">
        <v>108</v>
      </c>
      <c r="CZ2" s="494" t="s">
        <v>332</v>
      </c>
      <c r="DA2" s="494" t="s">
        <v>128</v>
      </c>
    </row>
    <row r="3" spans="1:131" s="2" customFormat="1" ht="13.5" customHeight="1" x14ac:dyDescent="0.2">
      <c r="A3" s="615" t="s">
        <v>118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616"/>
      <c r="AH3" s="616"/>
      <c r="AI3" s="616"/>
      <c r="AJ3" s="616"/>
      <c r="AK3" s="616"/>
      <c r="AL3" s="616"/>
      <c r="AM3" s="616"/>
      <c r="AN3" s="616"/>
      <c r="AO3" s="616"/>
      <c r="AP3" s="616"/>
      <c r="AQ3" s="616"/>
      <c r="AR3" s="616"/>
      <c r="AS3" s="616"/>
      <c r="AT3" s="616"/>
      <c r="AU3" s="616"/>
      <c r="AV3" s="616"/>
      <c r="AW3" s="616"/>
      <c r="AX3" s="616"/>
      <c r="AY3" s="616"/>
      <c r="AZ3" s="616"/>
      <c r="BA3" s="616"/>
      <c r="BB3" s="616"/>
      <c r="BC3" s="616"/>
      <c r="BD3" s="616"/>
      <c r="BE3" s="616"/>
      <c r="BF3" s="616"/>
      <c r="BG3" s="616"/>
      <c r="BH3" s="616"/>
      <c r="BI3" s="617"/>
      <c r="BJ3" s="21"/>
      <c r="BL3" s="593" t="s">
        <v>75</v>
      </c>
      <c r="BM3" s="593"/>
      <c r="BN3" s="593"/>
      <c r="BO3" s="593"/>
      <c r="BP3" s="593"/>
      <c r="BQ3" s="593"/>
      <c r="BR3" s="593"/>
      <c r="BS3" s="593"/>
      <c r="BT3" s="19"/>
      <c r="BX3" s="586" t="s">
        <v>333</v>
      </c>
      <c r="BY3" s="587"/>
      <c r="BZ3" s="587"/>
      <c r="CA3" s="588"/>
      <c r="CB3" s="586" t="s">
        <v>334</v>
      </c>
      <c r="CC3" s="587"/>
      <c r="CD3" s="587"/>
      <c r="CE3" s="587"/>
      <c r="CF3" s="588"/>
      <c r="CG3" s="589" t="s">
        <v>335</v>
      </c>
      <c r="CH3" s="587"/>
      <c r="CI3" s="588"/>
      <c r="CJ3" s="586" t="s">
        <v>336</v>
      </c>
      <c r="CK3" s="587"/>
      <c r="CL3" s="587"/>
      <c r="CM3" s="588"/>
      <c r="CN3" s="586" t="s">
        <v>337</v>
      </c>
      <c r="CO3" s="587"/>
      <c r="CP3" s="587"/>
      <c r="CQ3" s="587"/>
      <c r="CR3" s="588"/>
      <c r="CS3" s="586" t="s">
        <v>338</v>
      </c>
      <c r="CT3" s="587"/>
      <c r="CU3" s="587"/>
      <c r="CV3" s="588"/>
      <c r="CW3" s="586" t="s">
        <v>339</v>
      </c>
      <c r="CX3" s="587"/>
      <c r="CY3" s="587"/>
      <c r="CZ3" s="587"/>
      <c r="DA3" s="588"/>
    </row>
    <row r="4" spans="1:131" s="2" customFormat="1" ht="12.75" customHeight="1" x14ac:dyDescent="0.25">
      <c r="A4" s="618" t="str">
        <f>'Титул денна'!AX1</f>
        <v>магістр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619"/>
      <c r="AV4" s="619"/>
      <c r="AW4" s="619"/>
      <c r="AX4" s="619"/>
      <c r="AY4" s="619"/>
      <c r="AZ4" s="619"/>
      <c r="BA4" s="619"/>
      <c r="BB4" s="619"/>
      <c r="BC4" s="619"/>
      <c r="BD4" s="619"/>
      <c r="BE4" s="619"/>
      <c r="BF4" s="619"/>
      <c r="BG4" s="619"/>
      <c r="BH4" s="619"/>
      <c r="BI4" s="620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5"/>
      <c r="CF4" s="218"/>
      <c r="EA4" s="497" t="s">
        <v>340</v>
      </c>
    </row>
    <row r="5" spans="1:131" s="3" customFormat="1" ht="12.75" customHeight="1" x14ac:dyDescent="0.2">
      <c r="A5" s="632" t="s">
        <v>139</v>
      </c>
      <c r="B5" s="635" t="s">
        <v>8</v>
      </c>
      <c r="C5" s="681" t="s">
        <v>9</v>
      </c>
      <c r="D5" s="653" t="s">
        <v>10</v>
      </c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5"/>
      <c r="X5" s="594" t="s">
        <v>3</v>
      </c>
      <c r="Y5" s="595"/>
      <c r="Z5" s="595"/>
      <c r="AA5" s="595"/>
      <c r="AB5" s="595"/>
      <c r="AC5" s="596"/>
      <c r="AD5" s="594" t="s">
        <v>11</v>
      </c>
      <c r="AE5" s="595"/>
      <c r="AF5" s="595"/>
      <c r="AG5" s="595"/>
      <c r="AH5" s="595"/>
      <c r="AI5" s="595"/>
      <c r="AJ5" s="595"/>
      <c r="AK5" s="595"/>
      <c r="AL5" s="595"/>
      <c r="AM5" s="595"/>
      <c r="AN5" s="595"/>
      <c r="AO5" s="595"/>
      <c r="AP5" s="595"/>
      <c r="AQ5" s="595"/>
      <c r="AR5" s="595"/>
      <c r="AS5" s="595"/>
      <c r="AT5" s="595"/>
      <c r="AU5" s="595"/>
      <c r="AV5" s="595"/>
      <c r="AW5" s="595"/>
      <c r="AX5" s="595"/>
      <c r="AY5" s="595"/>
      <c r="AZ5" s="595"/>
      <c r="BA5" s="595"/>
      <c r="BB5" s="595"/>
      <c r="BC5" s="595"/>
      <c r="BD5" s="595"/>
      <c r="BE5" s="595"/>
      <c r="BF5" s="595"/>
      <c r="BG5" s="595"/>
      <c r="BH5" s="595"/>
      <c r="BI5" s="596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6"/>
      <c r="CF5" s="219"/>
      <c r="DX5" s="506" t="s">
        <v>335</v>
      </c>
      <c r="DY5" s="507" t="s">
        <v>93</v>
      </c>
    </row>
    <row r="6" spans="1:131" s="4" customFormat="1" ht="17.25" customHeight="1" x14ac:dyDescent="0.2">
      <c r="A6" s="633"/>
      <c r="B6" s="636"/>
      <c r="C6" s="681"/>
      <c r="D6" s="644" t="s">
        <v>12</v>
      </c>
      <c r="E6" s="645"/>
      <c r="F6" s="645"/>
      <c r="G6" s="646"/>
      <c r="H6" s="639" t="s">
        <v>13</v>
      </c>
      <c r="I6" s="639"/>
      <c r="J6" s="639"/>
      <c r="K6" s="639"/>
      <c r="L6" s="639"/>
      <c r="M6" s="639"/>
      <c r="N6" s="639"/>
      <c r="O6" s="643" t="s">
        <v>14</v>
      </c>
      <c r="P6" s="643" t="s">
        <v>15</v>
      </c>
      <c r="Q6" s="639" t="s">
        <v>16</v>
      </c>
      <c r="R6" s="639"/>
      <c r="S6" s="639"/>
      <c r="T6" s="639"/>
      <c r="U6" s="639"/>
      <c r="V6" s="639"/>
      <c r="W6" s="639"/>
      <c r="X6" s="680" t="s">
        <v>17</v>
      </c>
      <c r="Y6" s="680"/>
      <c r="Z6" s="639" t="s">
        <v>181</v>
      </c>
      <c r="AA6" s="639" t="s">
        <v>182</v>
      </c>
      <c r="AB6" s="639" t="s">
        <v>183</v>
      </c>
      <c r="AC6" s="639" t="s">
        <v>0</v>
      </c>
      <c r="AD6" s="653" t="s">
        <v>18</v>
      </c>
      <c r="AE6" s="654"/>
      <c r="AF6" s="654"/>
      <c r="AG6" s="654"/>
      <c r="AH6" s="654"/>
      <c r="AI6" s="654"/>
      <c r="AJ6" s="654"/>
      <c r="AK6" s="655"/>
      <c r="AL6" s="653" t="s">
        <v>19</v>
      </c>
      <c r="AM6" s="654"/>
      <c r="AN6" s="654"/>
      <c r="AO6" s="654"/>
      <c r="AP6" s="654"/>
      <c r="AQ6" s="654"/>
      <c r="AR6" s="654"/>
      <c r="AS6" s="655"/>
      <c r="AT6" s="594" t="s">
        <v>20</v>
      </c>
      <c r="AU6" s="595"/>
      <c r="AV6" s="595"/>
      <c r="AW6" s="595"/>
      <c r="AX6" s="595"/>
      <c r="AY6" s="595"/>
      <c r="AZ6" s="595"/>
      <c r="BA6" s="596"/>
      <c r="BB6" s="594" t="s">
        <v>21</v>
      </c>
      <c r="BC6" s="595"/>
      <c r="BD6" s="595"/>
      <c r="BE6" s="595"/>
      <c r="BF6" s="595"/>
      <c r="BG6" s="595"/>
      <c r="BH6" s="595"/>
      <c r="BI6" s="596"/>
      <c r="BJ6" s="61"/>
      <c r="BK6" s="3" t="s">
        <v>76</v>
      </c>
      <c r="BL6" s="146">
        <v>1</v>
      </c>
      <c r="BM6" s="4" t="s">
        <v>78</v>
      </c>
      <c r="BO6" s="4" t="s">
        <v>77</v>
      </c>
      <c r="BP6" s="147">
        <v>1.5</v>
      </c>
      <c r="BQ6" s="4" t="s">
        <v>79</v>
      </c>
      <c r="BS6" s="28"/>
      <c r="BT6" s="29"/>
      <c r="BX6"/>
      <c r="BY6"/>
      <c r="BZ6"/>
      <c r="CA6"/>
      <c r="CB6"/>
      <c r="CC6"/>
      <c r="CD6"/>
      <c r="CE6" s="207"/>
      <c r="CF6" s="220"/>
      <c r="DX6" s="508"/>
      <c r="DY6" s="509" t="s">
        <v>124</v>
      </c>
      <c r="EA6" s="269" t="s">
        <v>341</v>
      </c>
    </row>
    <row r="7" spans="1:131" s="4" customFormat="1" ht="17.25" customHeight="1" x14ac:dyDescent="0.2">
      <c r="A7" s="633"/>
      <c r="B7" s="636"/>
      <c r="C7" s="681"/>
      <c r="D7" s="647"/>
      <c r="E7" s="648"/>
      <c r="F7" s="648"/>
      <c r="G7" s="649"/>
      <c r="H7" s="639"/>
      <c r="I7" s="639"/>
      <c r="J7" s="639"/>
      <c r="K7" s="639"/>
      <c r="L7" s="639"/>
      <c r="M7" s="639"/>
      <c r="N7" s="639"/>
      <c r="O7" s="643"/>
      <c r="P7" s="643"/>
      <c r="Q7" s="639"/>
      <c r="R7" s="639"/>
      <c r="S7" s="639"/>
      <c r="T7" s="639"/>
      <c r="U7" s="639"/>
      <c r="V7" s="639"/>
      <c r="W7" s="639"/>
      <c r="X7" s="639" t="s">
        <v>22</v>
      </c>
      <c r="Y7" s="639" t="s">
        <v>23</v>
      </c>
      <c r="Z7" s="639"/>
      <c r="AA7" s="639"/>
      <c r="AB7" s="639"/>
      <c r="AC7" s="639"/>
      <c r="AD7" s="640">
        <v>1</v>
      </c>
      <c r="AE7" s="641"/>
      <c r="AF7" s="641"/>
      <c r="AG7" s="642"/>
      <c r="AH7" s="640">
        <v>2</v>
      </c>
      <c r="AI7" s="641"/>
      <c r="AJ7" s="641"/>
      <c r="AK7" s="642"/>
      <c r="AL7" s="640">
        <v>3</v>
      </c>
      <c r="AM7" s="641"/>
      <c r="AN7" s="641"/>
      <c r="AO7" s="642"/>
      <c r="AP7" s="640">
        <v>4</v>
      </c>
      <c r="AQ7" s="641"/>
      <c r="AR7" s="641"/>
      <c r="AS7" s="642"/>
      <c r="AT7" s="640">
        <v>5</v>
      </c>
      <c r="AU7" s="641"/>
      <c r="AV7" s="641"/>
      <c r="AW7" s="642"/>
      <c r="AX7" s="640">
        <v>6</v>
      </c>
      <c r="AY7" s="641"/>
      <c r="AZ7" s="641"/>
      <c r="BA7" s="642"/>
      <c r="BB7" s="640">
        <v>7</v>
      </c>
      <c r="BC7" s="641"/>
      <c r="BD7" s="641"/>
      <c r="BE7" s="642"/>
      <c r="BF7" s="640">
        <v>8</v>
      </c>
      <c r="BG7" s="641"/>
      <c r="BH7" s="641"/>
      <c r="BI7" s="642"/>
      <c r="BJ7" s="61"/>
      <c r="BK7" s="26" t="s">
        <v>32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7"/>
      <c r="CF7" s="220"/>
      <c r="DX7" s="510"/>
      <c r="DY7" s="511" t="s">
        <v>133</v>
      </c>
      <c r="EA7" s="269" t="s">
        <v>342</v>
      </c>
    </row>
    <row r="8" spans="1:131" s="4" customFormat="1" ht="17.25" customHeight="1" x14ac:dyDescent="0.25">
      <c r="A8" s="633"/>
      <c r="B8" s="636"/>
      <c r="C8" s="681"/>
      <c r="D8" s="647"/>
      <c r="E8" s="648"/>
      <c r="F8" s="648"/>
      <c r="G8" s="649"/>
      <c r="H8" s="639"/>
      <c r="I8" s="639"/>
      <c r="J8" s="639"/>
      <c r="K8" s="639"/>
      <c r="L8" s="639"/>
      <c r="M8" s="639"/>
      <c r="N8" s="639"/>
      <c r="O8" s="643"/>
      <c r="P8" s="643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594" t="s">
        <v>320</v>
      </c>
      <c r="AE8" s="595"/>
      <c r="AF8" s="595"/>
      <c r="AG8" s="595"/>
      <c r="AH8" s="595"/>
      <c r="AI8" s="595"/>
      <c r="AJ8" s="595"/>
      <c r="AK8" s="595"/>
      <c r="AL8" s="595"/>
      <c r="AM8" s="595"/>
      <c r="AN8" s="595"/>
      <c r="AO8" s="595"/>
      <c r="AP8" s="595"/>
      <c r="AQ8" s="595"/>
      <c r="AR8" s="595"/>
      <c r="AS8" s="595"/>
      <c r="AT8" s="595"/>
      <c r="AU8" s="595"/>
      <c r="AV8" s="595"/>
      <c r="AW8" s="595"/>
      <c r="AX8" s="595"/>
      <c r="AY8" s="595"/>
      <c r="AZ8" s="595"/>
      <c r="BA8" s="595"/>
      <c r="BB8" s="595"/>
      <c r="BC8" s="595"/>
      <c r="BD8" s="595"/>
      <c r="BE8" s="595"/>
      <c r="BF8" s="595"/>
      <c r="BG8" s="595"/>
      <c r="BH8" s="595"/>
      <c r="BI8" s="596"/>
      <c r="BJ8" s="61"/>
      <c r="BK8" s="25" t="s">
        <v>39</v>
      </c>
      <c r="BL8" s="28"/>
      <c r="BM8" s="28"/>
      <c r="BN8" s="28"/>
      <c r="BO8" s="28"/>
      <c r="BP8" s="28"/>
      <c r="BQ8" s="28"/>
      <c r="BR8" s="28"/>
      <c r="BS8" s="28"/>
      <c r="BT8" s="28"/>
      <c r="CE8" s="207"/>
      <c r="CF8" s="220"/>
      <c r="CI8" s="4" t="s">
        <v>110</v>
      </c>
      <c r="CQ8" s="4" t="s">
        <v>86</v>
      </c>
      <c r="DD8" s="4" t="s">
        <v>85</v>
      </c>
      <c r="DX8" s="512" t="s">
        <v>348</v>
      </c>
      <c r="DY8" s="513" t="s">
        <v>101</v>
      </c>
      <c r="EA8" s="269" t="s">
        <v>344</v>
      </c>
    </row>
    <row r="9" spans="1:131" s="4" customFormat="1" ht="17.25" customHeight="1" x14ac:dyDescent="0.2">
      <c r="A9" s="633"/>
      <c r="B9" s="636"/>
      <c r="C9" s="681"/>
      <c r="D9" s="647"/>
      <c r="E9" s="648"/>
      <c r="F9" s="648"/>
      <c r="G9" s="649"/>
      <c r="H9" s="639"/>
      <c r="I9" s="639"/>
      <c r="J9" s="639"/>
      <c r="K9" s="639"/>
      <c r="L9" s="639"/>
      <c r="M9" s="639"/>
      <c r="N9" s="639"/>
      <c r="O9" s="643"/>
      <c r="P9" s="643"/>
      <c r="Q9" s="639"/>
      <c r="R9" s="639"/>
      <c r="S9" s="639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597">
        <v>17</v>
      </c>
      <c r="AE9" s="598"/>
      <c r="AF9" s="598"/>
      <c r="AG9" s="599"/>
      <c r="AH9" s="597">
        <v>17</v>
      </c>
      <c r="AI9" s="598"/>
      <c r="AJ9" s="598"/>
      <c r="AK9" s="599"/>
      <c r="AL9" s="597">
        <v>5</v>
      </c>
      <c r="AM9" s="598"/>
      <c r="AN9" s="598"/>
      <c r="AO9" s="599"/>
      <c r="AP9" s="597"/>
      <c r="AQ9" s="598"/>
      <c r="AR9" s="598"/>
      <c r="AS9" s="599"/>
      <c r="AT9" s="597"/>
      <c r="AU9" s="598"/>
      <c r="AV9" s="598"/>
      <c r="AW9" s="599"/>
      <c r="AX9" s="597"/>
      <c r="AY9" s="598"/>
      <c r="AZ9" s="598"/>
      <c r="BA9" s="599"/>
      <c r="BB9" s="597"/>
      <c r="BC9" s="598"/>
      <c r="BD9" s="598"/>
      <c r="BE9" s="599"/>
      <c r="BF9" s="597"/>
      <c r="BG9" s="598"/>
      <c r="BH9" s="598"/>
      <c r="BI9" s="599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7"/>
      <c r="CF9" s="221"/>
      <c r="DX9" s="514"/>
      <c r="DY9" s="515" t="s">
        <v>102</v>
      </c>
      <c r="EA9" s="269" t="s">
        <v>278</v>
      </c>
    </row>
    <row r="10" spans="1:131" s="4" customFormat="1" ht="17.25" customHeight="1" x14ac:dyDescent="0.2">
      <c r="A10" s="634"/>
      <c r="B10" s="637"/>
      <c r="C10" s="681"/>
      <c r="D10" s="650"/>
      <c r="E10" s="651"/>
      <c r="F10" s="651"/>
      <c r="G10" s="652"/>
      <c r="H10" s="639"/>
      <c r="I10" s="639"/>
      <c r="J10" s="639"/>
      <c r="K10" s="639"/>
      <c r="L10" s="639"/>
      <c r="M10" s="639"/>
      <c r="N10" s="639"/>
      <c r="O10" s="643"/>
      <c r="P10" s="643"/>
      <c r="Q10" s="639"/>
      <c r="R10" s="639"/>
      <c r="S10" s="639"/>
      <c r="T10" s="639"/>
      <c r="U10" s="639"/>
      <c r="V10" s="639"/>
      <c r="W10" s="639"/>
      <c r="X10" s="639"/>
      <c r="Y10" s="639"/>
      <c r="Z10" s="639"/>
      <c r="AA10" s="639"/>
      <c r="AB10" s="639"/>
      <c r="AC10" s="639"/>
      <c r="AD10" s="594" t="s">
        <v>187</v>
      </c>
      <c r="AE10" s="595"/>
      <c r="AF10" s="595"/>
      <c r="AG10" s="595"/>
      <c r="AH10" s="595"/>
      <c r="AI10" s="595"/>
      <c r="AJ10" s="595"/>
      <c r="AK10" s="595"/>
      <c r="AL10" s="595"/>
      <c r="AM10" s="595"/>
      <c r="AN10" s="595"/>
      <c r="AO10" s="595"/>
      <c r="AP10" s="595"/>
      <c r="AQ10" s="595"/>
      <c r="AR10" s="595"/>
      <c r="AS10" s="595"/>
      <c r="AT10" s="595"/>
      <c r="AU10" s="595"/>
      <c r="AV10" s="595"/>
      <c r="AW10" s="595"/>
      <c r="AX10" s="595"/>
      <c r="AY10" s="595"/>
      <c r="AZ10" s="595"/>
      <c r="BA10" s="595"/>
      <c r="BB10" s="595"/>
      <c r="BC10" s="595"/>
      <c r="BD10" s="595"/>
      <c r="BE10" s="595"/>
      <c r="BF10" s="595"/>
      <c r="BG10" s="595"/>
      <c r="BH10" s="595"/>
      <c r="BI10" s="596"/>
      <c r="BJ10" s="21"/>
      <c r="BK10" s="19"/>
      <c r="BL10" s="672" t="s">
        <v>36</v>
      </c>
      <c r="BM10" s="673"/>
      <c r="BN10" s="673"/>
      <c r="BO10" s="673"/>
      <c r="BP10" s="673"/>
      <c r="BQ10" s="673"/>
      <c r="BR10" s="673"/>
      <c r="BS10" s="674"/>
      <c r="BT10" s="676" t="s">
        <v>35</v>
      </c>
      <c r="CE10" s="207"/>
      <c r="CF10" s="220"/>
      <c r="DC10" s="134" t="s">
        <v>35</v>
      </c>
      <c r="DD10" s="672" t="s">
        <v>150</v>
      </c>
      <c r="DE10" s="673"/>
      <c r="DF10" s="673"/>
      <c r="DG10" s="673"/>
      <c r="DH10" s="673"/>
      <c r="DI10" s="673"/>
      <c r="DJ10" s="673"/>
      <c r="DK10" s="674"/>
      <c r="DL10" s="134" t="s">
        <v>35</v>
      </c>
      <c r="DM10" s="672" t="s">
        <v>151</v>
      </c>
      <c r="DN10" s="673"/>
      <c r="DO10" s="673"/>
      <c r="DP10" s="673"/>
      <c r="DQ10" s="673"/>
      <c r="DR10" s="673"/>
      <c r="DS10" s="673"/>
      <c r="DT10" s="674"/>
      <c r="DU10" s="134" t="s">
        <v>35</v>
      </c>
      <c r="DX10" s="514"/>
      <c r="DY10" s="515" t="s">
        <v>100</v>
      </c>
      <c r="EA10" s="269" t="s">
        <v>345</v>
      </c>
    </row>
    <row r="11" spans="1:131" s="7" customFormat="1" ht="13.5" customHeight="1" x14ac:dyDescent="0.2">
      <c r="A11" s="6">
        <v>1</v>
      </c>
      <c r="B11" s="152" t="s">
        <v>109</v>
      </c>
      <c r="C11" s="5" t="s">
        <v>260</v>
      </c>
      <c r="D11" s="638">
        <v>4</v>
      </c>
      <c r="E11" s="638"/>
      <c r="F11" s="638"/>
      <c r="G11" s="638"/>
      <c r="H11" s="638">
        <v>5</v>
      </c>
      <c r="I11" s="638"/>
      <c r="J11" s="638"/>
      <c r="K11" s="638"/>
      <c r="L11" s="638"/>
      <c r="M11" s="638"/>
      <c r="N11" s="638"/>
      <c r="O11" s="6">
        <v>6</v>
      </c>
      <c r="P11" s="6">
        <v>7</v>
      </c>
      <c r="Q11" s="638">
        <v>8</v>
      </c>
      <c r="R11" s="638"/>
      <c r="S11" s="638"/>
      <c r="T11" s="638"/>
      <c r="U11" s="638"/>
      <c r="V11" s="638"/>
      <c r="W11" s="638"/>
      <c r="X11" s="6">
        <v>9</v>
      </c>
      <c r="Y11" s="5" t="s">
        <v>261</v>
      </c>
      <c r="Z11" s="6">
        <v>11</v>
      </c>
      <c r="AA11" s="6">
        <v>12</v>
      </c>
      <c r="AB11" s="6">
        <v>13</v>
      </c>
      <c r="AC11" s="6">
        <v>14</v>
      </c>
      <c r="AD11" s="597">
        <v>15</v>
      </c>
      <c r="AE11" s="598"/>
      <c r="AF11" s="598"/>
      <c r="AG11" s="148" t="s">
        <v>80</v>
      </c>
      <c r="AH11" s="621">
        <v>16</v>
      </c>
      <c r="AI11" s="598"/>
      <c r="AJ11" s="598"/>
      <c r="AK11" s="148" t="s">
        <v>80</v>
      </c>
      <c r="AL11" s="621">
        <v>17</v>
      </c>
      <c r="AM11" s="598"/>
      <c r="AN11" s="598"/>
      <c r="AO11" s="148" t="s">
        <v>80</v>
      </c>
      <c r="AP11" s="621">
        <v>18</v>
      </c>
      <c r="AQ11" s="598"/>
      <c r="AR11" s="598"/>
      <c r="AS11" s="148" t="s">
        <v>80</v>
      </c>
      <c r="AT11" s="621">
        <v>19</v>
      </c>
      <c r="AU11" s="598"/>
      <c r="AV11" s="598"/>
      <c r="AW11" s="148" t="s">
        <v>80</v>
      </c>
      <c r="AX11" s="621">
        <v>20</v>
      </c>
      <c r="AY11" s="598"/>
      <c r="AZ11" s="598"/>
      <c r="BA11" s="148" t="s">
        <v>80</v>
      </c>
      <c r="BB11" s="621">
        <v>21</v>
      </c>
      <c r="BC11" s="598"/>
      <c r="BD11" s="598"/>
      <c r="BE11" s="148" t="s">
        <v>80</v>
      </c>
      <c r="BF11" s="621">
        <v>22</v>
      </c>
      <c r="BG11" s="598"/>
      <c r="BH11" s="598"/>
      <c r="BI11" s="148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76"/>
      <c r="CE11" s="208"/>
      <c r="CF11" s="222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76</v>
      </c>
      <c r="DX11" s="516"/>
      <c r="DY11" s="517" t="s">
        <v>99</v>
      </c>
      <c r="EA11" s="269" t="s">
        <v>279</v>
      </c>
    </row>
    <row r="12" spans="1:131" s="2" customFormat="1" ht="15" customHeight="1" x14ac:dyDescent="0.2">
      <c r="A12" s="16"/>
      <c r="B12" s="154"/>
      <c r="C12" s="7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197"/>
      <c r="R12" s="197"/>
      <c r="S12" s="197"/>
      <c r="T12" s="197"/>
      <c r="U12" s="197"/>
      <c r="V12" s="197"/>
      <c r="W12" s="197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5"/>
      <c r="CF12" s="218"/>
      <c r="DL12" s="136"/>
      <c r="DX12" s="518" t="s">
        <v>333</v>
      </c>
      <c r="DY12" s="513" t="s">
        <v>89</v>
      </c>
      <c r="EA12" s="269" t="s">
        <v>280</v>
      </c>
    </row>
    <row r="13" spans="1:131" s="2" customFormat="1" ht="15" customHeight="1" x14ac:dyDescent="0.2">
      <c r="A13" s="142">
        <v>1</v>
      </c>
      <c r="B13" s="155" t="s">
        <v>165</v>
      </c>
      <c r="C13" s="73"/>
      <c r="D13" s="249"/>
      <c r="E13" s="249"/>
      <c r="F13" s="249"/>
      <c r="G13" s="249"/>
      <c r="H13" s="249"/>
      <c r="I13" s="241"/>
      <c r="J13" s="241"/>
      <c r="K13" s="249"/>
      <c r="L13" s="249"/>
      <c r="M13" s="249"/>
      <c r="N13" s="249"/>
      <c r="O13" s="249"/>
      <c r="P13" s="249"/>
      <c r="Q13" s="197"/>
      <c r="R13" s="197"/>
      <c r="S13" s="197"/>
      <c r="T13" s="242"/>
      <c r="U13" s="242"/>
      <c r="V13" s="242"/>
      <c r="W13" s="197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5"/>
      <c r="CF13" s="218"/>
      <c r="DL13" s="136"/>
      <c r="DX13" s="514"/>
      <c r="DY13" s="515" t="s">
        <v>327</v>
      </c>
      <c r="EA13" s="269" t="s">
        <v>346</v>
      </c>
    </row>
    <row r="14" spans="1:131" s="2" customFormat="1" ht="15.75" customHeight="1" x14ac:dyDescent="0.2">
      <c r="A14" s="244" t="s">
        <v>197</v>
      </c>
      <c r="B14" s="243" t="s">
        <v>198</v>
      </c>
      <c r="C14" s="143"/>
      <c r="D14" s="176"/>
      <c r="E14" s="176"/>
      <c r="F14" s="176"/>
      <c r="G14" s="176"/>
      <c r="H14" s="176"/>
      <c r="I14" s="177"/>
      <c r="J14" s="177"/>
      <c r="K14" s="176"/>
      <c r="L14" s="176"/>
      <c r="M14" s="176"/>
      <c r="N14" s="176"/>
      <c r="O14" s="176"/>
      <c r="P14" s="176"/>
      <c r="Q14" s="176"/>
      <c r="R14" s="176"/>
      <c r="S14" s="176"/>
      <c r="T14" s="177"/>
      <c r="U14" s="177"/>
      <c r="V14" s="177"/>
      <c r="W14" s="176"/>
      <c r="X14" s="178"/>
      <c r="Y14" s="178"/>
      <c r="Z14" s="178"/>
      <c r="AA14" s="178"/>
      <c r="AB14" s="178"/>
      <c r="AC14" s="178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5"/>
      <c r="CF14" s="218"/>
      <c r="DL14" s="136"/>
      <c r="DX14" s="519"/>
      <c r="DY14" s="515" t="s">
        <v>90</v>
      </c>
    </row>
    <row r="15" spans="1:131" s="2" customFormat="1" ht="22.5" x14ac:dyDescent="0.2">
      <c r="A15" s="128" t="s">
        <v>199</v>
      </c>
      <c r="B15" s="122" t="s">
        <v>305</v>
      </c>
      <c r="C15" s="140" t="s">
        <v>89</v>
      </c>
      <c r="D15" s="129"/>
      <c r="E15" s="130"/>
      <c r="F15" s="130"/>
      <c r="G15" s="11"/>
      <c r="H15" s="129">
        <v>1</v>
      </c>
      <c r="I15" s="179"/>
      <c r="J15" s="179"/>
      <c r="K15" s="130"/>
      <c r="L15" s="130"/>
      <c r="M15" s="130"/>
      <c r="N15" s="11"/>
      <c r="O15" s="145"/>
      <c r="P15" s="145"/>
      <c r="Q15" s="129"/>
      <c r="R15" s="130"/>
      <c r="S15" s="130"/>
      <c r="T15" s="179"/>
      <c r="U15" s="179"/>
      <c r="V15" s="179"/>
      <c r="W15" s="11"/>
      <c r="X15" s="8">
        <v>90</v>
      </c>
      <c r="Y15" s="145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37">
        <v>14</v>
      </c>
      <c r="AE15" s="237">
        <v>0</v>
      </c>
      <c r="AF15" s="237">
        <v>14</v>
      </c>
      <c r="AG15" s="70">
        <f>BL15</f>
        <v>3</v>
      </c>
      <c r="AH15" s="237"/>
      <c r="AI15" s="237"/>
      <c r="AJ15" s="237"/>
      <c r="AK15" s="70">
        <f>BM15</f>
        <v>0</v>
      </c>
      <c r="AL15" s="237"/>
      <c r="AM15" s="237"/>
      <c r="AN15" s="237"/>
      <c r="AO15" s="70">
        <f>BN15</f>
        <v>0</v>
      </c>
      <c r="AP15" s="237"/>
      <c r="AQ15" s="237"/>
      <c r="AR15" s="237"/>
      <c r="AS15" s="70">
        <f>BO15</f>
        <v>0</v>
      </c>
      <c r="AT15" s="237"/>
      <c r="AU15" s="237"/>
      <c r="AV15" s="237"/>
      <c r="AW15" s="70">
        <f>BP15</f>
        <v>0</v>
      </c>
      <c r="AX15" s="237"/>
      <c r="AY15" s="237"/>
      <c r="AZ15" s="237"/>
      <c r="BA15" s="70">
        <f>BQ15</f>
        <v>0</v>
      </c>
      <c r="BB15" s="237"/>
      <c r="BC15" s="237"/>
      <c r="BD15" s="237"/>
      <c r="BE15" s="70">
        <f>BR15</f>
        <v>0</v>
      </c>
      <c r="BF15" s="237"/>
      <c r="BG15" s="237"/>
      <c r="BH15" s="237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9">
        <f>SUM(BW15:CD15)</f>
        <v>3</v>
      </c>
      <c r="CF15" s="223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508"/>
      <c r="DY15" s="515" t="s">
        <v>131</v>
      </c>
      <c r="EA15" s="269"/>
    </row>
    <row r="16" spans="1:131" s="2" customFormat="1" x14ac:dyDescent="0.2">
      <c r="A16" s="128" t="s">
        <v>200</v>
      </c>
      <c r="B16" s="122" t="s">
        <v>153</v>
      </c>
      <c r="C16" s="140" t="s">
        <v>349</v>
      </c>
      <c r="D16" s="129"/>
      <c r="E16" s="130"/>
      <c r="F16" s="130"/>
      <c r="G16" s="11"/>
      <c r="H16" s="129">
        <v>1</v>
      </c>
      <c r="I16" s="130">
        <v>2</v>
      </c>
      <c r="J16" s="130"/>
      <c r="K16" s="130"/>
      <c r="L16" s="130"/>
      <c r="M16" s="130"/>
      <c r="N16" s="11"/>
      <c r="O16" s="145"/>
      <c r="P16" s="145"/>
      <c r="Q16" s="129"/>
      <c r="R16" s="130"/>
      <c r="S16" s="130"/>
      <c r="T16" s="130"/>
      <c r="U16" s="130"/>
      <c r="V16" s="130"/>
      <c r="W16" s="11"/>
      <c r="X16" s="8">
        <v>90</v>
      </c>
      <c r="Y16" s="145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37"/>
      <c r="AE16" s="237"/>
      <c r="AF16" s="237">
        <v>14</v>
      </c>
      <c r="AG16" s="70">
        <f t="shared" ref="AG16:AG38" si="20">BL16</f>
        <v>1.5</v>
      </c>
      <c r="AH16" s="237"/>
      <c r="AI16" s="237"/>
      <c r="AJ16" s="237">
        <v>14</v>
      </c>
      <c r="AK16" s="70">
        <f>BM16</f>
        <v>1.5</v>
      </c>
      <c r="AL16" s="237"/>
      <c r="AM16" s="237"/>
      <c r="AN16" s="237"/>
      <c r="AO16" s="70">
        <f>BN16</f>
        <v>0</v>
      </c>
      <c r="AP16" s="237"/>
      <c r="AQ16" s="237"/>
      <c r="AR16" s="237"/>
      <c r="AS16" s="70">
        <f>BO16</f>
        <v>0</v>
      </c>
      <c r="AT16" s="237"/>
      <c r="AU16" s="237"/>
      <c r="AV16" s="237"/>
      <c r="AW16" s="70">
        <f>BP16</f>
        <v>0</v>
      </c>
      <c r="AX16" s="237"/>
      <c r="AY16" s="237"/>
      <c r="AZ16" s="237"/>
      <c r="BA16" s="70">
        <f>BQ16</f>
        <v>0</v>
      </c>
      <c r="BB16" s="237"/>
      <c r="BC16" s="237"/>
      <c r="BD16" s="237"/>
      <c r="BE16" s="70">
        <f>BR16</f>
        <v>0</v>
      </c>
      <c r="BF16" s="237"/>
      <c r="BG16" s="237"/>
      <c r="BH16" s="237"/>
      <c r="BI16" s="70">
        <f>BS16</f>
        <v>0</v>
      </c>
      <c r="BJ16" s="63">
        <f t="shared" si="0"/>
        <v>0.68888888888888888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9">
        <f t="shared" ref="CE16:CE38" si="23">SUM(BW16:CD16)</f>
        <v>3</v>
      </c>
      <c r="CF16" s="223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510"/>
      <c r="DY16" s="517" t="s">
        <v>328</v>
      </c>
    </row>
    <row r="17" spans="1:129" s="2" customFormat="1" x14ac:dyDescent="0.2">
      <c r="A17" s="128" t="s">
        <v>201</v>
      </c>
      <c r="B17" s="523" t="s">
        <v>360</v>
      </c>
      <c r="C17" s="524" t="s">
        <v>89</v>
      </c>
      <c r="D17" s="525"/>
      <c r="E17" s="526"/>
      <c r="F17" s="526"/>
      <c r="G17" s="527"/>
      <c r="H17" s="526">
        <v>2</v>
      </c>
      <c r="I17" s="130"/>
      <c r="J17" s="130"/>
      <c r="K17" s="130"/>
      <c r="L17" s="130"/>
      <c r="M17" s="130"/>
      <c r="N17" s="11"/>
      <c r="O17" s="145"/>
      <c r="P17" s="145"/>
      <c r="Q17" s="129"/>
      <c r="R17" s="130"/>
      <c r="S17" s="130"/>
      <c r="T17" s="130"/>
      <c r="U17" s="130"/>
      <c r="V17" s="130"/>
      <c r="W17" s="11"/>
      <c r="X17" s="534">
        <v>90</v>
      </c>
      <c r="Y17" s="145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37"/>
      <c r="AE17" s="237"/>
      <c r="AF17" s="237"/>
      <c r="AG17" s="70">
        <f t="shared" si="20"/>
        <v>0</v>
      </c>
      <c r="AH17" s="237">
        <v>14</v>
      </c>
      <c r="AI17" s="237"/>
      <c r="AJ17" s="237">
        <v>14</v>
      </c>
      <c r="AK17" s="70">
        <f>BM17</f>
        <v>3</v>
      </c>
      <c r="AL17" s="237"/>
      <c r="AM17" s="237"/>
      <c r="AN17" s="237"/>
      <c r="AO17" s="70">
        <f>BN17</f>
        <v>0</v>
      </c>
      <c r="AP17" s="237"/>
      <c r="AQ17" s="237"/>
      <c r="AR17" s="237"/>
      <c r="AS17" s="70">
        <f>BO17</f>
        <v>0</v>
      </c>
      <c r="AT17" s="237"/>
      <c r="AU17" s="237"/>
      <c r="AV17" s="237"/>
      <c r="AW17" s="70">
        <f>BP17</f>
        <v>0</v>
      </c>
      <c r="AX17" s="237"/>
      <c r="AY17" s="237"/>
      <c r="AZ17" s="237"/>
      <c r="BA17" s="70">
        <f>BQ17</f>
        <v>0</v>
      </c>
      <c r="BB17" s="237"/>
      <c r="BC17" s="237"/>
      <c r="BD17" s="237"/>
      <c r="BE17" s="70">
        <f>BR17</f>
        <v>0</v>
      </c>
      <c r="BF17" s="237"/>
      <c r="BG17" s="237"/>
      <c r="BH17" s="237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9">
        <f t="shared" si="23"/>
        <v>3</v>
      </c>
      <c r="CF17" s="223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506" t="s">
        <v>338</v>
      </c>
      <c r="DY17" s="507" t="s">
        <v>349</v>
      </c>
    </row>
    <row r="18" spans="1:129" s="2" customFormat="1" ht="22.5" x14ac:dyDescent="0.2">
      <c r="A18" s="128" t="s">
        <v>202</v>
      </c>
      <c r="B18" s="528" t="s">
        <v>361</v>
      </c>
      <c r="C18" s="524" t="s">
        <v>89</v>
      </c>
      <c r="D18" s="529">
        <v>1</v>
      </c>
      <c r="E18" s="526"/>
      <c r="F18" s="526"/>
      <c r="G18" s="527"/>
      <c r="H18" s="525"/>
      <c r="I18" s="130"/>
      <c r="J18" s="130"/>
      <c r="K18" s="130"/>
      <c r="L18" s="130"/>
      <c r="M18" s="130"/>
      <c r="N18" s="11"/>
      <c r="O18" s="145"/>
      <c r="P18" s="145"/>
      <c r="Q18" s="129"/>
      <c r="R18" s="130"/>
      <c r="S18" s="130"/>
      <c r="T18" s="130"/>
      <c r="U18" s="130"/>
      <c r="V18" s="130"/>
      <c r="W18" s="11"/>
      <c r="X18" s="535">
        <v>135</v>
      </c>
      <c r="Y18" s="145">
        <f t="shared" si="17"/>
        <v>4.5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107</v>
      </c>
      <c r="AD18" s="536">
        <v>14</v>
      </c>
      <c r="AE18" s="536"/>
      <c r="AF18" s="536">
        <v>14</v>
      </c>
      <c r="AG18" s="70">
        <f t="shared" si="20"/>
        <v>4.5</v>
      </c>
      <c r="AH18" s="237"/>
      <c r="AI18" s="237"/>
      <c r="AJ18" s="237"/>
      <c r="AK18" s="70">
        <f>BM18</f>
        <v>0</v>
      </c>
      <c r="AL18" s="237"/>
      <c r="AM18" s="237"/>
      <c r="AN18" s="237"/>
      <c r="AO18" s="70">
        <f>BN18</f>
        <v>0</v>
      </c>
      <c r="AP18" s="237"/>
      <c r="AQ18" s="237"/>
      <c r="AR18" s="237"/>
      <c r="AS18" s="70">
        <f>BO18</f>
        <v>0</v>
      </c>
      <c r="AT18" s="237"/>
      <c r="AU18" s="237"/>
      <c r="AV18" s="237"/>
      <c r="AW18" s="70">
        <f>BP18</f>
        <v>0</v>
      </c>
      <c r="AX18" s="237"/>
      <c r="AY18" s="237"/>
      <c r="AZ18" s="237"/>
      <c r="BA18" s="70">
        <f>BQ18</f>
        <v>0</v>
      </c>
      <c r="BB18" s="237"/>
      <c r="BC18" s="237"/>
      <c r="BD18" s="237"/>
      <c r="BE18" s="70">
        <f>BR18</f>
        <v>0</v>
      </c>
      <c r="BF18" s="237"/>
      <c r="BG18" s="237"/>
      <c r="BH18" s="237"/>
      <c r="BI18" s="70">
        <f>BS18</f>
        <v>0</v>
      </c>
      <c r="BJ18" s="63">
        <f t="shared" si="0"/>
        <v>0.79259259259259263</v>
      </c>
      <c r="BK18" s="125" t="str">
        <f t="shared" si="1"/>
        <v/>
      </c>
      <c r="BL18" s="14">
        <f t="shared" si="35"/>
        <v>4.5</v>
      </c>
      <c r="BM18" s="14">
        <f t="shared" si="36"/>
        <v>0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4.5</v>
      </c>
      <c r="BW18" s="14">
        <f t="shared" ref="BW18:BW64" si="43">IF($DC18=0,0,ROUND(4*$Y18*SUM(AD18:AF18)/$DC18,0)/4)</f>
        <v>4.5</v>
      </c>
      <c r="BX18" s="14">
        <f t="shared" ref="BX18:BX64" si="44">IF($DC18=0,0,ROUND(4*$Y18*SUM(AH18:AJ18)/$DC18,0)/4)</f>
        <v>0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9">
        <f t="shared" si="23"/>
        <v>4.5</v>
      </c>
      <c r="CF18" s="223">
        <f t="shared" si="24"/>
        <v>4.5</v>
      </c>
      <c r="CH18" s="75">
        <f t="shared" si="25"/>
        <v>1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508"/>
      <c r="DY18" s="515" t="s">
        <v>104</v>
      </c>
    </row>
    <row r="19" spans="1:129" s="2" customFormat="1" x14ac:dyDescent="0.2">
      <c r="A19" s="128" t="s">
        <v>203</v>
      </c>
      <c r="B19" s="528" t="s">
        <v>362</v>
      </c>
      <c r="C19" s="524" t="s">
        <v>89</v>
      </c>
      <c r="D19" s="529">
        <v>1</v>
      </c>
      <c r="E19" s="526"/>
      <c r="F19" s="526"/>
      <c r="G19" s="527"/>
      <c r="H19" s="525"/>
      <c r="I19" s="130"/>
      <c r="J19" s="130"/>
      <c r="K19" s="130"/>
      <c r="L19" s="130"/>
      <c r="M19" s="130"/>
      <c r="N19" s="11"/>
      <c r="O19" s="145"/>
      <c r="P19" s="145"/>
      <c r="Q19" s="129"/>
      <c r="R19" s="130"/>
      <c r="S19" s="130"/>
      <c r="T19" s="130"/>
      <c r="U19" s="130"/>
      <c r="V19" s="130"/>
      <c r="W19" s="11"/>
      <c r="X19" s="535">
        <v>120</v>
      </c>
      <c r="Y19" s="145">
        <f t="shared" si="17"/>
        <v>4</v>
      </c>
      <c r="Z19" s="9">
        <f t="shared" si="18"/>
        <v>14</v>
      </c>
      <c r="AA19" s="9">
        <f t="shared" si="18"/>
        <v>0</v>
      </c>
      <c r="AB19" s="9">
        <f t="shared" si="18"/>
        <v>14</v>
      </c>
      <c r="AC19" s="9">
        <f t="shared" si="19"/>
        <v>92</v>
      </c>
      <c r="AD19" s="536">
        <v>14</v>
      </c>
      <c r="AE19" s="536"/>
      <c r="AF19" s="536">
        <v>14</v>
      </c>
      <c r="AG19" s="70">
        <f t="shared" si="20"/>
        <v>4</v>
      </c>
      <c r="AH19" s="237"/>
      <c r="AI19" s="237"/>
      <c r="AJ19" s="237"/>
      <c r="AK19" s="70">
        <f t="shared" ref="AK19:AK38" si="51">BM19</f>
        <v>0</v>
      </c>
      <c r="AL19" s="237"/>
      <c r="AM19" s="237"/>
      <c r="AN19" s="237"/>
      <c r="AO19" s="70">
        <f t="shared" ref="AO19:AO38" si="52">BN19</f>
        <v>0</v>
      </c>
      <c r="AP19" s="237"/>
      <c r="AQ19" s="237"/>
      <c r="AR19" s="237"/>
      <c r="AS19" s="70">
        <f t="shared" ref="AS19:AS38" si="53">BO19</f>
        <v>0</v>
      </c>
      <c r="AT19" s="237"/>
      <c r="AU19" s="237"/>
      <c r="AV19" s="237"/>
      <c r="AW19" s="70">
        <f t="shared" ref="AW19:AW38" si="54">BP19</f>
        <v>0</v>
      </c>
      <c r="AX19" s="237"/>
      <c r="AY19" s="237"/>
      <c r="AZ19" s="237"/>
      <c r="BA19" s="70">
        <f t="shared" ref="BA19:BA38" si="55">BQ19</f>
        <v>0</v>
      </c>
      <c r="BB19" s="237"/>
      <c r="BC19" s="237"/>
      <c r="BD19" s="237"/>
      <c r="BE19" s="70">
        <f t="shared" ref="BE19:BE38" si="56">BR19</f>
        <v>0</v>
      </c>
      <c r="BF19" s="237"/>
      <c r="BG19" s="237"/>
      <c r="BH19" s="237"/>
      <c r="BI19" s="70">
        <f t="shared" ref="BI19:BI38" si="57">BS19</f>
        <v>0</v>
      </c>
      <c r="BJ19" s="63">
        <f t="shared" si="0"/>
        <v>0.76666666666666672</v>
      </c>
      <c r="BK19" s="125" t="str">
        <f t="shared" si="1"/>
        <v/>
      </c>
      <c r="BL19" s="14">
        <f t="shared" si="35"/>
        <v>4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4</v>
      </c>
      <c r="BW19" s="14">
        <f t="shared" si="43"/>
        <v>4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9">
        <f t="shared" si="23"/>
        <v>4</v>
      </c>
      <c r="CF19" s="223">
        <f t="shared" si="24"/>
        <v>4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28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508"/>
      <c r="DY19" s="515" t="s">
        <v>329</v>
      </c>
    </row>
    <row r="20" spans="1:129" s="2" customFormat="1" ht="33.75" x14ac:dyDescent="0.2">
      <c r="A20" s="128" t="s">
        <v>204</v>
      </c>
      <c r="B20" s="530" t="s">
        <v>363</v>
      </c>
      <c r="C20" s="524" t="s">
        <v>89</v>
      </c>
      <c r="D20" s="529">
        <v>1</v>
      </c>
      <c r="E20" s="526"/>
      <c r="F20" s="526"/>
      <c r="G20" s="527"/>
      <c r="H20" s="525"/>
      <c r="I20" s="130"/>
      <c r="J20" s="130"/>
      <c r="K20" s="130"/>
      <c r="L20" s="130"/>
      <c r="M20" s="130"/>
      <c r="N20" s="11"/>
      <c r="O20" s="145"/>
      <c r="P20" s="145"/>
      <c r="Q20" s="129"/>
      <c r="R20" s="130"/>
      <c r="S20" s="130"/>
      <c r="T20" s="130"/>
      <c r="U20" s="130"/>
      <c r="V20" s="130"/>
      <c r="W20" s="11"/>
      <c r="X20" s="535">
        <v>120</v>
      </c>
      <c r="Y20" s="145">
        <f t="shared" si="17"/>
        <v>4</v>
      </c>
      <c r="Z20" s="9">
        <f t="shared" si="18"/>
        <v>14</v>
      </c>
      <c r="AA20" s="9">
        <f t="shared" si="18"/>
        <v>0</v>
      </c>
      <c r="AB20" s="9">
        <f t="shared" si="18"/>
        <v>14</v>
      </c>
      <c r="AC20" s="9">
        <f t="shared" si="19"/>
        <v>92</v>
      </c>
      <c r="AD20" s="536">
        <v>14</v>
      </c>
      <c r="AE20" s="536"/>
      <c r="AF20" s="536">
        <v>14</v>
      </c>
      <c r="AG20" s="70">
        <f t="shared" si="20"/>
        <v>4</v>
      </c>
      <c r="AH20" s="237"/>
      <c r="AI20" s="237"/>
      <c r="AJ20" s="237"/>
      <c r="AK20" s="70">
        <f t="shared" si="51"/>
        <v>0</v>
      </c>
      <c r="AL20" s="237"/>
      <c r="AM20" s="237"/>
      <c r="AN20" s="237"/>
      <c r="AO20" s="70">
        <f t="shared" si="52"/>
        <v>0</v>
      </c>
      <c r="AP20" s="237"/>
      <c r="AQ20" s="237"/>
      <c r="AR20" s="237"/>
      <c r="AS20" s="70">
        <f t="shared" si="53"/>
        <v>0</v>
      </c>
      <c r="AT20" s="237"/>
      <c r="AU20" s="237"/>
      <c r="AV20" s="237"/>
      <c r="AW20" s="70">
        <f t="shared" si="54"/>
        <v>0</v>
      </c>
      <c r="AX20" s="237"/>
      <c r="AY20" s="237"/>
      <c r="AZ20" s="237"/>
      <c r="BA20" s="70">
        <f t="shared" si="55"/>
        <v>0</v>
      </c>
      <c r="BB20" s="237"/>
      <c r="BC20" s="237"/>
      <c r="BD20" s="237"/>
      <c r="BE20" s="70">
        <f t="shared" si="56"/>
        <v>0</v>
      </c>
      <c r="BF20" s="237"/>
      <c r="BG20" s="237"/>
      <c r="BH20" s="237"/>
      <c r="BI20" s="70">
        <f t="shared" si="57"/>
        <v>0</v>
      </c>
      <c r="BJ20" s="63">
        <f t="shared" si="0"/>
        <v>0.76666666666666672</v>
      </c>
      <c r="BK20" s="125" t="str">
        <f t="shared" si="1"/>
        <v/>
      </c>
      <c r="BL20" s="14">
        <f t="shared" si="35"/>
        <v>4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4</v>
      </c>
      <c r="BW20" s="14">
        <f t="shared" si="43"/>
        <v>4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9">
        <f t="shared" si="23"/>
        <v>4</v>
      </c>
      <c r="CF20" s="223">
        <f>MAX(BW20:CD20)</f>
        <v>4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28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510"/>
      <c r="DY20" s="517" t="s">
        <v>105</v>
      </c>
    </row>
    <row r="21" spans="1:129" s="2" customFormat="1" ht="22.5" x14ac:dyDescent="0.2">
      <c r="A21" s="128" t="s">
        <v>205</v>
      </c>
      <c r="B21" s="531" t="s">
        <v>364</v>
      </c>
      <c r="C21" s="524" t="s">
        <v>89</v>
      </c>
      <c r="D21" s="529">
        <v>1</v>
      </c>
      <c r="E21" s="526"/>
      <c r="F21" s="526"/>
      <c r="G21" s="527"/>
      <c r="H21" s="525"/>
      <c r="I21" s="130"/>
      <c r="J21" s="130"/>
      <c r="K21" s="130"/>
      <c r="L21" s="130"/>
      <c r="M21" s="130"/>
      <c r="N21" s="11"/>
      <c r="O21" s="145"/>
      <c r="P21" s="145"/>
      <c r="Q21" s="129"/>
      <c r="R21" s="130"/>
      <c r="S21" s="130"/>
      <c r="T21" s="130"/>
      <c r="U21" s="130"/>
      <c r="V21" s="130"/>
      <c r="W21" s="11"/>
      <c r="X21" s="535">
        <v>120</v>
      </c>
      <c r="Y21" s="145">
        <f t="shared" si="17"/>
        <v>4</v>
      </c>
      <c r="Z21" s="9">
        <f t="shared" si="18"/>
        <v>14</v>
      </c>
      <c r="AA21" s="9">
        <f t="shared" si="18"/>
        <v>0</v>
      </c>
      <c r="AB21" s="9">
        <f t="shared" si="18"/>
        <v>14</v>
      </c>
      <c r="AC21" s="9">
        <f t="shared" si="19"/>
        <v>92</v>
      </c>
      <c r="AD21" s="536">
        <v>14</v>
      </c>
      <c r="AE21" s="536"/>
      <c r="AF21" s="536">
        <v>14</v>
      </c>
      <c r="AG21" s="70">
        <f t="shared" ref="AG21:AG26" si="58">BL21</f>
        <v>4</v>
      </c>
      <c r="AH21" s="237"/>
      <c r="AI21" s="237"/>
      <c r="AJ21" s="237"/>
      <c r="AK21" s="70">
        <f t="shared" ref="AK21:AK26" si="59">BM21</f>
        <v>0</v>
      </c>
      <c r="AL21" s="237"/>
      <c r="AM21" s="237"/>
      <c r="AN21" s="237"/>
      <c r="AO21" s="70">
        <f t="shared" ref="AO21:AO26" si="60">BN21</f>
        <v>0</v>
      </c>
      <c r="AP21" s="237"/>
      <c r="AQ21" s="237">
        <v>0</v>
      </c>
      <c r="AR21" s="237"/>
      <c r="AS21" s="70">
        <f t="shared" ref="AS21:AS26" si="61">BO21</f>
        <v>0</v>
      </c>
      <c r="AT21" s="237"/>
      <c r="AU21" s="237"/>
      <c r="AV21" s="237"/>
      <c r="AW21" s="70">
        <f t="shared" ref="AW21:AW26" si="62">BP21</f>
        <v>0</v>
      </c>
      <c r="AX21" s="237"/>
      <c r="AY21" s="237"/>
      <c r="AZ21" s="237"/>
      <c r="BA21" s="70">
        <f t="shared" ref="BA21:BA26" si="63">BQ21</f>
        <v>0</v>
      </c>
      <c r="BB21" s="237"/>
      <c r="BC21" s="237"/>
      <c r="BD21" s="237"/>
      <c r="BE21" s="70">
        <f t="shared" ref="BE21:BE26" si="64">BR21</f>
        <v>0</v>
      </c>
      <c r="BF21" s="237"/>
      <c r="BG21" s="237"/>
      <c r="BH21" s="237"/>
      <c r="BI21" s="70">
        <f t="shared" ref="BI21:BI26" si="65">BS21</f>
        <v>0</v>
      </c>
      <c r="BJ21" s="63">
        <f t="shared" si="0"/>
        <v>0.76666666666666672</v>
      </c>
      <c r="BK21" s="125" t="str">
        <f t="shared" si="1"/>
        <v/>
      </c>
      <c r="BL21" s="14">
        <f t="shared" si="35"/>
        <v>4</v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</v>
      </c>
      <c r="BW21" s="14">
        <f t="shared" si="43"/>
        <v>4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9">
        <f t="shared" si="23"/>
        <v>4</v>
      </c>
      <c r="CF21" s="223">
        <f t="shared" si="24"/>
        <v>4</v>
      </c>
      <c r="CH21" s="75">
        <f t="shared" si="25"/>
        <v>1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506" t="s">
        <v>339</v>
      </c>
      <c r="DY21" s="513" t="s">
        <v>135</v>
      </c>
    </row>
    <row r="22" spans="1:129" s="2" customFormat="1" ht="22.5" x14ac:dyDescent="0.2">
      <c r="A22" s="128" t="s">
        <v>206</v>
      </c>
      <c r="B22" s="532" t="s">
        <v>365</v>
      </c>
      <c r="C22" s="524" t="s">
        <v>89</v>
      </c>
      <c r="D22" s="529">
        <v>1</v>
      </c>
      <c r="E22" s="526"/>
      <c r="F22" s="526"/>
      <c r="G22" s="527"/>
      <c r="H22" s="525"/>
      <c r="I22" s="130"/>
      <c r="J22" s="130"/>
      <c r="K22" s="130"/>
      <c r="L22" s="130"/>
      <c r="M22" s="130"/>
      <c r="N22" s="11"/>
      <c r="O22" s="145"/>
      <c r="P22" s="145"/>
      <c r="Q22" s="129"/>
      <c r="R22" s="130"/>
      <c r="S22" s="130"/>
      <c r="T22" s="130"/>
      <c r="U22" s="130"/>
      <c r="V22" s="130"/>
      <c r="W22" s="11"/>
      <c r="X22" s="535">
        <v>120</v>
      </c>
      <c r="Y22" s="145">
        <f t="shared" si="17"/>
        <v>4</v>
      </c>
      <c r="Z22" s="9">
        <f t="shared" si="18"/>
        <v>14</v>
      </c>
      <c r="AA22" s="9">
        <f t="shared" si="18"/>
        <v>0</v>
      </c>
      <c r="AB22" s="9">
        <f t="shared" si="18"/>
        <v>14</v>
      </c>
      <c r="AC22" s="9">
        <f t="shared" si="19"/>
        <v>92</v>
      </c>
      <c r="AD22" s="536">
        <v>14</v>
      </c>
      <c r="AE22" s="536"/>
      <c r="AF22" s="536">
        <v>14</v>
      </c>
      <c r="AG22" s="70">
        <f t="shared" si="58"/>
        <v>4</v>
      </c>
      <c r="AH22" s="237"/>
      <c r="AI22" s="237"/>
      <c r="AJ22" s="237"/>
      <c r="AK22" s="70">
        <f t="shared" si="59"/>
        <v>0</v>
      </c>
      <c r="AL22" s="237"/>
      <c r="AM22" s="237"/>
      <c r="AN22" s="237"/>
      <c r="AO22" s="70">
        <f t="shared" si="60"/>
        <v>0</v>
      </c>
      <c r="AP22" s="237"/>
      <c r="AQ22" s="237"/>
      <c r="AR22" s="237"/>
      <c r="AS22" s="70">
        <f t="shared" si="61"/>
        <v>0</v>
      </c>
      <c r="AT22" s="237"/>
      <c r="AU22" s="237"/>
      <c r="AV22" s="237"/>
      <c r="AW22" s="70">
        <f t="shared" si="62"/>
        <v>0</v>
      </c>
      <c r="AX22" s="237"/>
      <c r="AY22" s="237"/>
      <c r="AZ22" s="237"/>
      <c r="BA22" s="70">
        <f t="shared" si="63"/>
        <v>0</v>
      </c>
      <c r="BB22" s="237"/>
      <c r="BC22" s="237"/>
      <c r="BD22" s="237"/>
      <c r="BE22" s="70">
        <f t="shared" si="64"/>
        <v>0</v>
      </c>
      <c r="BF22" s="237"/>
      <c r="BG22" s="237"/>
      <c r="BH22" s="237"/>
      <c r="BI22" s="70">
        <f t="shared" si="65"/>
        <v>0</v>
      </c>
      <c r="BJ22" s="63">
        <f t="shared" si="0"/>
        <v>0.76666666666666672</v>
      </c>
      <c r="BK22" s="125" t="str">
        <f t="shared" si="1"/>
        <v/>
      </c>
      <c r="BL22" s="14">
        <f t="shared" si="35"/>
        <v>4</v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4</v>
      </c>
      <c r="BW22" s="14">
        <f t="shared" si="43"/>
        <v>4</v>
      </c>
      <c r="BX22" s="14">
        <f t="shared" si="44"/>
        <v>0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9">
        <f t="shared" si="23"/>
        <v>4</v>
      </c>
      <c r="CF22" s="223">
        <f t="shared" si="24"/>
        <v>4</v>
      </c>
      <c r="CH22" s="75">
        <f t="shared" si="25"/>
        <v>1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508"/>
      <c r="DY22" s="515" t="s">
        <v>107</v>
      </c>
    </row>
    <row r="23" spans="1:129" s="2" customFormat="1" ht="22.5" x14ac:dyDescent="0.2">
      <c r="A23" s="128" t="s">
        <v>207</v>
      </c>
      <c r="B23" s="528" t="s">
        <v>366</v>
      </c>
      <c r="C23" s="524" t="s">
        <v>89</v>
      </c>
      <c r="D23" s="529"/>
      <c r="E23" s="526"/>
      <c r="F23" s="526"/>
      <c r="G23" s="527"/>
      <c r="H23" s="525">
        <v>1</v>
      </c>
      <c r="I23" s="130"/>
      <c r="J23" s="130"/>
      <c r="K23" s="130"/>
      <c r="L23" s="130"/>
      <c r="M23" s="130"/>
      <c r="N23" s="11"/>
      <c r="O23" s="145"/>
      <c r="P23" s="145"/>
      <c r="Q23" s="129"/>
      <c r="R23" s="130"/>
      <c r="S23" s="130"/>
      <c r="T23" s="130"/>
      <c r="U23" s="130"/>
      <c r="V23" s="130"/>
      <c r="W23" s="11"/>
      <c r="X23" s="535">
        <v>120</v>
      </c>
      <c r="Y23" s="145">
        <f t="shared" si="17"/>
        <v>4</v>
      </c>
      <c r="Z23" s="9">
        <f t="shared" si="18"/>
        <v>14</v>
      </c>
      <c r="AA23" s="9">
        <f t="shared" si="18"/>
        <v>0</v>
      </c>
      <c r="AB23" s="9">
        <f t="shared" si="18"/>
        <v>14</v>
      </c>
      <c r="AC23" s="9">
        <f t="shared" si="19"/>
        <v>92</v>
      </c>
      <c r="AD23" s="536">
        <v>14</v>
      </c>
      <c r="AE23" s="536"/>
      <c r="AF23" s="536">
        <v>14</v>
      </c>
      <c r="AG23" s="70">
        <f t="shared" ref="AG23" si="66">BL23</f>
        <v>4</v>
      </c>
      <c r="AH23" s="237"/>
      <c r="AI23" s="237"/>
      <c r="AJ23" s="237"/>
      <c r="AK23" s="70">
        <f t="shared" ref="AK23" si="67">BM23</f>
        <v>0</v>
      </c>
      <c r="AL23" s="237"/>
      <c r="AM23" s="237"/>
      <c r="AN23" s="237"/>
      <c r="AO23" s="70">
        <f t="shared" ref="AO23" si="68">BN23</f>
        <v>0</v>
      </c>
      <c r="AP23" s="237"/>
      <c r="AQ23" s="237">
        <v>0</v>
      </c>
      <c r="AR23" s="237"/>
      <c r="AS23" s="70">
        <f t="shared" ref="AS23" si="69">BO23</f>
        <v>0</v>
      </c>
      <c r="AT23" s="237"/>
      <c r="AU23" s="237"/>
      <c r="AV23" s="237"/>
      <c r="AW23" s="70">
        <f t="shared" ref="AW23" si="70">BP23</f>
        <v>0</v>
      </c>
      <c r="AX23" s="237"/>
      <c r="AY23" s="237"/>
      <c r="AZ23" s="237"/>
      <c r="BA23" s="70">
        <f t="shared" ref="BA23" si="71">BQ23</f>
        <v>0</v>
      </c>
      <c r="BB23" s="237"/>
      <c r="BC23" s="237"/>
      <c r="BD23" s="237"/>
      <c r="BE23" s="70">
        <f t="shared" si="64"/>
        <v>0</v>
      </c>
      <c r="BF23" s="237"/>
      <c r="BG23" s="237"/>
      <c r="BH23" s="237"/>
      <c r="BI23" s="70">
        <f t="shared" si="65"/>
        <v>0</v>
      </c>
      <c r="BJ23" s="63">
        <f t="shared" si="0"/>
        <v>0.76666666666666672</v>
      </c>
      <c r="BK23" s="125" t="str">
        <f t="shared" si="1"/>
        <v/>
      </c>
      <c r="BL23" s="14">
        <f t="shared" si="35"/>
        <v>4</v>
      </c>
      <c r="BM23" s="14">
        <f t="shared" si="36"/>
        <v>0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</v>
      </c>
      <c r="BW23" s="14">
        <f t="shared" si="43"/>
        <v>4</v>
      </c>
      <c r="BX23" s="14">
        <f t="shared" si="44"/>
        <v>0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9">
        <f t="shared" si="23"/>
        <v>4</v>
      </c>
      <c r="CF23" s="223">
        <f t="shared" si="24"/>
        <v>4</v>
      </c>
      <c r="CH23" s="75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0</v>
      </c>
      <c r="CQ23" s="75">
        <f t="shared" si="9"/>
        <v>1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1</v>
      </c>
      <c r="DC23" s="66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508"/>
      <c r="DY23" s="515" t="s">
        <v>108</v>
      </c>
    </row>
    <row r="24" spans="1:129" s="2" customFormat="1" x14ac:dyDescent="0.2">
      <c r="A24" s="128" t="s">
        <v>208</v>
      </c>
      <c r="B24" s="531" t="s">
        <v>367</v>
      </c>
      <c r="C24" s="524" t="s">
        <v>89</v>
      </c>
      <c r="D24" s="529">
        <v>2</v>
      </c>
      <c r="E24" s="526"/>
      <c r="F24" s="526"/>
      <c r="G24" s="527"/>
      <c r="H24" s="525"/>
      <c r="I24" s="130"/>
      <c r="J24" s="130"/>
      <c r="K24" s="130"/>
      <c r="L24" s="130"/>
      <c r="M24" s="130"/>
      <c r="N24" s="11"/>
      <c r="O24" s="145"/>
      <c r="P24" s="145"/>
      <c r="Q24" s="129"/>
      <c r="R24" s="130"/>
      <c r="S24" s="130"/>
      <c r="T24" s="130"/>
      <c r="U24" s="130"/>
      <c r="V24" s="130"/>
      <c r="W24" s="11"/>
      <c r="X24" s="535">
        <v>135</v>
      </c>
      <c r="Y24" s="145">
        <f t="shared" si="17"/>
        <v>4.5</v>
      </c>
      <c r="Z24" s="9">
        <f t="shared" si="18"/>
        <v>14</v>
      </c>
      <c r="AA24" s="9">
        <f t="shared" si="18"/>
        <v>0</v>
      </c>
      <c r="AB24" s="9">
        <f t="shared" si="18"/>
        <v>14</v>
      </c>
      <c r="AC24" s="9">
        <f t="shared" si="19"/>
        <v>107</v>
      </c>
      <c r="AD24" s="237"/>
      <c r="AE24" s="237"/>
      <c r="AF24" s="237"/>
      <c r="AG24" s="70">
        <f t="shared" si="58"/>
        <v>0</v>
      </c>
      <c r="AH24" s="536">
        <v>14</v>
      </c>
      <c r="AI24" s="536"/>
      <c r="AJ24" s="536">
        <v>14</v>
      </c>
      <c r="AK24" s="70">
        <f t="shared" si="59"/>
        <v>4.5</v>
      </c>
      <c r="AL24" s="237"/>
      <c r="AM24" s="237"/>
      <c r="AN24" s="237"/>
      <c r="AO24" s="70">
        <f t="shared" si="60"/>
        <v>0</v>
      </c>
      <c r="AP24" s="237"/>
      <c r="AQ24" s="237"/>
      <c r="AR24" s="237"/>
      <c r="AS24" s="70">
        <f t="shared" si="61"/>
        <v>0</v>
      </c>
      <c r="AT24" s="237"/>
      <c r="AU24" s="237"/>
      <c r="AV24" s="237"/>
      <c r="AW24" s="70">
        <f t="shared" si="62"/>
        <v>0</v>
      </c>
      <c r="AX24" s="237"/>
      <c r="AY24" s="237"/>
      <c r="AZ24" s="237"/>
      <c r="BA24" s="70">
        <f t="shared" si="63"/>
        <v>0</v>
      </c>
      <c r="BB24" s="237"/>
      <c r="BC24" s="237"/>
      <c r="BD24" s="237"/>
      <c r="BE24" s="70">
        <f t="shared" si="64"/>
        <v>0</v>
      </c>
      <c r="BF24" s="237"/>
      <c r="BG24" s="237"/>
      <c r="BH24" s="237"/>
      <c r="BI24" s="70">
        <f t="shared" si="65"/>
        <v>0</v>
      </c>
      <c r="BJ24" s="63">
        <f t="shared" si="0"/>
        <v>0.79259259259259263</v>
      </c>
      <c r="BK24" s="125" t="str">
        <f t="shared" si="1"/>
        <v/>
      </c>
      <c r="BL24" s="14">
        <f t="shared" si="35"/>
        <v>0</v>
      </c>
      <c r="BM24" s="14">
        <f t="shared" si="36"/>
        <v>4.5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4.5</v>
      </c>
      <c r="BW24" s="14">
        <f t="shared" si="43"/>
        <v>0</v>
      </c>
      <c r="BX24" s="14">
        <f t="shared" si="44"/>
        <v>4.5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9">
        <f t="shared" si="23"/>
        <v>4.5</v>
      </c>
      <c r="CF24" s="223">
        <f t="shared" si="24"/>
        <v>4.5</v>
      </c>
      <c r="CH24" s="75">
        <f t="shared" si="25"/>
        <v>0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1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28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508"/>
      <c r="DY24" s="515" t="s">
        <v>332</v>
      </c>
    </row>
    <row r="25" spans="1:129" s="2" customFormat="1" x14ac:dyDescent="0.2">
      <c r="A25" s="128" t="s">
        <v>209</v>
      </c>
      <c r="B25" s="531" t="s">
        <v>368</v>
      </c>
      <c r="C25" s="524" t="s">
        <v>89</v>
      </c>
      <c r="D25" s="529">
        <v>2</v>
      </c>
      <c r="E25" s="526"/>
      <c r="F25" s="526"/>
      <c r="G25" s="527"/>
      <c r="H25" s="525"/>
      <c r="I25" s="130"/>
      <c r="J25" s="130"/>
      <c r="K25" s="130"/>
      <c r="L25" s="130"/>
      <c r="M25" s="130"/>
      <c r="N25" s="11"/>
      <c r="O25" s="145"/>
      <c r="P25" s="145"/>
      <c r="Q25" s="129"/>
      <c r="R25" s="130"/>
      <c r="S25" s="130"/>
      <c r="T25" s="130"/>
      <c r="U25" s="130"/>
      <c r="V25" s="130"/>
      <c r="W25" s="11"/>
      <c r="X25" s="535">
        <v>90</v>
      </c>
      <c r="Y25" s="145">
        <f t="shared" si="17"/>
        <v>3</v>
      </c>
      <c r="Z25" s="9">
        <f t="shared" si="18"/>
        <v>14</v>
      </c>
      <c r="AA25" s="9">
        <f t="shared" si="18"/>
        <v>0</v>
      </c>
      <c r="AB25" s="9">
        <f t="shared" si="18"/>
        <v>14</v>
      </c>
      <c r="AC25" s="9">
        <f t="shared" si="19"/>
        <v>62</v>
      </c>
      <c r="AD25" s="237"/>
      <c r="AE25" s="237"/>
      <c r="AF25" s="237"/>
      <c r="AG25" s="70">
        <f t="shared" si="58"/>
        <v>0</v>
      </c>
      <c r="AH25" s="536">
        <v>14</v>
      </c>
      <c r="AI25" s="536"/>
      <c r="AJ25" s="536">
        <v>14</v>
      </c>
      <c r="AK25" s="70">
        <f t="shared" si="59"/>
        <v>3</v>
      </c>
      <c r="AL25" s="237"/>
      <c r="AM25" s="237"/>
      <c r="AN25" s="237"/>
      <c r="AO25" s="70">
        <f t="shared" si="60"/>
        <v>0</v>
      </c>
      <c r="AP25" s="237"/>
      <c r="AQ25" s="237"/>
      <c r="AR25" s="237"/>
      <c r="AS25" s="70">
        <f t="shared" si="61"/>
        <v>0</v>
      </c>
      <c r="AT25" s="237"/>
      <c r="AU25" s="237"/>
      <c r="AV25" s="237"/>
      <c r="AW25" s="70">
        <f t="shared" si="62"/>
        <v>0</v>
      </c>
      <c r="AX25" s="237"/>
      <c r="AY25" s="237"/>
      <c r="AZ25" s="237"/>
      <c r="BA25" s="70">
        <f t="shared" si="63"/>
        <v>0</v>
      </c>
      <c r="BB25" s="237"/>
      <c r="BC25" s="237"/>
      <c r="BD25" s="237"/>
      <c r="BE25" s="70">
        <f t="shared" si="64"/>
        <v>0</v>
      </c>
      <c r="BF25" s="237"/>
      <c r="BG25" s="237"/>
      <c r="BH25" s="237"/>
      <c r="BI25" s="70">
        <f t="shared" si="65"/>
        <v>0</v>
      </c>
      <c r="BJ25" s="63">
        <f t="shared" si="0"/>
        <v>0.68888888888888888</v>
      </c>
      <c r="BK25" s="125" t="str">
        <f t="shared" si="1"/>
        <v/>
      </c>
      <c r="BL25" s="14">
        <f t="shared" si="35"/>
        <v>0</v>
      </c>
      <c r="BM25" s="14">
        <f t="shared" si="36"/>
        <v>3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3</v>
      </c>
      <c r="BW25" s="14">
        <f t="shared" si="43"/>
        <v>0</v>
      </c>
      <c r="BX25" s="14">
        <f t="shared" si="44"/>
        <v>3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9">
        <f t="shared" si="23"/>
        <v>3</v>
      </c>
      <c r="CF25" s="223">
        <f t="shared" si="24"/>
        <v>3</v>
      </c>
      <c r="CH25" s="75">
        <f t="shared" si="25"/>
        <v>0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508"/>
      <c r="DY25" s="515" t="s">
        <v>128</v>
      </c>
    </row>
    <row r="26" spans="1:129" s="2" customFormat="1" x14ac:dyDescent="0.2">
      <c r="A26" s="128" t="s">
        <v>210</v>
      </c>
      <c r="B26" s="533" t="s">
        <v>369</v>
      </c>
      <c r="C26" s="524" t="s">
        <v>89</v>
      </c>
      <c r="D26" s="529">
        <v>2</v>
      </c>
      <c r="E26" s="526"/>
      <c r="F26" s="526"/>
      <c r="G26" s="527"/>
      <c r="H26" s="525"/>
      <c r="I26" s="130"/>
      <c r="J26" s="130"/>
      <c r="K26" s="130"/>
      <c r="L26" s="130"/>
      <c r="M26" s="130"/>
      <c r="N26" s="11"/>
      <c r="O26" s="145"/>
      <c r="P26" s="145"/>
      <c r="Q26" s="129"/>
      <c r="R26" s="130"/>
      <c r="S26" s="130"/>
      <c r="T26" s="130"/>
      <c r="U26" s="130"/>
      <c r="V26" s="130"/>
      <c r="W26" s="11"/>
      <c r="X26" s="535">
        <v>90</v>
      </c>
      <c r="Y26" s="145">
        <f t="shared" si="17"/>
        <v>3</v>
      </c>
      <c r="Z26" s="9">
        <f t="shared" si="18"/>
        <v>14</v>
      </c>
      <c r="AA26" s="9">
        <f t="shared" si="18"/>
        <v>0</v>
      </c>
      <c r="AB26" s="9">
        <f t="shared" si="18"/>
        <v>14</v>
      </c>
      <c r="AC26" s="9">
        <f t="shared" si="19"/>
        <v>62</v>
      </c>
      <c r="AD26" s="237"/>
      <c r="AE26" s="237"/>
      <c r="AF26" s="237"/>
      <c r="AG26" s="70">
        <f t="shared" si="58"/>
        <v>0</v>
      </c>
      <c r="AH26" s="536">
        <v>14</v>
      </c>
      <c r="AI26" s="536"/>
      <c r="AJ26" s="536">
        <v>14</v>
      </c>
      <c r="AK26" s="70">
        <f t="shared" si="59"/>
        <v>3</v>
      </c>
      <c r="AL26" s="237"/>
      <c r="AM26" s="237"/>
      <c r="AN26" s="237"/>
      <c r="AO26" s="70">
        <f t="shared" si="60"/>
        <v>0</v>
      </c>
      <c r="AP26" s="237"/>
      <c r="AQ26" s="237"/>
      <c r="AR26" s="237"/>
      <c r="AS26" s="70">
        <f t="shared" si="61"/>
        <v>0</v>
      </c>
      <c r="AT26" s="237"/>
      <c r="AU26" s="237"/>
      <c r="AV26" s="237"/>
      <c r="AW26" s="70">
        <f t="shared" si="62"/>
        <v>0</v>
      </c>
      <c r="AX26" s="237"/>
      <c r="AY26" s="237"/>
      <c r="AZ26" s="237"/>
      <c r="BA26" s="70">
        <f t="shared" si="63"/>
        <v>0</v>
      </c>
      <c r="BB26" s="237"/>
      <c r="BC26" s="237"/>
      <c r="BD26" s="237"/>
      <c r="BE26" s="70">
        <f t="shared" si="64"/>
        <v>0</v>
      </c>
      <c r="BF26" s="237"/>
      <c r="BG26" s="237"/>
      <c r="BH26" s="237"/>
      <c r="BI26" s="70">
        <f t="shared" si="65"/>
        <v>0</v>
      </c>
      <c r="BJ26" s="63">
        <f t="shared" si="0"/>
        <v>0.68888888888888888</v>
      </c>
      <c r="BK26" s="125" t="str">
        <f t="shared" si="1"/>
        <v/>
      </c>
      <c r="BL26" s="14">
        <f t="shared" si="35"/>
        <v>0</v>
      </c>
      <c r="BM26" s="14">
        <f t="shared" si="36"/>
        <v>3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3</v>
      </c>
      <c r="BW26" s="14">
        <f t="shared" si="43"/>
        <v>0</v>
      </c>
      <c r="BX26" s="14">
        <f t="shared" si="44"/>
        <v>3</v>
      </c>
      <c r="BY26" s="14">
        <f t="shared" si="45"/>
        <v>0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9">
        <f t="shared" si="23"/>
        <v>3</v>
      </c>
      <c r="CF26" s="223">
        <f t="shared" si="24"/>
        <v>3</v>
      </c>
      <c r="CH26" s="75">
        <f t="shared" si="25"/>
        <v>0</v>
      </c>
      <c r="CI26" s="75">
        <f t="shared" si="26"/>
        <v>1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1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510"/>
      <c r="DY26" s="517" t="s">
        <v>91</v>
      </c>
    </row>
    <row r="27" spans="1:129" s="2" customFormat="1" x14ac:dyDescent="0.2">
      <c r="A27" s="128" t="s">
        <v>211</v>
      </c>
      <c r="B27" s="531" t="s">
        <v>370</v>
      </c>
      <c r="C27" s="524" t="s">
        <v>89</v>
      </c>
      <c r="D27" s="529">
        <v>3</v>
      </c>
      <c r="E27" s="526"/>
      <c r="F27" s="526"/>
      <c r="G27" s="527"/>
      <c r="H27" s="525"/>
      <c r="I27" s="130"/>
      <c r="J27" s="130"/>
      <c r="K27" s="130"/>
      <c r="L27" s="130"/>
      <c r="M27" s="130"/>
      <c r="N27" s="11"/>
      <c r="O27" s="145"/>
      <c r="P27" s="145"/>
      <c r="Q27" s="129"/>
      <c r="R27" s="130"/>
      <c r="S27" s="130"/>
      <c r="T27" s="130"/>
      <c r="U27" s="130"/>
      <c r="V27" s="130"/>
      <c r="W27" s="11"/>
      <c r="X27" s="535">
        <v>84</v>
      </c>
      <c r="Y27" s="145">
        <f t="shared" si="17"/>
        <v>2.8</v>
      </c>
      <c r="Z27" s="9">
        <f t="shared" si="18"/>
        <v>14</v>
      </c>
      <c r="AA27" s="9">
        <f t="shared" si="18"/>
        <v>0</v>
      </c>
      <c r="AB27" s="9">
        <f t="shared" si="18"/>
        <v>14</v>
      </c>
      <c r="AC27" s="9">
        <f t="shared" si="19"/>
        <v>56</v>
      </c>
      <c r="AD27" s="237"/>
      <c r="AE27" s="237"/>
      <c r="AF27" s="237"/>
      <c r="AG27" s="70">
        <f t="shared" si="20"/>
        <v>0</v>
      </c>
      <c r="AH27" s="536"/>
      <c r="AI27" s="536"/>
      <c r="AJ27" s="536"/>
      <c r="AK27" s="70">
        <f t="shared" si="51"/>
        <v>0</v>
      </c>
      <c r="AL27" s="536">
        <v>14</v>
      </c>
      <c r="AM27" s="536"/>
      <c r="AN27" s="536">
        <v>14</v>
      </c>
      <c r="AO27" s="70">
        <f t="shared" si="52"/>
        <v>2.8</v>
      </c>
      <c r="AP27" s="237"/>
      <c r="AQ27" s="237"/>
      <c r="AR27" s="237"/>
      <c r="AS27" s="70">
        <f t="shared" si="53"/>
        <v>0</v>
      </c>
      <c r="AT27" s="237"/>
      <c r="AU27" s="237"/>
      <c r="AV27" s="237"/>
      <c r="AW27" s="70">
        <f t="shared" si="54"/>
        <v>0</v>
      </c>
      <c r="AX27" s="237"/>
      <c r="AY27" s="237"/>
      <c r="AZ27" s="237"/>
      <c r="BA27" s="70">
        <f t="shared" si="55"/>
        <v>0</v>
      </c>
      <c r="BB27" s="237"/>
      <c r="BC27" s="237"/>
      <c r="BD27" s="237"/>
      <c r="BE27" s="70">
        <f t="shared" si="56"/>
        <v>0</v>
      </c>
      <c r="BF27" s="237"/>
      <c r="BG27" s="237"/>
      <c r="BH27" s="237"/>
      <c r="BI27" s="70">
        <f t="shared" si="57"/>
        <v>0</v>
      </c>
      <c r="BJ27" s="63">
        <f t="shared" si="0"/>
        <v>0.66666666666666663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2.8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2.8</v>
      </c>
      <c r="BW27" s="14">
        <f t="shared" si="43"/>
        <v>0</v>
      </c>
      <c r="BX27" s="14">
        <f t="shared" si="44"/>
        <v>0</v>
      </c>
      <c r="BY27" s="14">
        <f t="shared" si="45"/>
        <v>2.75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9">
        <f t="shared" si="23"/>
        <v>2.75</v>
      </c>
      <c r="CF27" s="223">
        <f t="shared" si="24"/>
        <v>2.75</v>
      </c>
      <c r="CH27" s="75">
        <f t="shared" si="25"/>
        <v>0</v>
      </c>
      <c r="CI27" s="75">
        <f t="shared" si="26"/>
        <v>0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1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28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506" t="s">
        <v>350</v>
      </c>
      <c r="DY27" s="513" t="s">
        <v>106</v>
      </c>
    </row>
    <row r="28" spans="1:129" s="2" customFormat="1" hidden="1" x14ac:dyDescent="0.2">
      <c r="A28" s="128" t="s">
        <v>212</v>
      </c>
      <c r="B28" s="122"/>
      <c r="C28" s="140"/>
      <c r="D28" s="129"/>
      <c r="E28" s="130"/>
      <c r="F28" s="130"/>
      <c r="G28" s="11"/>
      <c r="H28" s="129"/>
      <c r="I28" s="130"/>
      <c r="J28" s="130"/>
      <c r="K28" s="130"/>
      <c r="L28" s="130"/>
      <c r="M28" s="130"/>
      <c r="N28" s="11"/>
      <c r="O28" s="145"/>
      <c r="P28" s="145"/>
      <c r="Q28" s="129"/>
      <c r="R28" s="130"/>
      <c r="S28" s="130"/>
      <c r="T28" s="130"/>
      <c r="U28" s="130"/>
      <c r="V28" s="130"/>
      <c r="W28" s="11"/>
      <c r="X28" s="535"/>
      <c r="Y28" s="145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7"/>
      <c r="AE28" s="237"/>
      <c r="AF28" s="237"/>
      <c r="AG28" s="70">
        <f t="shared" si="20"/>
        <v>0</v>
      </c>
      <c r="AH28" s="237"/>
      <c r="AI28" s="237"/>
      <c r="AJ28" s="237"/>
      <c r="AK28" s="70">
        <f t="shared" si="51"/>
        <v>0</v>
      </c>
      <c r="AL28" s="237"/>
      <c r="AM28" s="237"/>
      <c r="AN28" s="237"/>
      <c r="AO28" s="70">
        <f t="shared" si="52"/>
        <v>0</v>
      </c>
      <c r="AP28" s="237"/>
      <c r="AQ28" s="237"/>
      <c r="AR28" s="237"/>
      <c r="AS28" s="70">
        <f t="shared" si="53"/>
        <v>0</v>
      </c>
      <c r="AT28" s="237"/>
      <c r="AU28" s="237"/>
      <c r="AV28" s="237"/>
      <c r="AW28" s="70">
        <f t="shared" si="54"/>
        <v>0</v>
      </c>
      <c r="AX28" s="237"/>
      <c r="AY28" s="237"/>
      <c r="AZ28" s="237"/>
      <c r="BA28" s="70">
        <f t="shared" si="55"/>
        <v>0</v>
      </c>
      <c r="BB28" s="237"/>
      <c r="BC28" s="237"/>
      <c r="BD28" s="237"/>
      <c r="BE28" s="70">
        <f t="shared" si="56"/>
        <v>0</v>
      </c>
      <c r="BF28" s="237"/>
      <c r="BG28" s="237"/>
      <c r="BH28" s="237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9">
        <f t="shared" si="23"/>
        <v>0</v>
      </c>
      <c r="CF28" s="223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508"/>
      <c r="DY28" s="515" t="s">
        <v>331</v>
      </c>
    </row>
    <row r="29" spans="1:129" s="2" customFormat="1" hidden="1" x14ac:dyDescent="0.2">
      <c r="A29" s="128" t="s">
        <v>213</v>
      </c>
      <c r="B29" s="122"/>
      <c r="C29" s="140"/>
      <c r="D29" s="129"/>
      <c r="E29" s="130"/>
      <c r="F29" s="130"/>
      <c r="G29" s="11"/>
      <c r="H29" s="129"/>
      <c r="I29" s="130"/>
      <c r="J29" s="130"/>
      <c r="K29" s="130"/>
      <c r="L29" s="130"/>
      <c r="M29" s="130"/>
      <c r="N29" s="11"/>
      <c r="O29" s="145"/>
      <c r="P29" s="145"/>
      <c r="Q29" s="129"/>
      <c r="R29" s="130"/>
      <c r="S29" s="130"/>
      <c r="T29" s="130"/>
      <c r="U29" s="130"/>
      <c r="V29" s="130"/>
      <c r="W29" s="11"/>
      <c r="X29" s="8"/>
      <c r="Y29" s="145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7"/>
      <c r="AE29" s="237"/>
      <c r="AF29" s="237"/>
      <c r="AG29" s="70">
        <f t="shared" ref="AG29:AG37" si="72">BL29</f>
        <v>0</v>
      </c>
      <c r="AH29" s="237"/>
      <c r="AI29" s="237"/>
      <c r="AJ29" s="237"/>
      <c r="AK29" s="70">
        <f t="shared" ref="AK29:AK37" si="73">BM29</f>
        <v>0</v>
      </c>
      <c r="AL29" s="237"/>
      <c r="AM29" s="237"/>
      <c r="AN29" s="237"/>
      <c r="AO29" s="70">
        <f t="shared" ref="AO29:AO37" si="74">BN29</f>
        <v>0</v>
      </c>
      <c r="AP29" s="237"/>
      <c r="AQ29" s="237"/>
      <c r="AR29" s="237"/>
      <c r="AS29" s="70">
        <f t="shared" ref="AS29:AS37" si="75">BO29</f>
        <v>0</v>
      </c>
      <c r="AT29" s="237"/>
      <c r="AU29" s="237"/>
      <c r="AV29" s="237"/>
      <c r="AW29" s="70">
        <f t="shared" ref="AW29:AW37" si="76">BP29</f>
        <v>0</v>
      </c>
      <c r="AX29" s="237"/>
      <c r="AY29" s="237"/>
      <c r="AZ29" s="237"/>
      <c r="BA29" s="70">
        <f t="shared" ref="BA29:BA37" si="77">BQ29</f>
        <v>0</v>
      </c>
      <c r="BB29" s="237"/>
      <c r="BC29" s="237"/>
      <c r="BD29" s="237"/>
      <c r="BE29" s="70">
        <f t="shared" ref="BE29:BE37" si="78">BR29</f>
        <v>0</v>
      </c>
      <c r="BF29" s="237"/>
      <c r="BG29" s="237"/>
      <c r="BH29" s="237"/>
      <c r="BI29" s="70">
        <f t="shared" ref="BI29:BI37" si="79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9">
        <f t="shared" ref="CE29:CE37" si="81">SUM(BW29:CD29)</f>
        <v>0</v>
      </c>
      <c r="CF29" s="223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510"/>
      <c r="DY29" s="517" t="s">
        <v>103</v>
      </c>
    </row>
    <row r="30" spans="1:129" s="2" customFormat="1" hidden="1" x14ac:dyDescent="0.2">
      <c r="A30" s="128" t="s">
        <v>214</v>
      </c>
      <c r="B30" s="122"/>
      <c r="C30" s="140"/>
      <c r="D30" s="129"/>
      <c r="E30" s="130"/>
      <c r="F30" s="130"/>
      <c r="G30" s="11"/>
      <c r="H30" s="129"/>
      <c r="I30" s="130"/>
      <c r="J30" s="130"/>
      <c r="K30" s="130"/>
      <c r="L30" s="130"/>
      <c r="M30" s="130"/>
      <c r="N30" s="11"/>
      <c r="O30" s="145"/>
      <c r="P30" s="145"/>
      <c r="Q30" s="129"/>
      <c r="R30" s="130"/>
      <c r="S30" s="130"/>
      <c r="T30" s="130"/>
      <c r="U30" s="130"/>
      <c r="V30" s="130"/>
      <c r="W30" s="11"/>
      <c r="X30" s="8"/>
      <c r="Y30" s="145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7"/>
      <c r="AE30" s="237"/>
      <c r="AF30" s="237"/>
      <c r="AG30" s="70">
        <f t="shared" si="72"/>
        <v>0</v>
      </c>
      <c r="AH30" s="237"/>
      <c r="AI30" s="237"/>
      <c r="AJ30" s="237"/>
      <c r="AK30" s="70">
        <f t="shared" si="73"/>
        <v>0</v>
      </c>
      <c r="AL30" s="237"/>
      <c r="AM30" s="237"/>
      <c r="AN30" s="237"/>
      <c r="AO30" s="70">
        <f t="shared" si="74"/>
        <v>0</v>
      </c>
      <c r="AP30" s="237"/>
      <c r="AQ30" s="237"/>
      <c r="AR30" s="237"/>
      <c r="AS30" s="70">
        <f t="shared" si="75"/>
        <v>0</v>
      </c>
      <c r="AT30" s="237"/>
      <c r="AU30" s="237"/>
      <c r="AV30" s="237"/>
      <c r="AW30" s="70">
        <f t="shared" si="76"/>
        <v>0</v>
      </c>
      <c r="AX30" s="237"/>
      <c r="AY30" s="237"/>
      <c r="AZ30" s="237"/>
      <c r="BA30" s="70">
        <f t="shared" si="77"/>
        <v>0</v>
      </c>
      <c r="BB30" s="237"/>
      <c r="BC30" s="237"/>
      <c r="BD30" s="237"/>
      <c r="BE30" s="70">
        <f t="shared" si="78"/>
        <v>0</v>
      </c>
      <c r="BF30" s="237"/>
      <c r="BG30" s="237"/>
      <c r="BH30" s="237"/>
      <c r="BI30" s="70">
        <f t="shared" si="79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9">
        <f t="shared" si="81"/>
        <v>0</v>
      </c>
      <c r="CF30" s="223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506" t="s">
        <v>336</v>
      </c>
      <c r="DY30" s="513" t="s">
        <v>95</v>
      </c>
    </row>
    <row r="31" spans="1:129" s="2" customFormat="1" hidden="1" x14ac:dyDescent="0.2">
      <c r="A31" s="128" t="s">
        <v>215</v>
      </c>
      <c r="B31" s="122"/>
      <c r="C31" s="140"/>
      <c r="D31" s="129"/>
      <c r="E31" s="130"/>
      <c r="F31" s="130"/>
      <c r="G31" s="11"/>
      <c r="H31" s="129"/>
      <c r="I31" s="130"/>
      <c r="J31" s="130"/>
      <c r="K31" s="130"/>
      <c r="L31" s="130"/>
      <c r="M31" s="130"/>
      <c r="N31" s="11"/>
      <c r="O31" s="145"/>
      <c r="P31" s="145"/>
      <c r="Q31" s="129"/>
      <c r="R31" s="130"/>
      <c r="S31" s="130"/>
      <c r="T31" s="130"/>
      <c r="U31" s="130"/>
      <c r="V31" s="130"/>
      <c r="W31" s="11"/>
      <c r="X31" s="8"/>
      <c r="Y31" s="145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7"/>
      <c r="AE31" s="237"/>
      <c r="AF31" s="237"/>
      <c r="AG31" s="70">
        <f t="shared" si="72"/>
        <v>0</v>
      </c>
      <c r="AH31" s="237"/>
      <c r="AI31" s="237"/>
      <c r="AJ31" s="237"/>
      <c r="AK31" s="70">
        <f t="shared" si="73"/>
        <v>0</v>
      </c>
      <c r="AL31" s="237"/>
      <c r="AM31" s="237"/>
      <c r="AN31" s="237"/>
      <c r="AO31" s="70">
        <f t="shared" si="74"/>
        <v>0</v>
      </c>
      <c r="AP31" s="237"/>
      <c r="AQ31" s="237"/>
      <c r="AR31" s="237"/>
      <c r="AS31" s="70">
        <f t="shared" si="75"/>
        <v>0</v>
      </c>
      <c r="AT31" s="237"/>
      <c r="AU31" s="237"/>
      <c r="AV31" s="237"/>
      <c r="AW31" s="70">
        <f t="shared" si="76"/>
        <v>0</v>
      </c>
      <c r="AX31" s="237"/>
      <c r="AY31" s="237"/>
      <c r="AZ31" s="237"/>
      <c r="BA31" s="70">
        <f t="shared" si="77"/>
        <v>0</v>
      </c>
      <c r="BB31" s="237"/>
      <c r="BC31" s="237"/>
      <c r="BD31" s="237"/>
      <c r="BE31" s="70">
        <f t="shared" si="78"/>
        <v>0</v>
      </c>
      <c r="BF31" s="237"/>
      <c r="BG31" s="237"/>
      <c r="BH31" s="237"/>
      <c r="BI31" s="70">
        <f t="shared" si="79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9">
        <f t="shared" si="81"/>
        <v>0</v>
      </c>
      <c r="CF31" s="223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508"/>
      <c r="DY31" s="515" t="s">
        <v>125</v>
      </c>
    </row>
    <row r="32" spans="1:129" s="2" customFormat="1" hidden="1" x14ac:dyDescent="0.2">
      <c r="A32" s="128" t="s">
        <v>216</v>
      </c>
      <c r="B32" s="122"/>
      <c r="C32" s="140"/>
      <c r="D32" s="129"/>
      <c r="E32" s="130"/>
      <c r="F32" s="130"/>
      <c r="G32" s="11"/>
      <c r="H32" s="129"/>
      <c r="I32" s="130"/>
      <c r="J32" s="130"/>
      <c r="K32" s="130"/>
      <c r="L32" s="130"/>
      <c r="M32" s="130"/>
      <c r="N32" s="11"/>
      <c r="O32" s="145"/>
      <c r="P32" s="145"/>
      <c r="Q32" s="129"/>
      <c r="R32" s="130"/>
      <c r="S32" s="130"/>
      <c r="T32" s="130"/>
      <c r="U32" s="130"/>
      <c r="V32" s="130"/>
      <c r="W32" s="11"/>
      <c r="X32" s="8"/>
      <c r="Y32" s="145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7"/>
      <c r="AE32" s="237"/>
      <c r="AF32" s="237"/>
      <c r="AG32" s="70">
        <f t="shared" si="72"/>
        <v>0</v>
      </c>
      <c r="AH32" s="237"/>
      <c r="AI32" s="237"/>
      <c r="AJ32" s="237"/>
      <c r="AK32" s="70">
        <f t="shared" si="73"/>
        <v>0</v>
      </c>
      <c r="AL32" s="237"/>
      <c r="AM32" s="237"/>
      <c r="AN32" s="237"/>
      <c r="AO32" s="70">
        <f t="shared" si="74"/>
        <v>0</v>
      </c>
      <c r="AP32" s="237"/>
      <c r="AQ32" s="237"/>
      <c r="AR32" s="237"/>
      <c r="AS32" s="70">
        <f t="shared" si="75"/>
        <v>0</v>
      </c>
      <c r="AT32" s="237"/>
      <c r="AU32" s="237"/>
      <c r="AV32" s="237"/>
      <c r="AW32" s="70">
        <f t="shared" si="76"/>
        <v>0</v>
      </c>
      <c r="AX32" s="237"/>
      <c r="AY32" s="237"/>
      <c r="AZ32" s="237"/>
      <c r="BA32" s="70">
        <f t="shared" si="77"/>
        <v>0</v>
      </c>
      <c r="BB32" s="237"/>
      <c r="BC32" s="237"/>
      <c r="BD32" s="237"/>
      <c r="BE32" s="70">
        <f t="shared" si="78"/>
        <v>0</v>
      </c>
      <c r="BF32" s="237"/>
      <c r="BG32" s="237"/>
      <c r="BH32" s="237"/>
      <c r="BI32" s="70">
        <f t="shared" si="79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9">
        <f t="shared" si="81"/>
        <v>0</v>
      </c>
      <c r="CF32" s="223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508"/>
      <c r="DY32" s="515" t="s">
        <v>330</v>
      </c>
    </row>
    <row r="33" spans="1:129" s="2" customFormat="1" hidden="1" x14ac:dyDescent="0.2">
      <c r="A33" s="128" t="s">
        <v>217</v>
      </c>
      <c r="B33" s="122"/>
      <c r="C33" s="140"/>
      <c r="D33" s="129"/>
      <c r="E33" s="130"/>
      <c r="F33" s="130"/>
      <c r="G33" s="11"/>
      <c r="H33" s="129"/>
      <c r="I33" s="130"/>
      <c r="J33" s="130"/>
      <c r="K33" s="130"/>
      <c r="L33" s="130"/>
      <c r="M33" s="130"/>
      <c r="N33" s="11"/>
      <c r="O33" s="145"/>
      <c r="P33" s="145"/>
      <c r="Q33" s="129"/>
      <c r="R33" s="130"/>
      <c r="S33" s="130"/>
      <c r="T33" s="130"/>
      <c r="U33" s="130"/>
      <c r="V33" s="130"/>
      <c r="W33" s="11"/>
      <c r="X33" s="8"/>
      <c r="Y33" s="145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7"/>
      <c r="AE33" s="237"/>
      <c r="AF33" s="237"/>
      <c r="AG33" s="70">
        <f t="shared" si="72"/>
        <v>0</v>
      </c>
      <c r="AH33" s="237"/>
      <c r="AI33" s="237"/>
      <c r="AJ33" s="237"/>
      <c r="AK33" s="70">
        <f t="shared" si="73"/>
        <v>0</v>
      </c>
      <c r="AL33" s="237"/>
      <c r="AM33" s="237"/>
      <c r="AN33" s="237"/>
      <c r="AO33" s="70">
        <f t="shared" si="74"/>
        <v>0</v>
      </c>
      <c r="AP33" s="237"/>
      <c r="AQ33" s="237"/>
      <c r="AR33" s="237"/>
      <c r="AS33" s="70">
        <f t="shared" si="75"/>
        <v>0</v>
      </c>
      <c r="AT33" s="237"/>
      <c r="AU33" s="237"/>
      <c r="AV33" s="237"/>
      <c r="AW33" s="70">
        <f t="shared" si="76"/>
        <v>0</v>
      </c>
      <c r="AX33" s="237"/>
      <c r="AY33" s="237"/>
      <c r="AZ33" s="237"/>
      <c r="BA33" s="70">
        <f t="shared" si="77"/>
        <v>0</v>
      </c>
      <c r="BB33" s="237"/>
      <c r="BC33" s="237"/>
      <c r="BD33" s="237"/>
      <c r="BE33" s="70">
        <f t="shared" si="78"/>
        <v>0</v>
      </c>
      <c r="BF33" s="237"/>
      <c r="BG33" s="237"/>
      <c r="BH33" s="237"/>
      <c r="BI33" s="70">
        <f t="shared" si="79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9">
        <f t="shared" si="81"/>
        <v>0</v>
      </c>
      <c r="CF33" s="223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510"/>
      <c r="DY33" s="517" t="s">
        <v>94</v>
      </c>
    </row>
    <row r="34" spans="1:129" s="2" customFormat="1" hidden="1" x14ac:dyDescent="0.2">
      <c r="A34" s="128" t="s">
        <v>218</v>
      </c>
      <c r="B34" s="122"/>
      <c r="C34" s="140"/>
      <c r="D34" s="129"/>
      <c r="E34" s="130"/>
      <c r="F34" s="130"/>
      <c r="G34" s="11"/>
      <c r="H34" s="129"/>
      <c r="I34" s="130"/>
      <c r="J34" s="130"/>
      <c r="K34" s="130"/>
      <c r="L34" s="130"/>
      <c r="M34" s="130"/>
      <c r="N34" s="11"/>
      <c r="O34" s="145"/>
      <c r="P34" s="145"/>
      <c r="Q34" s="129"/>
      <c r="R34" s="130"/>
      <c r="S34" s="130"/>
      <c r="T34" s="130"/>
      <c r="U34" s="130"/>
      <c r="V34" s="130"/>
      <c r="W34" s="11"/>
      <c r="X34" s="8"/>
      <c r="Y34" s="145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7"/>
      <c r="AE34" s="237"/>
      <c r="AF34" s="237"/>
      <c r="AG34" s="70">
        <f t="shared" si="72"/>
        <v>0</v>
      </c>
      <c r="AH34" s="237"/>
      <c r="AI34" s="237"/>
      <c r="AJ34" s="237"/>
      <c r="AK34" s="70">
        <f t="shared" si="73"/>
        <v>0</v>
      </c>
      <c r="AL34" s="237"/>
      <c r="AM34" s="237"/>
      <c r="AN34" s="237"/>
      <c r="AO34" s="70">
        <f t="shared" si="74"/>
        <v>0</v>
      </c>
      <c r="AP34" s="237"/>
      <c r="AQ34" s="237"/>
      <c r="AR34" s="237"/>
      <c r="AS34" s="70">
        <f t="shared" si="75"/>
        <v>0</v>
      </c>
      <c r="AT34" s="237"/>
      <c r="AU34" s="237"/>
      <c r="AV34" s="237"/>
      <c r="AW34" s="70">
        <f t="shared" si="76"/>
        <v>0</v>
      </c>
      <c r="AX34" s="237"/>
      <c r="AY34" s="237"/>
      <c r="AZ34" s="237"/>
      <c r="BA34" s="70">
        <f t="shared" si="77"/>
        <v>0</v>
      </c>
      <c r="BB34" s="237"/>
      <c r="BC34" s="237"/>
      <c r="BD34" s="237"/>
      <c r="BE34" s="70">
        <f t="shared" si="78"/>
        <v>0</v>
      </c>
      <c r="BF34" s="237"/>
      <c r="BG34" s="237"/>
      <c r="BH34" s="237"/>
      <c r="BI34" s="70">
        <f t="shared" si="79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9">
        <f t="shared" si="81"/>
        <v>0</v>
      </c>
      <c r="CF34" s="223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506" t="s">
        <v>351</v>
      </c>
      <c r="DY34" s="513" t="s">
        <v>352</v>
      </c>
    </row>
    <row r="35" spans="1:129" s="2" customFormat="1" hidden="1" x14ac:dyDescent="0.2">
      <c r="A35" s="128" t="s">
        <v>219</v>
      </c>
      <c r="B35" s="122"/>
      <c r="C35" s="140"/>
      <c r="D35" s="129"/>
      <c r="E35" s="130"/>
      <c r="F35" s="130"/>
      <c r="G35" s="11"/>
      <c r="H35" s="129"/>
      <c r="I35" s="130"/>
      <c r="J35" s="130"/>
      <c r="K35" s="130"/>
      <c r="L35" s="130"/>
      <c r="M35" s="130"/>
      <c r="N35" s="11"/>
      <c r="O35" s="145"/>
      <c r="P35" s="145"/>
      <c r="Q35" s="129"/>
      <c r="R35" s="130"/>
      <c r="S35" s="130"/>
      <c r="T35" s="130"/>
      <c r="U35" s="130"/>
      <c r="V35" s="130"/>
      <c r="W35" s="11"/>
      <c r="X35" s="8"/>
      <c r="Y35" s="145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7"/>
      <c r="AE35" s="237"/>
      <c r="AF35" s="237"/>
      <c r="AG35" s="70">
        <f t="shared" si="72"/>
        <v>0</v>
      </c>
      <c r="AH35" s="237"/>
      <c r="AI35" s="237"/>
      <c r="AJ35" s="237"/>
      <c r="AK35" s="70">
        <f t="shared" si="73"/>
        <v>0</v>
      </c>
      <c r="AL35" s="237"/>
      <c r="AM35" s="237"/>
      <c r="AN35" s="237"/>
      <c r="AO35" s="70">
        <f t="shared" si="74"/>
        <v>0</v>
      </c>
      <c r="AP35" s="237"/>
      <c r="AQ35" s="237"/>
      <c r="AR35" s="237"/>
      <c r="AS35" s="70">
        <f t="shared" si="75"/>
        <v>0</v>
      </c>
      <c r="AT35" s="237"/>
      <c r="AU35" s="237"/>
      <c r="AV35" s="237"/>
      <c r="AW35" s="70">
        <f t="shared" si="76"/>
        <v>0</v>
      </c>
      <c r="AX35" s="237"/>
      <c r="AY35" s="237"/>
      <c r="AZ35" s="237"/>
      <c r="BA35" s="70">
        <f t="shared" si="77"/>
        <v>0</v>
      </c>
      <c r="BB35" s="237"/>
      <c r="BC35" s="237"/>
      <c r="BD35" s="237"/>
      <c r="BE35" s="70">
        <f t="shared" si="78"/>
        <v>0</v>
      </c>
      <c r="BF35" s="237"/>
      <c r="BG35" s="237"/>
      <c r="BH35" s="237"/>
      <c r="BI35" s="70">
        <f t="shared" si="79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9">
        <f t="shared" si="81"/>
        <v>0</v>
      </c>
      <c r="CF35" s="223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508"/>
      <c r="DY35" s="515" t="s">
        <v>353</v>
      </c>
    </row>
    <row r="36" spans="1:129" s="2" customFormat="1" hidden="1" x14ac:dyDescent="0.2">
      <c r="A36" s="128" t="s">
        <v>220</v>
      </c>
      <c r="B36" s="122"/>
      <c r="C36" s="140"/>
      <c r="D36" s="129"/>
      <c r="E36" s="130"/>
      <c r="F36" s="130"/>
      <c r="G36" s="11"/>
      <c r="H36" s="129"/>
      <c r="I36" s="130"/>
      <c r="J36" s="130"/>
      <c r="K36" s="130"/>
      <c r="L36" s="130"/>
      <c r="M36" s="130"/>
      <c r="N36" s="11"/>
      <c r="O36" s="145"/>
      <c r="P36" s="145"/>
      <c r="Q36" s="129"/>
      <c r="R36" s="130"/>
      <c r="S36" s="130"/>
      <c r="T36" s="130"/>
      <c r="U36" s="130"/>
      <c r="V36" s="130"/>
      <c r="W36" s="11"/>
      <c r="X36" s="8"/>
      <c r="Y36" s="145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7"/>
      <c r="AE36" s="237"/>
      <c r="AF36" s="237"/>
      <c r="AG36" s="70">
        <f t="shared" si="72"/>
        <v>0</v>
      </c>
      <c r="AH36" s="237"/>
      <c r="AI36" s="237"/>
      <c r="AJ36" s="237"/>
      <c r="AK36" s="70">
        <f t="shared" si="73"/>
        <v>0</v>
      </c>
      <c r="AL36" s="237"/>
      <c r="AM36" s="237"/>
      <c r="AN36" s="237"/>
      <c r="AO36" s="70">
        <f t="shared" si="74"/>
        <v>0</v>
      </c>
      <c r="AP36" s="237"/>
      <c r="AQ36" s="237"/>
      <c r="AR36" s="237"/>
      <c r="AS36" s="70">
        <f t="shared" si="75"/>
        <v>0</v>
      </c>
      <c r="AT36" s="237"/>
      <c r="AU36" s="237"/>
      <c r="AV36" s="237"/>
      <c r="AW36" s="70">
        <f t="shared" si="76"/>
        <v>0</v>
      </c>
      <c r="AX36" s="237"/>
      <c r="AY36" s="237"/>
      <c r="AZ36" s="237"/>
      <c r="BA36" s="70">
        <f t="shared" si="77"/>
        <v>0</v>
      </c>
      <c r="BB36" s="237"/>
      <c r="BC36" s="237"/>
      <c r="BD36" s="237"/>
      <c r="BE36" s="70">
        <f t="shared" si="78"/>
        <v>0</v>
      </c>
      <c r="BF36" s="237"/>
      <c r="BG36" s="237"/>
      <c r="BH36" s="237"/>
      <c r="BI36" s="70">
        <f t="shared" si="79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9">
        <f t="shared" si="81"/>
        <v>0</v>
      </c>
      <c r="CF36" s="223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508"/>
      <c r="DY36" s="515" t="s">
        <v>354</v>
      </c>
    </row>
    <row r="37" spans="1:129" s="2" customFormat="1" hidden="1" x14ac:dyDescent="0.2">
      <c r="A37" s="128" t="s">
        <v>221</v>
      </c>
      <c r="B37" s="122"/>
      <c r="C37" s="140"/>
      <c r="D37" s="129"/>
      <c r="E37" s="130"/>
      <c r="F37" s="130"/>
      <c r="G37" s="11"/>
      <c r="H37" s="129"/>
      <c r="I37" s="130"/>
      <c r="J37" s="130"/>
      <c r="K37" s="130"/>
      <c r="L37" s="130"/>
      <c r="M37" s="130"/>
      <c r="N37" s="11"/>
      <c r="O37" s="145"/>
      <c r="P37" s="145"/>
      <c r="Q37" s="129"/>
      <c r="R37" s="130"/>
      <c r="S37" s="130"/>
      <c r="T37" s="130"/>
      <c r="U37" s="130"/>
      <c r="V37" s="130"/>
      <c r="W37" s="11"/>
      <c r="X37" s="8"/>
      <c r="Y37" s="145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7"/>
      <c r="AE37" s="237"/>
      <c r="AF37" s="237"/>
      <c r="AG37" s="70">
        <f t="shared" si="72"/>
        <v>0</v>
      </c>
      <c r="AH37" s="237"/>
      <c r="AI37" s="237"/>
      <c r="AJ37" s="237"/>
      <c r="AK37" s="70">
        <f t="shared" si="73"/>
        <v>0</v>
      </c>
      <c r="AL37" s="237"/>
      <c r="AM37" s="237"/>
      <c r="AN37" s="237"/>
      <c r="AO37" s="70">
        <f t="shared" si="74"/>
        <v>0</v>
      </c>
      <c r="AP37" s="237"/>
      <c r="AQ37" s="237"/>
      <c r="AR37" s="237"/>
      <c r="AS37" s="70">
        <f t="shared" si="75"/>
        <v>0</v>
      </c>
      <c r="AT37" s="237"/>
      <c r="AU37" s="237"/>
      <c r="AV37" s="237"/>
      <c r="AW37" s="70">
        <f t="shared" si="76"/>
        <v>0</v>
      </c>
      <c r="AX37" s="237"/>
      <c r="AY37" s="237"/>
      <c r="AZ37" s="237"/>
      <c r="BA37" s="70">
        <f t="shared" si="77"/>
        <v>0</v>
      </c>
      <c r="BB37" s="237"/>
      <c r="BC37" s="237"/>
      <c r="BD37" s="237"/>
      <c r="BE37" s="70">
        <f t="shared" si="78"/>
        <v>0</v>
      </c>
      <c r="BF37" s="237"/>
      <c r="BG37" s="237"/>
      <c r="BH37" s="237"/>
      <c r="BI37" s="70">
        <f t="shared" si="79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9">
        <f t="shared" si="81"/>
        <v>0</v>
      </c>
      <c r="CF37" s="223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508"/>
      <c r="DY37" s="515" t="s">
        <v>355</v>
      </c>
    </row>
    <row r="38" spans="1:129" s="2" customFormat="1" hidden="1" x14ac:dyDescent="0.2">
      <c r="A38" s="128" t="s">
        <v>222</v>
      </c>
      <c r="B38" s="122"/>
      <c r="C38" s="140"/>
      <c r="D38" s="129"/>
      <c r="E38" s="130"/>
      <c r="F38" s="130"/>
      <c r="G38" s="11"/>
      <c r="H38" s="129"/>
      <c r="I38" s="130"/>
      <c r="J38" s="130"/>
      <c r="K38" s="130"/>
      <c r="L38" s="130"/>
      <c r="M38" s="130"/>
      <c r="N38" s="11"/>
      <c r="O38" s="145"/>
      <c r="P38" s="145"/>
      <c r="Q38" s="129"/>
      <c r="R38" s="130"/>
      <c r="S38" s="130"/>
      <c r="T38" s="130"/>
      <c r="U38" s="130"/>
      <c r="V38" s="130"/>
      <c r="W38" s="11"/>
      <c r="X38" s="8"/>
      <c r="Y38" s="145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7"/>
      <c r="AE38" s="237"/>
      <c r="AF38" s="237"/>
      <c r="AG38" s="70">
        <f t="shared" si="20"/>
        <v>0</v>
      </c>
      <c r="AH38" s="237"/>
      <c r="AI38" s="237"/>
      <c r="AJ38" s="237"/>
      <c r="AK38" s="70">
        <f t="shared" si="51"/>
        <v>0</v>
      </c>
      <c r="AL38" s="237"/>
      <c r="AM38" s="237"/>
      <c r="AN38" s="237"/>
      <c r="AO38" s="70">
        <f t="shared" si="52"/>
        <v>0</v>
      </c>
      <c r="AP38" s="237"/>
      <c r="AQ38" s="237"/>
      <c r="AR38" s="237"/>
      <c r="AS38" s="70">
        <f t="shared" si="53"/>
        <v>0</v>
      </c>
      <c r="AT38" s="237"/>
      <c r="AU38" s="237"/>
      <c r="AV38" s="237"/>
      <c r="AW38" s="70">
        <f t="shared" si="54"/>
        <v>0</v>
      </c>
      <c r="AX38" s="237"/>
      <c r="AY38" s="237"/>
      <c r="AZ38" s="237"/>
      <c r="BA38" s="70">
        <f t="shared" si="55"/>
        <v>0</v>
      </c>
      <c r="BB38" s="237"/>
      <c r="BC38" s="237"/>
      <c r="BD38" s="237"/>
      <c r="BE38" s="70">
        <f t="shared" si="56"/>
        <v>0</v>
      </c>
      <c r="BF38" s="237"/>
      <c r="BG38" s="237"/>
      <c r="BH38" s="237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9">
        <f t="shared" si="23"/>
        <v>0</v>
      </c>
      <c r="CF38" s="223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508"/>
      <c r="DY38" s="515" t="s">
        <v>356</v>
      </c>
    </row>
    <row r="39" spans="1:129" s="2" customFormat="1" hidden="1" x14ac:dyDescent="0.2">
      <c r="A39" s="128" t="s">
        <v>223</v>
      </c>
      <c r="B39" s="122"/>
      <c r="C39" s="140"/>
      <c r="D39" s="129"/>
      <c r="E39" s="130"/>
      <c r="F39" s="130"/>
      <c r="G39" s="11"/>
      <c r="H39" s="129"/>
      <c r="I39" s="130"/>
      <c r="J39" s="130"/>
      <c r="K39" s="130"/>
      <c r="L39" s="130"/>
      <c r="M39" s="130"/>
      <c r="N39" s="11"/>
      <c r="O39" s="145"/>
      <c r="P39" s="145"/>
      <c r="Q39" s="129"/>
      <c r="R39" s="130"/>
      <c r="S39" s="130"/>
      <c r="T39" s="130"/>
      <c r="U39" s="130"/>
      <c r="V39" s="130"/>
      <c r="W39" s="11"/>
      <c r="X39" s="8"/>
      <c r="Y39" s="145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37"/>
      <c r="AE39" s="237"/>
      <c r="AF39" s="237"/>
      <c r="AG39" s="70">
        <f t="shared" ref="AG39" si="86">BL39</f>
        <v>0</v>
      </c>
      <c r="AH39" s="237"/>
      <c r="AI39" s="237"/>
      <c r="AJ39" s="237"/>
      <c r="AK39" s="70">
        <f t="shared" ref="AK39" si="87">BM39</f>
        <v>0</v>
      </c>
      <c r="AL39" s="237"/>
      <c r="AM39" s="237"/>
      <c r="AN39" s="237"/>
      <c r="AO39" s="70">
        <f t="shared" ref="AO39" si="88">BN39</f>
        <v>0</v>
      </c>
      <c r="AP39" s="237"/>
      <c r="AQ39" s="237"/>
      <c r="AR39" s="237"/>
      <c r="AS39" s="70">
        <f t="shared" ref="AS39" si="89">BO39</f>
        <v>0</v>
      </c>
      <c r="AT39" s="237"/>
      <c r="AU39" s="237"/>
      <c r="AV39" s="237"/>
      <c r="AW39" s="70">
        <f t="shared" ref="AW39" si="90">BP39</f>
        <v>0</v>
      </c>
      <c r="AX39" s="237"/>
      <c r="AY39" s="237"/>
      <c r="AZ39" s="237"/>
      <c r="BA39" s="70">
        <f t="shared" ref="BA39" si="91">BQ39</f>
        <v>0</v>
      </c>
      <c r="BB39" s="237"/>
      <c r="BC39" s="237"/>
      <c r="BD39" s="237"/>
      <c r="BE39" s="70">
        <f t="shared" ref="BE39" si="92">BR39</f>
        <v>0</v>
      </c>
      <c r="BF39" s="237"/>
      <c r="BG39" s="237"/>
      <c r="BH39" s="237"/>
      <c r="BI39" s="70">
        <f t="shared" ref="BI39" si="93">BS39</f>
        <v>0</v>
      </c>
      <c r="BJ39" s="63">
        <f t="shared" ref="BJ39" si="94">IF(ISERROR(AC39/X39),0,AC39/X39)</f>
        <v>0</v>
      </c>
      <c r="BK39" s="125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9">
        <f t="shared" ref="CE39" si="97">SUM(BW39:CD39)</f>
        <v>0</v>
      </c>
      <c r="CF39" s="223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510"/>
      <c r="DY39" s="517" t="s">
        <v>357</v>
      </c>
    </row>
    <row r="40" spans="1:129" s="2" customFormat="1" hidden="1" x14ac:dyDescent="0.2">
      <c r="A40" s="128" t="s">
        <v>224</v>
      </c>
      <c r="B40" s="122"/>
      <c r="C40" s="140"/>
      <c r="D40" s="129"/>
      <c r="E40" s="130"/>
      <c r="F40" s="130"/>
      <c r="G40" s="11"/>
      <c r="H40" s="129"/>
      <c r="I40" s="130"/>
      <c r="J40" s="130"/>
      <c r="K40" s="130"/>
      <c r="L40" s="130"/>
      <c r="M40" s="130"/>
      <c r="N40" s="11"/>
      <c r="O40" s="145"/>
      <c r="P40" s="145"/>
      <c r="Q40" s="129"/>
      <c r="R40" s="130"/>
      <c r="S40" s="130"/>
      <c r="T40" s="130"/>
      <c r="U40" s="130"/>
      <c r="V40" s="130"/>
      <c r="W40" s="11"/>
      <c r="X40" s="8"/>
      <c r="Y40" s="145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37"/>
      <c r="AE40" s="237"/>
      <c r="AF40" s="237"/>
      <c r="AG40" s="70">
        <f t="shared" ref="AG40" si="110">BL40</f>
        <v>0</v>
      </c>
      <c r="AH40" s="237"/>
      <c r="AI40" s="237"/>
      <c r="AJ40" s="237"/>
      <c r="AK40" s="70">
        <f t="shared" ref="AK40" si="111">BM40</f>
        <v>0</v>
      </c>
      <c r="AL40" s="237"/>
      <c r="AM40" s="237"/>
      <c r="AN40" s="237"/>
      <c r="AO40" s="70">
        <f t="shared" ref="AO40" si="112">BN40</f>
        <v>0</v>
      </c>
      <c r="AP40" s="237"/>
      <c r="AQ40" s="237"/>
      <c r="AR40" s="237"/>
      <c r="AS40" s="70">
        <f t="shared" ref="AS40" si="113">BO40</f>
        <v>0</v>
      </c>
      <c r="AT40" s="237"/>
      <c r="AU40" s="237"/>
      <c r="AV40" s="237"/>
      <c r="AW40" s="70">
        <f t="shared" ref="AW40" si="114">BP40</f>
        <v>0</v>
      </c>
      <c r="AX40" s="237"/>
      <c r="AY40" s="237"/>
      <c r="AZ40" s="237"/>
      <c r="BA40" s="70">
        <f t="shared" ref="BA40" si="115">BQ40</f>
        <v>0</v>
      </c>
      <c r="BB40" s="237"/>
      <c r="BC40" s="237"/>
      <c r="BD40" s="237"/>
      <c r="BE40" s="70">
        <f t="shared" ref="BE40" si="116">BR40</f>
        <v>0</v>
      </c>
      <c r="BF40" s="237"/>
      <c r="BG40" s="237"/>
      <c r="BH40" s="237"/>
      <c r="BI40" s="70">
        <f t="shared" ref="BI40" si="117">BS40</f>
        <v>0</v>
      </c>
      <c r="BJ40" s="63">
        <f t="shared" ref="BJ40" si="118">IF(ISERROR(AC40/X40),0,AC40/X40)</f>
        <v>0</v>
      </c>
      <c r="BK40" s="125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9">
        <f t="shared" ref="CE40" si="121">SUM(BW40:CD40)</f>
        <v>0</v>
      </c>
      <c r="CF40" s="223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9" s="2" customFormat="1" hidden="1" x14ac:dyDescent="0.2">
      <c r="A41" s="128" t="s">
        <v>225</v>
      </c>
      <c r="B41" s="122"/>
      <c r="C41" s="140"/>
      <c r="D41" s="129"/>
      <c r="E41" s="130"/>
      <c r="F41" s="130"/>
      <c r="G41" s="11"/>
      <c r="H41" s="129"/>
      <c r="I41" s="130"/>
      <c r="J41" s="130"/>
      <c r="K41" s="130"/>
      <c r="L41" s="130"/>
      <c r="M41" s="130"/>
      <c r="N41" s="11"/>
      <c r="O41" s="145"/>
      <c r="P41" s="145"/>
      <c r="Q41" s="129"/>
      <c r="R41" s="130"/>
      <c r="S41" s="130"/>
      <c r="T41" s="130"/>
      <c r="U41" s="130"/>
      <c r="V41" s="130"/>
      <c r="W41" s="11"/>
      <c r="X41" s="8"/>
      <c r="Y41" s="145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37"/>
      <c r="AE41" s="237"/>
      <c r="AF41" s="237"/>
      <c r="AG41" s="70">
        <f t="shared" ref="AG41" si="134">BL41</f>
        <v>0</v>
      </c>
      <c r="AH41" s="237"/>
      <c r="AI41" s="237"/>
      <c r="AJ41" s="237"/>
      <c r="AK41" s="70">
        <f t="shared" ref="AK41" si="135">BM41</f>
        <v>0</v>
      </c>
      <c r="AL41" s="237"/>
      <c r="AM41" s="237"/>
      <c r="AN41" s="237"/>
      <c r="AO41" s="70">
        <f t="shared" ref="AO41" si="136">BN41</f>
        <v>0</v>
      </c>
      <c r="AP41" s="237"/>
      <c r="AQ41" s="237"/>
      <c r="AR41" s="237"/>
      <c r="AS41" s="70">
        <f t="shared" ref="AS41" si="137">BO41</f>
        <v>0</v>
      </c>
      <c r="AT41" s="237"/>
      <c r="AU41" s="237"/>
      <c r="AV41" s="237"/>
      <c r="AW41" s="70">
        <f t="shared" ref="AW41" si="138">BP41</f>
        <v>0</v>
      </c>
      <c r="AX41" s="237"/>
      <c r="AY41" s="237"/>
      <c r="AZ41" s="237"/>
      <c r="BA41" s="70">
        <f t="shared" ref="BA41" si="139">BQ41</f>
        <v>0</v>
      </c>
      <c r="BB41" s="237"/>
      <c r="BC41" s="237"/>
      <c r="BD41" s="237"/>
      <c r="BE41" s="70">
        <f t="shared" ref="BE41" si="140">BR41</f>
        <v>0</v>
      </c>
      <c r="BF41" s="237"/>
      <c r="BG41" s="237"/>
      <c r="BH41" s="237"/>
      <c r="BI41" s="70">
        <f t="shared" ref="BI41" si="141">BS41</f>
        <v>0</v>
      </c>
      <c r="BJ41" s="63">
        <f t="shared" ref="BJ41" si="142">IF(ISERROR(AC41/X41),0,AC41/X41)</f>
        <v>0</v>
      </c>
      <c r="BK41" s="125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9">
        <f t="shared" ref="CE41" si="145">SUM(BW41:CD41)</f>
        <v>0</v>
      </c>
      <c r="CF41" s="223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9" s="2" customFormat="1" hidden="1" x14ac:dyDescent="0.2">
      <c r="A42" s="128" t="s">
        <v>226</v>
      </c>
      <c r="B42" s="122"/>
      <c r="C42" s="140"/>
      <c r="D42" s="129"/>
      <c r="E42" s="130"/>
      <c r="F42" s="130"/>
      <c r="G42" s="11"/>
      <c r="H42" s="129"/>
      <c r="I42" s="130"/>
      <c r="J42" s="130"/>
      <c r="K42" s="130"/>
      <c r="L42" s="130"/>
      <c r="M42" s="130"/>
      <c r="N42" s="11"/>
      <c r="O42" s="145"/>
      <c r="P42" s="145"/>
      <c r="Q42" s="129"/>
      <c r="R42" s="130"/>
      <c r="S42" s="130"/>
      <c r="T42" s="130"/>
      <c r="U42" s="130"/>
      <c r="V42" s="130"/>
      <c r="W42" s="11"/>
      <c r="X42" s="8"/>
      <c r="Y42" s="145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37"/>
      <c r="AE42" s="237"/>
      <c r="AF42" s="237"/>
      <c r="AG42" s="70">
        <f t="shared" ref="AG42" si="158">BL42</f>
        <v>0</v>
      </c>
      <c r="AH42" s="237"/>
      <c r="AI42" s="237"/>
      <c r="AJ42" s="237"/>
      <c r="AK42" s="70">
        <f t="shared" ref="AK42" si="159">BM42</f>
        <v>0</v>
      </c>
      <c r="AL42" s="237"/>
      <c r="AM42" s="237"/>
      <c r="AN42" s="237"/>
      <c r="AO42" s="70">
        <f t="shared" ref="AO42" si="160">BN42</f>
        <v>0</v>
      </c>
      <c r="AP42" s="237"/>
      <c r="AQ42" s="237"/>
      <c r="AR42" s="237"/>
      <c r="AS42" s="70">
        <f t="shared" ref="AS42" si="161">BO42</f>
        <v>0</v>
      </c>
      <c r="AT42" s="237"/>
      <c r="AU42" s="237"/>
      <c r="AV42" s="237"/>
      <c r="AW42" s="70">
        <f t="shared" ref="AW42" si="162">BP42</f>
        <v>0</v>
      </c>
      <c r="AX42" s="237"/>
      <c r="AY42" s="237"/>
      <c r="AZ42" s="237"/>
      <c r="BA42" s="70">
        <f t="shared" ref="BA42" si="163">BQ42</f>
        <v>0</v>
      </c>
      <c r="BB42" s="237"/>
      <c r="BC42" s="237"/>
      <c r="BD42" s="237"/>
      <c r="BE42" s="70">
        <f t="shared" ref="BE42" si="164">BR42</f>
        <v>0</v>
      </c>
      <c r="BF42" s="237"/>
      <c r="BG42" s="237"/>
      <c r="BH42" s="237"/>
      <c r="BI42" s="70">
        <f t="shared" ref="BI42" si="165">BS42</f>
        <v>0</v>
      </c>
      <c r="BJ42" s="63">
        <f t="shared" ref="BJ42" si="166">IF(ISERROR(AC42/X42),0,AC42/X42)</f>
        <v>0</v>
      </c>
      <c r="BK42" s="125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9">
        <f t="shared" ref="CE42" si="169">SUM(BW42:CD42)</f>
        <v>0</v>
      </c>
      <c r="CF42" s="223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9" s="2" customFormat="1" hidden="1" x14ac:dyDescent="0.2">
      <c r="A43" s="128" t="s">
        <v>227</v>
      </c>
      <c r="B43" s="122"/>
      <c r="C43" s="140"/>
      <c r="D43" s="129"/>
      <c r="E43" s="130"/>
      <c r="F43" s="130"/>
      <c r="G43" s="11"/>
      <c r="H43" s="129"/>
      <c r="I43" s="130"/>
      <c r="J43" s="130"/>
      <c r="K43" s="130"/>
      <c r="L43" s="130"/>
      <c r="M43" s="130"/>
      <c r="N43" s="11"/>
      <c r="O43" s="145"/>
      <c r="P43" s="145"/>
      <c r="Q43" s="129"/>
      <c r="R43" s="130"/>
      <c r="S43" s="130"/>
      <c r="T43" s="130"/>
      <c r="U43" s="130"/>
      <c r="V43" s="130"/>
      <c r="W43" s="11"/>
      <c r="X43" s="8"/>
      <c r="Y43" s="145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37"/>
      <c r="AE43" s="237"/>
      <c r="AF43" s="237"/>
      <c r="AG43" s="70">
        <f t="shared" ref="AG43" si="182">BL43</f>
        <v>0</v>
      </c>
      <c r="AH43" s="237"/>
      <c r="AI43" s="237"/>
      <c r="AJ43" s="237"/>
      <c r="AK43" s="70">
        <f t="shared" ref="AK43" si="183">BM43</f>
        <v>0</v>
      </c>
      <c r="AL43" s="237"/>
      <c r="AM43" s="237"/>
      <c r="AN43" s="237"/>
      <c r="AO43" s="70">
        <f t="shared" ref="AO43" si="184">BN43</f>
        <v>0</v>
      </c>
      <c r="AP43" s="237"/>
      <c r="AQ43" s="237"/>
      <c r="AR43" s="237"/>
      <c r="AS43" s="70">
        <f t="shared" ref="AS43" si="185">BO43</f>
        <v>0</v>
      </c>
      <c r="AT43" s="237"/>
      <c r="AU43" s="237"/>
      <c r="AV43" s="237"/>
      <c r="AW43" s="70">
        <f t="shared" ref="AW43" si="186">BP43</f>
        <v>0</v>
      </c>
      <c r="AX43" s="237"/>
      <c r="AY43" s="237"/>
      <c r="AZ43" s="237"/>
      <c r="BA43" s="70">
        <f t="shared" ref="BA43" si="187">BQ43</f>
        <v>0</v>
      </c>
      <c r="BB43" s="237"/>
      <c r="BC43" s="237"/>
      <c r="BD43" s="237"/>
      <c r="BE43" s="70">
        <f t="shared" ref="BE43" si="188">BR43</f>
        <v>0</v>
      </c>
      <c r="BF43" s="237"/>
      <c r="BG43" s="237"/>
      <c r="BH43" s="237"/>
      <c r="BI43" s="70">
        <f t="shared" ref="BI43" si="189">BS43</f>
        <v>0</v>
      </c>
      <c r="BJ43" s="63">
        <f t="shared" ref="BJ43" si="190">IF(ISERROR(AC43/X43),0,AC43/X43)</f>
        <v>0</v>
      </c>
      <c r="BK43" s="125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9">
        <f t="shared" ref="CE43" si="193">SUM(BW43:CD43)</f>
        <v>0</v>
      </c>
      <c r="CF43" s="223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9" s="2" customFormat="1" hidden="1" x14ac:dyDescent="0.2">
      <c r="A44" s="128" t="s">
        <v>228</v>
      </c>
      <c r="B44" s="122"/>
      <c r="C44" s="140"/>
      <c r="D44" s="129"/>
      <c r="E44" s="130"/>
      <c r="F44" s="130"/>
      <c r="G44" s="11"/>
      <c r="H44" s="129"/>
      <c r="I44" s="130"/>
      <c r="J44" s="130"/>
      <c r="K44" s="130"/>
      <c r="L44" s="130"/>
      <c r="M44" s="130"/>
      <c r="N44" s="11"/>
      <c r="O44" s="145"/>
      <c r="P44" s="145"/>
      <c r="Q44" s="129"/>
      <c r="R44" s="130"/>
      <c r="S44" s="130"/>
      <c r="T44" s="130"/>
      <c r="U44" s="130"/>
      <c r="V44" s="130"/>
      <c r="W44" s="11"/>
      <c r="X44" s="8"/>
      <c r="Y44" s="145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37"/>
      <c r="AE44" s="237"/>
      <c r="AF44" s="237"/>
      <c r="AG44" s="70">
        <f t="shared" ref="AG44" si="206">BL44</f>
        <v>0</v>
      </c>
      <c r="AH44" s="237"/>
      <c r="AI44" s="237"/>
      <c r="AJ44" s="237"/>
      <c r="AK44" s="70">
        <f t="shared" ref="AK44" si="207">BM44</f>
        <v>0</v>
      </c>
      <c r="AL44" s="237"/>
      <c r="AM44" s="237"/>
      <c r="AN44" s="237"/>
      <c r="AO44" s="70">
        <f t="shared" ref="AO44" si="208">BN44</f>
        <v>0</v>
      </c>
      <c r="AP44" s="237"/>
      <c r="AQ44" s="237"/>
      <c r="AR44" s="237"/>
      <c r="AS44" s="70">
        <f t="shared" ref="AS44" si="209">BO44</f>
        <v>0</v>
      </c>
      <c r="AT44" s="237"/>
      <c r="AU44" s="237"/>
      <c r="AV44" s="237"/>
      <c r="AW44" s="70">
        <f t="shared" ref="AW44" si="210">BP44</f>
        <v>0</v>
      </c>
      <c r="AX44" s="237"/>
      <c r="AY44" s="237"/>
      <c r="AZ44" s="237"/>
      <c r="BA44" s="70">
        <f t="shared" ref="BA44" si="211">BQ44</f>
        <v>0</v>
      </c>
      <c r="BB44" s="237"/>
      <c r="BC44" s="237"/>
      <c r="BD44" s="237"/>
      <c r="BE44" s="70">
        <f t="shared" ref="BE44" si="212">BR44</f>
        <v>0</v>
      </c>
      <c r="BF44" s="237"/>
      <c r="BG44" s="237"/>
      <c r="BH44" s="237"/>
      <c r="BI44" s="70">
        <f t="shared" ref="BI44" si="213">BS44</f>
        <v>0</v>
      </c>
      <c r="BJ44" s="63">
        <f t="shared" ref="BJ44" si="214">IF(ISERROR(AC44/X44),0,AC44/X44)</f>
        <v>0</v>
      </c>
      <c r="BK44" s="125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9">
        <f t="shared" ref="CE44" si="217">SUM(BW44:CD44)</f>
        <v>0</v>
      </c>
      <c r="CF44" s="223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9" s="2" customFormat="1" hidden="1" x14ac:dyDescent="0.2">
      <c r="A45" s="128" t="s">
        <v>229</v>
      </c>
      <c r="B45" s="122"/>
      <c r="C45" s="140"/>
      <c r="D45" s="129"/>
      <c r="E45" s="130"/>
      <c r="F45" s="130"/>
      <c r="G45" s="11"/>
      <c r="H45" s="129"/>
      <c r="I45" s="130"/>
      <c r="J45" s="130"/>
      <c r="K45" s="130"/>
      <c r="L45" s="130"/>
      <c r="M45" s="130"/>
      <c r="N45" s="11"/>
      <c r="O45" s="145"/>
      <c r="P45" s="145"/>
      <c r="Q45" s="129"/>
      <c r="R45" s="130"/>
      <c r="S45" s="130"/>
      <c r="T45" s="130"/>
      <c r="U45" s="130"/>
      <c r="V45" s="130"/>
      <c r="W45" s="11"/>
      <c r="X45" s="8"/>
      <c r="Y45" s="145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37"/>
      <c r="AE45" s="237"/>
      <c r="AF45" s="237"/>
      <c r="AG45" s="70">
        <f t="shared" ref="AG45" si="230">BL45</f>
        <v>0</v>
      </c>
      <c r="AH45" s="237"/>
      <c r="AI45" s="237"/>
      <c r="AJ45" s="237"/>
      <c r="AK45" s="70">
        <f t="shared" ref="AK45" si="231">BM45</f>
        <v>0</v>
      </c>
      <c r="AL45" s="237"/>
      <c r="AM45" s="237"/>
      <c r="AN45" s="237"/>
      <c r="AO45" s="70">
        <f t="shared" ref="AO45" si="232">BN45</f>
        <v>0</v>
      </c>
      <c r="AP45" s="237"/>
      <c r="AQ45" s="237"/>
      <c r="AR45" s="237"/>
      <c r="AS45" s="70">
        <f t="shared" ref="AS45" si="233">BO45</f>
        <v>0</v>
      </c>
      <c r="AT45" s="237"/>
      <c r="AU45" s="237"/>
      <c r="AV45" s="237"/>
      <c r="AW45" s="70">
        <f t="shared" ref="AW45" si="234">BP45</f>
        <v>0</v>
      </c>
      <c r="AX45" s="237"/>
      <c r="AY45" s="237"/>
      <c r="AZ45" s="237"/>
      <c r="BA45" s="70">
        <f t="shared" ref="BA45" si="235">BQ45</f>
        <v>0</v>
      </c>
      <c r="BB45" s="237"/>
      <c r="BC45" s="237"/>
      <c r="BD45" s="237"/>
      <c r="BE45" s="70">
        <f t="shared" ref="BE45" si="236">BR45</f>
        <v>0</v>
      </c>
      <c r="BF45" s="237"/>
      <c r="BG45" s="237"/>
      <c r="BH45" s="237"/>
      <c r="BI45" s="70">
        <f t="shared" ref="BI45" si="237">BS45</f>
        <v>0</v>
      </c>
      <c r="BJ45" s="63">
        <f t="shared" ref="BJ45" si="238">IF(ISERROR(AC45/X45),0,AC45/X45)</f>
        <v>0</v>
      </c>
      <c r="BK45" s="125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9">
        <f t="shared" ref="CE45" si="241">SUM(BW45:CD45)</f>
        <v>0</v>
      </c>
      <c r="CF45" s="223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9" s="2" customFormat="1" hidden="1" x14ac:dyDescent="0.2">
      <c r="A46" s="128" t="s">
        <v>230</v>
      </c>
      <c r="B46" s="122"/>
      <c r="C46" s="140"/>
      <c r="D46" s="129"/>
      <c r="E46" s="130"/>
      <c r="F46" s="130"/>
      <c r="G46" s="11"/>
      <c r="H46" s="129"/>
      <c r="I46" s="130"/>
      <c r="J46" s="130"/>
      <c r="K46" s="130"/>
      <c r="L46" s="130"/>
      <c r="M46" s="130"/>
      <c r="N46" s="11"/>
      <c r="O46" s="145"/>
      <c r="P46" s="145"/>
      <c r="Q46" s="129"/>
      <c r="R46" s="130"/>
      <c r="S46" s="130"/>
      <c r="T46" s="130"/>
      <c r="U46" s="130"/>
      <c r="V46" s="130"/>
      <c r="W46" s="11"/>
      <c r="X46" s="8"/>
      <c r="Y46" s="145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37"/>
      <c r="AE46" s="237"/>
      <c r="AF46" s="237"/>
      <c r="AG46" s="70">
        <f t="shared" ref="AG46" si="254">BL46</f>
        <v>0</v>
      </c>
      <c r="AH46" s="237"/>
      <c r="AI46" s="237"/>
      <c r="AJ46" s="237"/>
      <c r="AK46" s="70">
        <f t="shared" ref="AK46" si="255">BM46</f>
        <v>0</v>
      </c>
      <c r="AL46" s="237"/>
      <c r="AM46" s="237"/>
      <c r="AN46" s="237"/>
      <c r="AO46" s="70">
        <f t="shared" ref="AO46" si="256">BN46</f>
        <v>0</v>
      </c>
      <c r="AP46" s="237"/>
      <c r="AQ46" s="237"/>
      <c r="AR46" s="237"/>
      <c r="AS46" s="70">
        <f t="shared" ref="AS46" si="257">BO46</f>
        <v>0</v>
      </c>
      <c r="AT46" s="237"/>
      <c r="AU46" s="237"/>
      <c r="AV46" s="237"/>
      <c r="AW46" s="70">
        <f t="shared" ref="AW46" si="258">BP46</f>
        <v>0</v>
      </c>
      <c r="AX46" s="237"/>
      <c r="AY46" s="237"/>
      <c r="AZ46" s="237"/>
      <c r="BA46" s="70">
        <f t="shared" ref="BA46" si="259">BQ46</f>
        <v>0</v>
      </c>
      <c r="BB46" s="237"/>
      <c r="BC46" s="237"/>
      <c r="BD46" s="237"/>
      <c r="BE46" s="70">
        <f t="shared" ref="BE46" si="260">BR46</f>
        <v>0</v>
      </c>
      <c r="BF46" s="237"/>
      <c r="BG46" s="237"/>
      <c r="BH46" s="237"/>
      <c r="BI46" s="70">
        <f t="shared" ref="BI46" si="261">BS46</f>
        <v>0</v>
      </c>
      <c r="BJ46" s="63">
        <f t="shared" ref="BJ46" si="262">IF(ISERROR(AC46/X46),0,AC46/X46)</f>
        <v>0</v>
      </c>
      <c r="BK46" s="125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9">
        <f t="shared" ref="CE46" si="265">SUM(BW46:CD46)</f>
        <v>0</v>
      </c>
      <c r="CF46" s="223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9" s="2" customFormat="1" hidden="1" x14ac:dyDescent="0.2">
      <c r="A47" s="128" t="s">
        <v>231</v>
      </c>
      <c r="B47" s="122"/>
      <c r="C47" s="140"/>
      <c r="D47" s="129"/>
      <c r="E47" s="130"/>
      <c r="F47" s="130"/>
      <c r="G47" s="11"/>
      <c r="H47" s="129"/>
      <c r="I47" s="130"/>
      <c r="J47" s="130"/>
      <c r="K47" s="130"/>
      <c r="L47" s="130"/>
      <c r="M47" s="130"/>
      <c r="N47" s="11"/>
      <c r="O47" s="145"/>
      <c r="P47" s="145"/>
      <c r="Q47" s="129"/>
      <c r="R47" s="130"/>
      <c r="S47" s="130"/>
      <c r="T47" s="130"/>
      <c r="U47" s="130"/>
      <c r="V47" s="130"/>
      <c r="W47" s="11"/>
      <c r="X47" s="8"/>
      <c r="Y47" s="145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37"/>
      <c r="AE47" s="237"/>
      <c r="AF47" s="237"/>
      <c r="AG47" s="70">
        <f t="shared" ref="AG47" si="278">BL47</f>
        <v>0</v>
      </c>
      <c r="AH47" s="237"/>
      <c r="AI47" s="237"/>
      <c r="AJ47" s="237"/>
      <c r="AK47" s="70">
        <f t="shared" ref="AK47" si="279">BM47</f>
        <v>0</v>
      </c>
      <c r="AL47" s="237"/>
      <c r="AM47" s="237"/>
      <c r="AN47" s="237"/>
      <c r="AO47" s="70">
        <f t="shared" ref="AO47" si="280">BN47</f>
        <v>0</v>
      </c>
      <c r="AP47" s="237"/>
      <c r="AQ47" s="237"/>
      <c r="AR47" s="237"/>
      <c r="AS47" s="70">
        <f t="shared" ref="AS47" si="281">BO47</f>
        <v>0</v>
      </c>
      <c r="AT47" s="237"/>
      <c r="AU47" s="237"/>
      <c r="AV47" s="237"/>
      <c r="AW47" s="70">
        <f t="shared" ref="AW47" si="282">BP47</f>
        <v>0</v>
      </c>
      <c r="AX47" s="237"/>
      <c r="AY47" s="237"/>
      <c r="AZ47" s="237"/>
      <c r="BA47" s="70">
        <f t="shared" ref="BA47" si="283">BQ47</f>
        <v>0</v>
      </c>
      <c r="BB47" s="237"/>
      <c r="BC47" s="237"/>
      <c r="BD47" s="237"/>
      <c r="BE47" s="70">
        <f t="shared" ref="BE47" si="284">BR47</f>
        <v>0</v>
      </c>
      <c r="BF47" s="237"/>
      <c r="BG47" s="237"/>
      <c r="BH47" s="237"/>
      <c r="BI47" s="70">
        <f t="shared" ref="BI47" si="285">BS47</f>
        <v>0</v>
      </c>
      <c r="BJ47" s="63">
        <f t="shared" ref="BJ47" si="286">IF(ISERROR(AC47/X47),0,AC47/X47)</f>
        <v>0</v>
      </c>
      <c r="BK47" s="125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9">
        <f t="shared" ref="CE47" si="289">SUM(BW47:CD47)</f>
        <v>0</v>
      </c>
      <c r="CF47" s="223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9" s="2" customFormat="1" hidden="1" x14ac:dyDescent="0.2">
      <c r="A48" s="128" t="s">
        <v>232</v>
      </c>
      <c r="B48" s="122"/>
      <c r="C48" s="140"/>
      <c r="D48" s="129"/>
      <c r="E48" s="130"/>
      <c r="F48" s="130"/>
      <c r="G48" s="11"/>
      <c r="H48" s="129"/>
      <c r="I48" s="130"/>
      <c r="J48" s="130"/>
      <c r="K48" s="130"/>
      <c r="L48" s="130"/>
      <c r="M48" s="130"/>
      <c r="N48" s="11"/>
      <c r="O48" s="145"/>
      <c r="P48" s="145"/>
      <c r="Q48" s="129"/>
      <c r="R48" s="130"/>
      <c r="S48" s="130"/>
      <c r="T48" s="130"/>
      <c r="U48" s="130"/>
      <c r="V48" s="130"/>
      <c r="W48" s="11"/>
      <c r="X48" s="8"/>
      <c r="Y48" s="145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37"/>
      <c r="AE48" s="237"/>
      <c r="AF48" s="237"/>
      <c r="AG48" s="70">
        <f t="shared" ref="AG48" si="302">BL48</f>
        <v>0</v>
      </c>
      <c r="AH48" s="237"/>
      <c r="AI48" s="237"/>
      <c r="AJ48" s="237"/>
      <c r="AK48" s="70">
        <f t="shared" ref="AK48" si="303">BM48</f>
        <v>0</v>
      </c>
      <c r="AL48" s="237"/>
      <c r="AM48" s="237"/>
      <c r="AN48" s="237"/>
      <c r="AO48" s="70">
        <f t="shared" ref="AO48" si="304">BN48</f>
        <v>0</v>
      </c>
      <c r="AP48" s="237"/>
      <c r="AQ48" s="237"/>
      <c r="AR48" s="237"/>
      <c r="AS48" s="70">
        <f t="shared" ref="AS48" si="305">BO48</f>
        <v>0</v>
      </c>
      <c r="AT48" s="237"/>
      <c r="AU48" s="237"/>
      <c r="AV48" s="237"/>
      <c r="AW48" s="70">
        <f t="shared" ref="AW48" si="306">BP48</f>
        <v>0</v>
      </c>
      <c r="AX48" s="237"/>
      <c r="AY48" s="237"/>
      <c r="AZ48" s="237"/>
      <c r="BA48" s="70">
        <f t="shared" ref="BA48" si="307">BQ48</f>
        <v>0</v>
      </c>
      <c r="BB48" s="237"/>
      <c r="BC48" s="237"/>
      <c r="BD48" s="237"/>
      <c r="BE48" s="70">
        <f t="shared" ref="BE48" si="308">BR48</f>
        <v>0</v>
      </c>
      <c r="BF48" s="237"/>
      <c r="BG48" s="237"/>
      <c r="BH48" s="237"/>
      <c r="BI48" s="70">
        <f t="shared" ref="BI48" si="309">BS48</f>
        <v>0</v>
      </c>
      <c r="BJ48" s="63">
        <f t="shared" ref="BJ48" si="310">IF(ISERROR(AC48/X48),0,AC48/X48)</f>
        <v>0</v>
      </c>
      <c r="BK48" s="125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9">
        <f t="shared" ref="CE48" si="313">SUM(BW48:CD48)</f>
        <v>0</v>
      </c>
      <c r="CF48" s="223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">
      <c r="A49" s="128" t="s">
        <v>233</v>
      </c>
      <c r="B49" s="122"/>
      <c r="C49" s="140"/>
      <c r="D49" s="129"/>
      <c r="E49" s="130"/>
      <c r="F49" s="130"/>
      <c r="G49" s="11"/>
      <c r="H49" s="129"/>
      <c r="I49" s="130"/>
      <c r="J49" s="130"/>
      <c r="K49" s="130"/>
      <c r="L49" s="130"/>
      <c r="M49" s="130"/>
      <c r="N49" s="11"/>
      <c r="O49" s="145"/>
      <c r="P49" s="145"/>
      <c r="Q49" s="129"/>
      <c r="R49" s="130"/>
      <c r="S49" s="130"/>
      <c r="T49" s="130"/>
      <c r="U49" s="130"/>
      <c r="V49" s="130"/>
      <c r="W49" s="11"/>
      <c r="X49" s="8"/>
      <c r="Y49" s="145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37"/>
      <c r="AE49" s="237"/>
      <c r="AF49" s="237"/>
      <c r="AG49" s="70">
        <f t="shared" ref="AG49" si="326">BL49</f>
        <v>0</v>
      </c>
      <c r="AH49" s="237"/>
      <c r="AI49" s="237"/>
      <c r="AJ49" s="237"/>
      <c r="AK49" s="70">
        <f t="shared" ref="AK49" si="327">BM49</f>
        <v>0</v>
      </c>
      <c r="AL49" s="237"/>
      <c r="AM49" s="237"/>
      <c r="AN49" s="237"/>
      <c r="AO49" s="70">
        <f t="shared" ref="AO49" si="328">BN49</f>
        <v>0</v>
      </c>
      <c r="AP49" s="237"/>
      <c r="AQ49" s="237"/>
      <c r="AR49" s="237"/>
      <c r="AS49" s="70">
        <f t="shared" ref="AS49" si="329">BO49</f>
        <v>0</v>
      </c>
      <c r="AT49" s="237"/>
      <c r="AU49" s="237"/>
      <c r="AV49" s="237"/>
      <c r="AW49" s="70">
        <f t="shared" ref="AW49" si="330">BP49</f>
        <v>0</v>
      </c>
      <c r="AX49" s="237"/>
      <c r="AY49" s="237"/>
      <c r="AZ49" s="237"/>
      <c r="BA49" s="70">
        <f t="shared" ref="BA49" si="331">BQ49</f>
        <v>0</v>
      </c>
      <c r="BB49" s="237"/>
      <c r="BC49" s="237"/>
      <c r="BD49" s="237"/>
      <c r="BE49" s="70">
        <f t="shared" ref="BE49" si="332">BR49</f>
        <v>0</v>
      </c>
      <c r="BF49" s="237"/>
      <c r="BG49" s="237"/>
      <c r="BH49" s="237"/>
      <c r="BI49" s="70">
        <f t="shared" ref="BI49" si="333">BS49</f>
        <v>0</v>
      </c>
      <c r="BJ49" s="63">
        <f t="shared" ref="BJ49" si="334">IF(ISERROR(AC49/X49),0,AC49/X49)</f>
        <v>0</v>
      </c>
      <c r="BK49" s="125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9">
        <f t="shared" ref="CE49" si="337">SUM(BW49:CD49)</f>
        <v>0</v>
      </c>
      <c r="CF49" s="223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">
      <c r="A50" s="128" t="s">
        <v>234</v>
      </c>
      <c r="B50" s="122"/>
      <c r="C50" s="140"/>
      <c r="D50" s="129"/>
      <c r="E50" s="130"/>
      <c r="F50" s="130"/>
      <c r="G50" s="11"/>
      <c r="H50" s="129"/>
      <c r="I50" s="130"/>
      <c r="J50" s="130"/>
      <c r="K50" s="130"/>
      <c r="L50" s="130"/>
      <c r="M50" s="130"/>
      <c r="N50" s="11"/>
      <c r="O50" s="145"/>
      <c r="P50" s="145"/>
      <c r="Q50" s="129"/>
      <c r="R50" s="130"/>
      <c r="S50" s="130"/>
      <c r="T50" s="130"/>
      <c r="U50" s="130"/>
      <c r="V50" s="130"/>
      <c r="W50" s="11"/>
      <c r="X50" s="8"/>
      <c r="Y50" s="145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37"/>
      <c r="AE50" s="237"/>
      <c r="AF50" s="237"/>
      <c r="AG50" s="70">
        <f t="shared" ref="AG50" si="350">BL50</f>
        <v>0</v>
      </c>
      <c r="AH50" s="237"/>
      <c r="AI50" s="237"/>
      <c r="AJ50" s="237"/>
      <c r="AK50" s="70">
        <f t="shared" ref="AK50" si="351">BM50</f>
        <v>0</v>
      </c>
      <c r="AL50" s="237"/>
      <c r="AM50" s="237"/>
      <c r="AN50" s="237"/>
      <c r="AO50" s="70">
        <f t="shared" ref="AO50" si="352">BN50</f>
        <v>0</v>
      </c>
      <c r="AP50" s="237"/>
      <c r="AQ50" s="237"/>
      <c r="AR50" s="237"/>
      <c r="AS50" s="70">
        <f t="shared" ref="AS50" si="353">BO50</f>
        <v>0</v>
      </c>
      <c r="AT50" s="237"/>
      <c r="AU50" s="237"/>
      <c r="AV50" s="237"/>
      <c r="AW50" s="70">
        <f t="shared" ref="AW50" si="354">BP50</f>
        <v>0</v>
      </c>
      <c r="AX50" s="237"/>
      <c r="AY50" s="237"/>
      <c r="AZ50" s="237"/>
      <c r="BA50" s="70">
        <f t="shared" ref="BA50" si="355">BQ50</f>
        <v>0</v>
      </c>
      <c r="BB50" s="237"/>
      <c r="BC50" s="237"/>
      <c r="BD50" s="237"/>
      <c r="BE50" s="70">
        <f t="shared" ref="BE50" si="356">BR50</f>
        <v>0</v>
      </c>
      <c r="BF50" s="237"/>
      <c r="BG50" s="237"/>
      <c r="BH50" s="237"/>
      <c r="BI50" s="70">
        <f t="shared" ref="BI50" si="357">BS50</f>
        <v>0</v>
      </c>
      <c r="BJ50" s="63">
        <f t="shared" ref="BJ50" si="358">IF(ISERROR(AC50/X50),0,AC50/X50)</f>
        <v>0</v>
      </c>
      <c r="BK50" s="125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9">
        <f t="shared" ref="CE50" si="361">SUM(BW50:CD50)</f>
        <v>0</v>
      </c>
      <c r="CF50" s="223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">
      <c r="A51" s="128" t="s">
        <v>235</v>
      </c>
      <c r="B51" s="122"/>
      <c r="C51" s="140"/>
      <c r="D51" s="129"/>
      <c r="E51" s="130"/>
      <c r="F51" s="130"/>
      <c r="G51" s="11"/>
      <c r="H51" s="129"/>
      <c r="I51" s="130"/>
      <c r="J51" s="130"/>
      <c r="K51" s="130"/>
      <c r="L51" s="130"/>
      <c r="M51" s="130"/>
      <c r="N51" s="11"/>
      <c r="O51" s="145"/>
      <c r="P51" s="145"/>
      <c r="Q51" s="129"/>
      <c r="R51" s="130"/>
      <c r="S51" s="130"/>
      <c r="T51" s="130"/>
      <c r="U51" s="130"/>
      <c r="V51" s="130"/>
      <c r="W51" s="11"/>
      <c r="X51" s="8"/>
      <c r="Y51" s="145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37"/>
      <c r="AE51" s="237"/>
      <c r="AF51" s="237"/>
      <c r="AG51" s="70">
        <f t="shared" ref="AG51" si="374">BL51</f>
        <v>0</v>
      </c>
      <c r="AH51" s="237"/>
      <c r="AI51" s="237"/>
      <c r="AJ51" s="237"/>
      <c r="AK51" s="70">
        <f t="shared" ref="AK51" si="375">BM51</f>
        <v>0</v>
      </c>
      <c r="AL51" s="237"/>
      <c r="AM51" s="237"/>
      <c r="AN51" s="237"/>
      <c r="AO51" s="70">
        <f t="shared" ref="AO51" si="376">BN51</f>
        <v>0</v>
      </c>
      <c r="AP51" s="237"/>
      <c r="AQ51" s="237"/>
      <c r="AR51" s="237"/>
      <c r="AS51" s="70">
        <f t="shared" ref="AS51" si="377">BO51</f>
        <v>0</v>
      </c>
      <c r="AT51" s="237"/>
      <c r="AU51" s="237"/>
      <c r="AV51" s="237"/>
      <c r="AW51" s="70">
        <f t="shared" ref="AW51" si="378">BP51</f>
        <v>0</v>
      </c>
      <c r="AX51" s="237"/>
      <c r="AY51" s="237"/>
      <c r="AZ51" s="237"/>
      <c r="BA51" s="70">
        <f t="shared" ref="BA51" si="379">BQ51</f>
        <v>0</v>
      </c>
      <c r="BB51" s="237"/>
      <c r="BC51" s="237"/>
      <c r="BD51" s="237"/>
      <c r="BE51" s="70">
        <f t="shared" ref="BE51" si="380">BR51</f>
        <v>0</v>
      </c>
      <c r="BF51" s="237"/>
      <c r="BG51" s="237"/>
      <c r="BH51" s="237"/>
      <c r="BI51" s="70">
        <f t="shared" ref="BI51" si="381">BS51</f>
        <v>0</v>
      </c>
      <c r="BJ51" s="63">
        <f t="shared" ref="BJ51" si="382">IF(ISERROR(AC51/X51),0,AC51/X51)</f>
        <v>0</v>
      </c>
      <c r="BK51" s="125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9">
        <f t="shared" ref="CE51" si="385">SUM(BW51:CD51)</f>
        <v>0</v>
      </c>
      <c r="CF51" s="223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">
      <c r="A52" s="128" t="s">
        <v>236</v>
      </c>
      <c r="B52" s="122"/>
      <c r="C52" s="140"/>
      <c r="D52" s="129"/>
      <c r="E52" s="130"/>
      <c r="F52" s="130"/>
      <c r="G52" s="11"/>
      <c r="H52" s="129"/>
      <c r="I52" s="130"/>
      <c r="J52" s="130"/>
      <c r="K52" s="130"/>
      <c r="L52" s="130"/>
      <c r="M52" s="130"/>
      <c r="N52" s="11"/>
      <c r="O52" s="145"/>
      <c r="P52" s="145"/>
      <c r="Q52" s="129"/>
      <c r="R52" s="130"/>
      <c r="S52" s="130"/>
      <c r="T52" s="130"/>
      <c r="U52" s="130"/>
      <c r="V52" s="130"/>
      <c r="W52" s="11"/>
      <c r="X52" s="8"/>
      <c r="Y52" s="145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37"/>
      <c r="AE52" s="237"/>
      <c r="AF52" s="237"/>
      <c r="AG52" s="70">
        <f t="shared" ref="AG52" si="398">BL52</f>
        <v>0</v>
      </c>
      <c r="AH52" s="237"/>
      <c r="AI52" s="237"/>
      <c r="AJ52" s="237"/>
      <c r="AK52" s="70">
        <f t="shared" ref="AK52" si="399">BM52</f>
        <v>0</v>
      </c>
      <c r="AL52" s="237"/>
      <c r="AM52" s="237"/>
      <c r="AN52" s="237"/>
      <c r="AO52" s="70">
        <f t="shared" ref="AO52" si="400">BN52</f>
        <v>0</v>
      </c>
      <c r="AP52" s="237"/>
      <c r="AQ52" s="237"/>
      <c r="AR52" s="237"/>
      <c r="AS52" s="70">
        <f t="shared" ref="AS52" si="401">BO52</f>
        <v>0</v>
      </c>
      <c r="AT52" s="237"/>
      <c r="AU52" s="237"/>
      <c r="AV52" s="237"/>
      <c r="AW52" s="70">
        <f t="shared" ref="AW52" si="402">BP52</f>
        <v>0</v>
      </c>
      <c r="AX52" s="237"/>
      <c r="AY52" s="237"/>
      <c r="AZ52" s="237"/>
      <c r="BA52" s="70">
        <f t="shared" ref="BA52" si="403">BQ52</f>
        <v>0</v>
      </c>
      <c r="BB52" s="237"/>
      <c r="BC52" s="237"/>
      <c r="BD52" s="237"/>
      <c r="BE52" s="70">
        <f t="shared" ref="BE52" si="404">BR52</f>
        <v>0</v>
      </c>
      <c r="BF52" s="237"/>
      <c r="BG52" s="237"/>
      <c r="BH52" s="237"/>
      <c r="BI52" s="70">
        <f t="shared" ref="BI52" si="405">BS52</f>
        <v>0</v>
      </c>
      <c r="BJ52" s="63">
        <f t="shared" ref="BJ52" si="406">IF(ISERROR(AC52/X52),0,AC52/X52)</f>
        <v>0</v>
      </c>
      <c r="BK52" s="125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9">
        <f t="shared" ref="CE52" si="409">SUM(BW52:CD52)</f>
        <v>0</v>
      </c>
      <c r="CF52" s="223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">
      <c r="A53" s="128" t="s">
        <v>237</v>
      </c>
      <c r="B53" s="122"/>
      <c r="C53" s="140"/>
      <c r="D53" s="129"/>
      <c r="E53" s="130"/>
      <c r="F53" s="130"/>
      <c r="G53" s="11"/>
      <c r="H53" s="129"/>
      <c r="I53" s="130"/>
      <c r="J53" s="130"/>
      <c r="K53" s="130"/>
      <c r="L53" s="130"/>
      <c r="M53" s="130"/>
      <c r="N53" s="11"/>
      <c r="O53" s="145"/>
      <c r="P53" s="145"/>
      <c r="Q53" s="129"/>
      <c r="R53" s="130"/>
      <c r="S53" s="130"/>
      <c r="T53" s="130"/>
      <c r="U53" s="130"/>
      <c r="V53" s="130"/>
      <c r="W53" s="11"/>
      <c r="X53" s="8"/>
      <c r="Y53" s="145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37"/>
      <c r="AE53" s="237"/>
      <c r="AF53" s="237"/>
      <c r="AG53" s="70">
        <f t="shared" ref="AG53" si="422">BL53</f>
        <v>0</v>
      </c>
      <c r="AH53" s="237"/>
      <c r="AI53" s="237"/>
      <c r="AJ53" s="237"/>
      <c r="AK53" s="70">
        <f t="shared" ref="AK53" si="423">BM53</f>
        <v>0</v>
      </c>
      <c r="AL53" s="237"/>
      <c r="AM53" s="237"/>
      <c r="AN53" s="237"/>
      <c r="AO53" s="70">
        <f t="shared" ref="AO53" si="424">BN53</f>
        <v>0</v>
      </c>
      <c r="AP53" s="237"/>
      <c r="AQ53" s="237"/>
      <c r="AR53" s="237"/>
      <c r="AS53" s="70">
        <f t="shared" ref="AS53" si="425">BO53</f>
        <v>0</v>
      </c>
      <c r="AT53" s="237"/>
      <c r="AU53" s="237"/>
      <c r="AV53" s="237"/>
      <c r="AW53" s="70">
        <f t="shared" ref="AW53" si="426">BP53</f>
        <v>0</v>
      </c>
      <c r="AX53" s="237"/>
      <c r="AY53" s="237"/>
      <c r="AZ53" s="237"/>
      <c r="BA53" s="70">
        <f t="shared" ref="BA53" si="427">BQ53</f>
        <v>0</v>
      </c>
      <c r="BB53" s="237"/>
      <c r="BC53" s="237"/>
      <c r="BD53" s="237"/>
      <c r="BE53" s="70">
        <f t="shared" ref="BE53" si="428">BR53</f>
        <v>0</v>
      </c>
      <c r="BF53" s="237"/>
      <c r="BG53" s="237"/>
      <c r="BH53" s="237"/>
      <c r="BI53" s="70">
        <f t="shared" ref="BI53" si="429">BS53</f>
        <v>0</v>
      </c>
      <c r="BJ53" s="63">
        <f t="shared" ref="BJ53" si="430">IF(ISERROR(AC53/X53),0,AC53/X53)</f>
        <v>0</v>
      </c>
      <c r="BK53" s="125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9">
        <f t="shared" ref="CE53" si="433">SUM(BW53:CD53)</f>
        <v>0</v>
      </c>
      <c r="CF53" s="223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">
      <c r="A54" s="128" t="s">
        <v>238</v>
      </c>
      <c r="B54" s="122"/>
      <c r="C54" s="140"/>
      <c r="D54" s="129"/>
      <c r="E54" s="130"/>
      <c r="F54" s="130"/>
      <c r="G54" s="11"/>
      <c r="H54" s="129"/>
      <c r="I54" s="130"/>
      <c r="J54" s="130"/>
      <c r="K54" s="130"/>
      <c r="L54" s="130"/>
      <c r="M54" s="130"/>
      <c r="N54" s="11"/>
      <c r="O54" s="145"/>
      <c r="P54" s="145"/>
      <c r="Q54" s="129"/>
      <c r="R54" s="130"/>
      <c r="S54" s="130"/>
      <c r="T54" s="130"/>
      <c r="U54" s="130"/>
      <c r="V54" s="130"/>
      <c r="W54" s="11"/>
      <c r="X54" s="8"/>
      <c r="Y54" s="145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37"/>
      <c r="AE54" s="237"/>
      <c r="AF54" s="237"/>
      <c r="AG54" s="70">
        <f t="shared" ref="AG54" si="446">BL54</f>
        <v>0</v>
      </c>
      <c r="AH54" s="237"/>
      <c r="AI54" s="237"/>
      <c r="AJ54" s="237"/>
      <c r="AK54" s="70">
        <f t="shared" ref="AK54" si="447">BM54</f>
        <v>0</v>
      </c>
      <c r="AL54" s="237"/>
      <c r="AM54" s="237"/>
      <c r="AN54" s="237"/>
      <c r="AO54" s="70">
        <f t="shared" ref="AO54" si="448">BN54</f>
        <v>0</v>
      </c>
      <c r="AP54" s="237"/>
      <c r="AQ54" s="237"/>
      <c r="AR54" s="237"/>
      <c r="AS54" s="70">
        <f t="shared" ref="AS54" si="449">BO54</f>
        <v>0</v>
      </c>
      <c r="AT54" s="237"/>
      <c r="AU54" s="237"/>
      <c r="AV54" s="237"/>
      <c r="AW54" s="70">
        <f t="shared" ref="AW54" si="450">BP54</f>
        <v>0</v>
      </c>
      <c r="AX54" s="237"/>
      <c r="AY54" s="237"/>
      <c r="AZ54" s="237"/>
      <c r="BA54" s="70">
        <f t="shared" ref="BA54" si="451">BQ54</f>
        <v>0</v>
      </c>
      <c r="BB54" s="237"/>
      <c r="BC54" s="237"/>
      <c r="BD54" s="237"/>
      <c r="BE54" s="70">
        <f t="shared" ref="BE54" si="452">BR54</f>
        <v>0</v>
      </c>
      <c r="BF54" s="237"/>
      <c r="BG54" s="237"/>
      <c r="BH54" s="237"/>
      <c r="BI54" s="70">
        <f t="shared" ref="BI54" si="453">BS54</f>
        <v>0</v>
      </c>
      <c r="BJ54" s="63">
        <f t="shared" ref="BJ54" si="454">IF(ISERROR(AC54/X54),0,AC54/X54)</f>
        <v>0</v>
      </c>
      <c r="BK54" s="125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9">
        <f t="shared" ref="CE54" si="457">SUM(BW54:CD54)</f>
        <v>0</v>
      </c>
      <c r="CF54" s="223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">
      <c r="A55" s="128" t="s">
        <v>239</v>
      </c>
      <c r="B55" s="122"/>
      <c r="C55" s="140"/>
      <c r="D55" s="129"/>
      <c r="E55" s="130"/>
      <c r="F55" s="130"/>
      <c r="G55" s="11"/>
      <c r="H55" s="129"/>
      <c r="I55" s="130"/>
      <c r="J55" s="130"/>
      <c r="K55" s="130"/>
      <c r="L55" s="130"/>
      <c r="M55" s="130"/>
      <c r="N55" s="11"/>
      <c r="O55" s="145"/>
      <c r="P55" s="145"/>
      <c r="Q55" s="129"/>
      <c r="R55" s="130"/>
      <c r="S55" s="130"/>
      <c r="T55" s="130"/>
      <c r="U55" s="130"/>
      <c r="V55" s="130"/>
      <c r="W55" s="11"/>
      <c r="X55" s="8"/>
      <c r="Y55" s="145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37"/>
      <c r="AE55" s="237"/>
      <c r="AF55" s="237"/>
      <c r="AG55" s="70">
        <f t="shared" ref="AG55" si="470">BL55</f>
        <v>0</v>
      </c>
      <c r="AH55" s="237"/>
      <c r="AI55" s="237"/>
      <c r="AJ55" s="237"/>
      <c r="AK55" s="70">
        <f t="shared" ref="AK55" si="471">BM55</f>
        <v>0</v>
      </c>
      <c r="AL55" s="237"/>
      <c r="AM55" s="237"/>
      <c r="AN55" s="237"/>
      <c r="AO55" s="70">
        <f t="shared" ref="AO55" si="472">BN55</f>
        <v>0</v>
      </c>
      <c r="AP55" s="237"/>
      <c r="AQ55" s="237"/>
      <c r="AR55" s="237"/>
      <c r="AS55" s="70">
        <f t="shared" ref="AS55" si="473">BO55</f>
        <v>0</v>
      </c>
      <c r="AT55" s="237"/>
      <c r="AU55" s="237"/>
      <c r="AV55" s="237"/>
      <c r="AW55" s="70">
        <f t="shared" ref="AW55" si="474">BP55</f>
        <v>0</v>
      </c>
      <c r="AX55" s="237"/>
      <c r="AY55" s="237"/>
      <c r="AZ55" s="237"/>
      <c r="BA55" s="70">
        <f t="shared" ref="BA55" si="475">BQ55</f>
        <v>0</v>
      </c>
      <c r="BB55" s="237"/>
      <c r="BC55" s="237"/>
      <c r="BD55" s="237"/>
      <c r="BE55" s="70">
        <f t="shared" ref="BE55" si="476">BR55</f>
        <v>0</v>
      </c>
      <c r="BF55" s="237"/>
      <c r="BG55" s="237"/>
      <c r="BH55" s="237"/>
      <c r="BI55" s="70">
        <f t="shared" ref="BI55" si="477">BS55</f>
        <v>0</v>
      </c>
      <c r="BJ55" s="63">
        <f t="shared" ref="BJ55" si="478">IF(ISERROR(AC55/X55),0,AC55/X55)</f>
        <v>0</v>
      </c>
      <c r="BK55" s="125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9">
        <f t="shared" ref="CE55" si="481">SUM(BW55:CD55)</f>
        <v>0</v>
      </c>
      <c r="CF55" s="223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">
      <c r="A56" s="128" t="s">
        <v>240</v>
      </c>
      <c r="B56" s="122"/>
      <c r="C56" s="140"/>
      <c r="D56" s="129"/>
      <c r="E56" s="130"/>
      <c r="F56" s="130"/>
      <c r="G56" s="11"/>
      <c r="H56" s="129"/>
      <c r="I56" s="130"/>
      <c r="J56" s="130"/>
      <c r="K56" s="130"/>
      <c r="L56" s="130"/>
      <c r="M56" s="130"/>
      <c r="N56" s="11"/>
      <c r="O56" s="145"/>
      <c r="P56" s="145"/>
      <c r="Q56" s="129"/>
      <c r="R56" s="130"/>
      <c r="S56" s="130"/>
      <c r="T56" s="130"/>
      <c r="U56" s="130"/>
      <c r="V56" s="130"/>
      <c r="W56" s="11"/>
      <c r="X56" s="8"/>
      <c r="Y56" s="145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37"/>
      <c r="AE56" s="237"/>
      <c r="AF56" s="237"/>
      <c r="AG56" s="70">
        <f t="shared" ref="AG56" si="494">BL56</f>
        <v>0</v>
      </c>
      <c r="AH56" s="237"/>
      <c r="AI56" s="237"/>
      <c r="AJ56" s="237"/>
      <c r="AK56" s="70">
        <f t="shared" ref="AK56" si="495">BM56</f>
        <v>0</v>
      </c>
      <c r="AL56" s="237"/>
      <c r="AM56" s="237"/>
      <c r="AN56" s="237"/>
      <c r="AO56" s="70">
        <f t="shared" ref="AO56" si="496">BN56</f>
        <v>0</v>
      </c>
      <c r="AP56" s="237"/>
      <c r="AQ56" s="237"/>
      <c r="AR56" s="237"/>
      <c r="AS56" s="70">
        <f t="shared" ref="AS56" si="497">BO56</f>
        <v>0</v>
      </c>
      <c r="AT56" s="237"/>
      <c r="AU56" s="237"/>
      <c r="AV56" s="237"/>
      <c r="AW56" s="70">
        <f t="shared" ref="AW56" si="498">BP56</f>
        <v>0</v>
      </c>
      <c r="AX56" s="237"/>
      <c r="AY56" s="237"/>
      <c r="AZ56" s="237"/>
      <c r="BA56" s="70">
        <f t="shared" ref="BA56" si="499">BQ56</f>
        <v>0</v>
      </c>
      <c r="BB56" s="237"/>
      <c r="BC56" s="237"/>
      <c r="BD56" s="237"/>
      <c r="BE56" s="70">
        <f t="shared" ref="BE56" si="500">BR56</f>
        <v>0</v>
      </c>
      <c r="BF56" s="237"/>
      <c r="BG56" s="237"/>
      <c r="BH56" s="237"/>
      <c r="BI56" s="70">
        <f t="shared" ref="BI56" si="501">BS56</f>
        <v>0</v>
      </c>
      <c r="BJ56" s="63">
        <f t="shared" ref="BJ56" si="502">IF(ISERROR(AC56/X56),0,AC56/X56)</f>
        <v>0</v>
      </c>
      <c r="BK56" s="125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9">
        <f t="shared" ref="CE56" si="505">SUM(BW56:CD56)</f>
        <v>0</v>
      </c>
      <c r="CF56" s="223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">
      <c r="A57" s="128" t="s">
        <v>241</v>
      </c>
      <c r="B57" s="122"/>
      <c r="C57" s="140"/>
      <c r="D57" s="129"/>
      <c r="E57" s="130"/>
      <c r="F57" s="130"/>
      <c r="G57" s="11"/>
      <c r="H57" s="129"/>
      <c r="I57" s="130"/>
      <c r="J57" s="130"/>
      <c r="K57" s="130"/>
      <c r="L57" s="130"/>
      <c r="M57" s="130"/>
      <c r="N57" s="11"/>
      <c r="O57" s="145"/>
      <c r="P57" s="145"/>
      <c r="Q57" s="129"/>
      <c r="R57" s="130"/>
      <c r="S57" s="130"/>
      <c r="T57" s="130"/>
      <c r="U57" s="130"/>
      <c r="V57" s="130"/>
      <c r="W57" s="11"/>
      <c r="X57" s="8"/>
      <c r="Y57" s="145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37"/>
      <c r="AE57" s="237"/>
      <c r="AF57" s="237"/>
      <c r="AG57" s="70">
        <f t="shared" ref="AG57" si="518">BL57</f>
        <v>0</v>
      </c>
      <c r="AH57" s="237"/>
      <c r="AI57" s="237"/>
      <c r="AJ57" s="237"/>
      <c r="AK57" s="70">
        <f t="shared" ref="AK57" si="519">BM57</f>
        <v>0</v>
      </c>
      <c r="AL57" s="237"/>
      <c r="AM57" s="237"/>
      <c r="AN57" s="237"/>
      <c r="AO57" s="70">
        <f t="shared" ref="AO57" si="520">BN57</f>
        <v>0</v>
      </c>
      <c r="AP57" s="237"/>
      <c r="AQ57" s="237"/>
      <c r="AR57" s="237"/>
      <c r="AS57" s="70">
        <f t="shared" ref="AS57" si="521">BO57</f>
        <v>0</v>
      </c>
      <c r="AT57" s="237"/>
      <c r="AU57" s="237"/>
      <c r="AV57" s="237"/>
      <c r="AW57" s="70">
        <f t="shared" ref="AW57" si="522">BP57</f>
        <v>0</v>
      </c>
      <c r="AX57" s="237"/>
      <c r="AY57" s="237"/>
      <c r="AZ57" s="237"/>
      <c r="BA57" s="70">
        <f t="shared" ref="BA57" si="523">BQ57</f>
        <v>0</v>
      </c>
      <c r="BB57" s="237"/>
      <c r="BC57" s="237"/>
      <c r="BD57" s="237"/>
      <c r="BE57" s="70">
        <f t="shared" ref="BE57" si="524">BR57</f>
        <v>0</v>
      </c>
      <c r="BF57" s="237"/>
      <c r="BG57" s="237"/>
      <c r="BH57" s="237"/>
      <c r="BI57" s="70">
        <f t="shared" ref="BI57" si="525">BS57</f>
        <v>0</v>
      </c>
      <c r="BJ57" s="63">
        <f t="shared" ref="BJ57" si="526">IF(ISERROR(AC57/X57),0,AC57/X57)</f>
        <v>0</v>
      </c>
      <c r="BK57" s="125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9">
        <f t="shared" ref="CE57" si="529">SUM(BW57:CD57)</f>
        <v>0</v>
      </c>
      <c r="CF57" s="223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">
      <c r="A58" s="128" t="s">
        <v>242</v>
      </c>
      <c r="B58" s="122"/>
      <c r="C58" s="140"/>
      <c r="D58" s="129"/>
      <c r="E58" s="130"/>
      <c r="F58" s="130"/>
      <c r="G58" s="11"/>
      <c r="H58" s="129"/>
      <c r="I58" s="130"/>
      <c r="J58" s="130"/>
      <c r="K58" s="130"/>
      <c r="L58" s="130"/>
      <c r="M58" s="130"/>
      <c r="N58" s="11"/>
      <c r="O58" s="145"/>
      <c r="P58" s="145"/>
      <c r="Q58" s="129"/>
      <c r="R58" s="130"/>
      <c r="S58" s="130"/>
      <c r="T58" s="130"/>
      <c r="U58" s="130"/>
      <c r="V58" s="130"/>
      <c r="W58" s="11"/>
      <c r="X58" s="8"/>
      <c r="Y58" s="145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37"/>
      <c r="AE58" s="237"/>
      <c r="AF58" s="237"/>
      <c r="AG58" s="70">
        <f t="shared" ref="AG58" si="542">BL58</f>
        <v>0</v>
      </c>
      <c r="AH58" s="237"/>
      <c r="AI58" s="237"/>
      <c r="AJ58" s="237"/>
      <c r="AK58" s="70">
        <f t="shared" ref="AK58" si="543">BM58</f>
        <v>0</v>
      </c>
      <c r="AL58" s="237"/>
      <c r="AM58" s="237"/>
      <c r="AN58" s="237"/>
      <c r="AO58" s="70">
        <f t="shared" ref="AO58" si="544">BN58</f>
        <v>0</v>
      </c>
      <c r="AP58" s="237"/>
      <c r="AQ58" s="237"/>
      <c r="AR58" s="237"/>
      <c r="AS58" s="70">
        <f t="shared" ref="AS58" si="545">BO58</f>
        <v>0</v>
      </c>
      <c r="AT58" s="237"/>
      <c r="AU58" s="237"/>
      <c r="AV58" s="237"/>
      <c r="AW58" s="70">
        <f t="shared" ref="AW58" si="546">BP58</f>
        <v>0</v>
      </c>
      <c r="AX58" s="237"/>
      <c r="AY58" s="237"/>
      <c r="AZ58" s="237"/>
      <c r="BA58" s="70">
        <f t="shared" ref="BA58" si="547">BQ58</f>
        <v>0</v>
      </c>
      <c r="BB58" s="237"/>
      <c r="BC58" s="237"/>
      <c r="BD58" s="237"/>
      <c r="BE58" s="70">
        <f t="shared" ref="BE58" si="548">BR58</f>
        <v>0</v>
      </c>
      <c r="BF58" s="237"/>
      <c r="BG58" s="237"/>
      <c r="BH58" s="237"/>
      <c r="BI58" s="70">
        <f t="shared" ref="BI58" si="549">BS58</f>
        <v>0</v>
      </c>
      <c r="BJ58" s="63">
        <f t="shared" ref="BJ58" si="550">IF(ISERROR(AC58/X58),0,AC58/X58)</f>
        <v>0</v>
      </c>
      <c r="BK58" s="125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9">
        <f t="shared" ref="CE58" si="553">SUM(BW58:CD58)</f>
        <v>0</v>
      </c>
      <c r="CF58" s="223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">
      <c r="A59" s="128" t="s">
        <v>243</v>
      </c>
      <c r="B59" s="122"/>
      <c r="C59" s="140"/>
      <c r="D59" s="129"/>
      <c r="E59" s="130"/>
      <c r="F59" s="130"/>
      <c r="G59" s="11"/>
      <c r="H59" s="129"/>
      <c r="I59" s="130"/>
      <c r="J59" s="130"/>
      <c r="K59" s="130"/>
      <c r="L59" s="130"/>
      <c r="M59" s="130"/>
      <c r="N59" s="11"/>
      <c r="O59" s="145"/>
      <c r="P59" s="145"/>
      <c r="Q59" s="129"/>
      <c r="R59" s="130"/>
      <c r="S59" s="130"/>
      <c r="T59" s="130"/>
      <c r="U59" s="130"/>
      <c r="V59" s="130"/>
      <c r="W59" s="11"/>
      <c r="X59" s="8"/>
      <c r="Y59" s="145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37"/>
      <c r="AE59" s="237"/>
      <c r="AF59" s="237"/>
      <c r="AG59" s="70">
        <f t="shared" ref="AG59" si="566">BL59</f>
        <v>0</v>
      </c>
      <c r="AH59" s="237"/>
      <c r="AI59" s="237"/>
      <c r="AJ59" s="237"/>
      <c r="AK59" s="70">
        <f t="shared" ref="AK59" si="567">BM59</f>
        <v>0</v>
      </c>
      <c r="AL59" s="237"/>
      <c r="AM59" s="237"/>
      <c r="AN59" s="237"/>
      <c r="AO59" s="70">
        <f t="shared" ref="AO59" si="568">BN59</f>
        <v>0</v>
      </c>
      <c r="AP59" s="237"/>
      <c r="AQ59" s="237"/>
      <c r="AR59" s="237"/>
      <c r="AS59" s="70">
        <f t="shared" ref="AS59" si="569">BO59</f>
        <v>0</v>
      </c>
      <c r="AT59" s="237"/>
      <c r="AU59" s="237"/>
      <c r="AV59" s="237"/>
      <c r="AW59" s="70">
        <f t="shared" ref="AW59" si="570">BP59</f>
        <v>0</v>
      </c>
      <c r="AX59" s="237"/>
      <c r="AY59" s="237"/>
      <c r="AZ59" s="237"/>
      <c r="BA59" s="70">
        <f t="shared" ref="BA59" si="571">BQ59</f>
        <v>0</v>
      </c>
      <c r="BB59" s="237"/>
      <c r="BC59" s="237"/>
      <c r="BD59" s="237"/>
      <c r="BE59" s="70">
        <f t="shared" ref="BE59" si="572">BR59</f>
        <v>0</v>
      </c>
      <c r="BF59" s="237"/>
      <c r="BG59" s="237"/>
      <c r="BH59" s="237"/>
      <c r="BI59" s="70">
        <f t="shared" ref="BI59" si="573">BS59</f>
        <v>0</v>
      </c>
      <c r="BJ59" s="63">
        <f t="shared" ref="BJ59" si="574">IF(ISERROR(AC59/X59),0,AC59/X59)</f>
        <v>0</v>
      </c>
      <c r="BK59" s="125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9">
        <f t="shared" ref="CE59" si="577">SUM(BW59:CD59)</f>
        <v>0</v>
      </c>
      <c r="CF59" s="223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">
      <c r="A60" s="128" t="s">
        <v>244</v>
      </c>
      <c r="B60" s="122"/>
      <c r="C60" s="140"/>
      <c r="D60" s="129"/>
      <c r="E60" s="130"/>
      <c r="F60" s="130"/>
      <c r="G60" s="11"/>
      <c r="H60" s="129"/>
      <c r="I60" s="130"/>
      <c r="J60" s="130"/>
      <c r="K60" s="130"/>
      <c r="L60" s="130"/>
      <c r="M60" s="130"/>
      <c r="N60" s="11"/>
      <c r="O60" s="145"/>
      <c r="P60" s="145"/>
      <c r="Q60" s="129"/>
      <c r="R60" s="130"/>
      <c r="S60" s="130"/>
      <c r="T60" s="130"/>
      <c r="U60" s="130"/>
      <c r="V60" s="130"/>
      <c r="W60" s="11"/>
      <c r="X60" s="8"/>
      <c r="Y60" s="145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37"/>
      <c r="AE60" s="237"/>
      <c r="AF60" s="237"/>
      <c r="AG60" s="70">
        <f t="shared" ref="AG60" si="590">BL60</f>
        <v>0</v>
      </c>
      <c r="AH60" s="237"/>
      <c r="AI60" s="237"/>
      <c r="AJ60" s="237"/>
      <c r="AK60" s="70">
        <f t="shared" ref="AK60" si="591">BM60</f>
        <v>0</v>
      </c>
      <c r="AL60" s="237"/>
      <c r="AM60" s="237"/>
      <c r="AN60" s="237"/>
      <c r="AO60" s="70">
        <f t="shared" ref="AO60" si="592">BN60</f>
        <v>0</v>
      </c>
      <c r="AP60" s="237"/>
      <c r="AQ60" s="237"/>
      <c r="AR60" s="237"/>
      <c r="AS60" s="70">
        <f t="shared" ref="AS60" si="593">BO60</f>
        <v>0</v>
      </c>
      <c r="AT60" s="237"/>
      <c r="AU60" s="237"/>
      <c r="AV60" s="237"/>
      <c r="AW60" s="70">
        <f t="shared" ref="AW60" si="594">BP60</f>
        <v>0</v>
      </c>
      <c r="AX60" s="237"/>
      <c r="AY60" s="237"/>
      <c r="AZ60" s="237"/>
      <c r="BA60" s="70">
        <f t="shared" ref="BA60" si="595">BQ60</f>
        <v>0</v>
      </c>
      <c r="BB60" s="237"/>
      <c r="BC60" s="237"/>
      <c r="BD60" s="237"/>
      <c r="BE60" s="70">
        <f t="shared" ref="BE60" si="596">BR60</f>
        <v>0</v>
      </c>
      <c r="BF60" s="237"/>
      <c r="BG60" s="237"/>
      <c r="BH60" s="237"/>
      <c r="BI60" s="70">
        <f t="shared" ref="BI60" si="597">BS60</f>
        <v>0</v>
      </c>
      <c r="BJ60" s="63">
        <f t="shared" ref="BJ60" si="598">IF(ISERROR(AC60/X60),0,AC60/X60)</f>
        <v>0</v>
      </c>
      <c r="BK60" s="125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9">
        <f t="shared" ref="CE60" si="601">SUM(BW60:CD60)</f>
        <v>0</v>
      </c>
      <c r="CF60" s="223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">
      <c r="A61" s="128" t="s">
        <v>245</v>
      </c>
      <c r="B61" s="122"/>
      <c r="C61" s="140"/>
      <c r="D61" s="129"/>
      <c r="E61" s="130"/>
      <c r="F61" s="130"/>
      <c r="G61" s="11"/>
      <c r="H61" s="129"/>
      <c r="I61" s="130"/>
      <c r="J61" s="130"/>
      <c r="K61" s="130"/>
      <c r="L61" s="130"/>
      <c r="M61" s="130"/>
      <c r="N61" s="11"/>
      <c r="O61" s="145"/>
      <c r="P61" s="145"/>
      <c r="Q61" s="129"/>
      <c r="R61" s="130"/>
      <c r="S61" s="130"/>
      <c r="T61" s="130"/>
      <c r="U61" s="130"/>
      <c r="V61" s="130"/>
      <c r="W61" s="11"/>
      <c r="X61" s="8"/>
      <c r="Y61" s="145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37"/>
      <c r="AE61" s="237"/>
      <c r="AF61" s="237"/>
      <c r="AG61" s="70">
        <f t="shared" ref="AG61" si="614">BL61</f>
        <v>0</v>
      </c>
      <c r="AH61" s="237"/>
      <c r="AI61" s="237"/>
      <c r="AJ61" s="237"/>
      <c r="AK61" s="70">
        <f t="shared" ref="AK61" si="615">BM61</f>
        <v>0</v>
      </c>
      <c r="AL61" s="237"/>
      <c r="AM61" s="237"/>
      <c r="AN61" s="237"/>
      <c r="AO61" s="70">
        <f t="shared" ref="AO61" si="616">BN61</f>
        <v>0</v>
      </c>
      <c r="AP61" s="237"/>
      <c r="AQ61" s="237"/>
      <c r="AR61" s="237"/>
      <c r="AS61" s="70">
        <f t="shared" ref="AS61" si="617">BO61</f>
        <v>0</v>
      </c>
      <c r="AT61" s="237"/>
      <c r="AU61" s="237"/>
      <c r="AV61" s="237"/>
      <c r="AW61" s="70">
        <f t="shared" ref="AW61" si="618">BP61</f>
        <v>0</v>
      </c>
      <c r="AX61" s="237"/>
      <c r="AY61" s="237"/>
      <c r="AZ61" s="237"/>
      <c r="BA61" s="70">
        <f t="shared" ref="BA61" si="619">BQ61</f>
        <v>0</v>
      </c>
      <c r="BB61" s="237"/>
      <c r="BC61" s="237"/>
      <c r="BD61" s="237"/>
      <c r="BE61" s="70">
        <f t="shared" ref="BE61" si="620">BR61</f>
        <v>0</v>
      </c>
      <c r="BF61" s="237"/>
      <c r="BG61" s="237"/>
      <c r="BH61" s="237"/>
      <c r="BI61" s="70">
        <f t="shared" ref="BI61" si="621">BS61</f>
        <v>0</v>
      </c>
      <c r="BJ61" s="63">
        <f t="shared" ref="BJ61" si="622">IF(ISERROR(AC61/X61),0,AC61/X61)</f>
        <v>0</v>
      </c>
      <c r="BK61" s="125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9">
        <f t="shared" ref="CE61" si="625">SUM(BW61:CD61)</f>
        <v>0</v>
      </c>
      <c r="CF61" s="223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">
      <c r="A62" s="128" t="s">
        <v>246</v>
      </c>
      <c r="B62" s="122"/>
      <c r="C62" s="140"/>
      <c r="D62" s="129"/>
      <c r="E62" s="130"/>
      <c r="F62" s="130"/>
      <c r="G62" s="11"/>
      <c r="H62" s="129"/>
      <c r="I62" s="130"/>
      <c r="J62" s="130"/>
      <c r="K62" s="130"/>
      <c r="L62" s="130"/>
      <c r="M62" s="130"/>
      <c r="N62" s="11"/>
      <c r="O62" s="145"/>
      <c r="P62" s="145"/>
      <c r="Q62" s="129"/>
      <c r="R62" s="130"/>
      <c r="S62" s="130"/>
      <c r="T62" s="130"/>
      <c r="U62" s="130"/>
      <c r="V62" s="130"/>
      <c r="W62" s="11"/>
      <c r="X62" s="8"/>
      <c r="Y62" s="145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37"/>
      <c r="AE62" s="237"/>
      <c r="AF62" s="237"/>
      <c r="AG62" s="70">
        <f t="shared" ref="AG62" si="638">BL62</f>
        <v>0</v>
      </c>
      <c r="AH62" s="237"/>
      <c r="AI62" s="237"/>
      <c r="AJ62" s="237"/>
      <c r="AK62" s="70">
        <f t="shared" ref="AK62" si="639">BM62</f>
        <v>0</v>
      </c>
      <c r="AL62" s="237"/>
      <c r="AM62" s="237"/>
      <c r="AN62" s="237"/>
      <c r="AO62" s="70">
        <f t="shared" ref="AO62" si="640">BN62</f>
        <v>0</v>
      </c>
      <c r="AP62" s="237"/>
      <c r="AQ62" s="237"/>
      <c r="AR62" s="237"/>
      <c r="AS62" s="70">
        <f t="shared" ref="AS62" si="641">BO62</f>
        <v>0</v>
      </c>
      <c r="AT62" s="237"/>
      <c r="AU62" s="237"/>
      <c r="AV62" s="237"/>
      <c r="AW62" s="70">
        <f t="shared" ref="AW62" si="642">BP62</f>
        <v>0</v>
      </c>
      <c r="AX62" s="237"/>
      <c r="AY62" s="237"/>
      <c r="AZ62" s="237"/>
      <c r="BA62" s="70">
        <f t="shared" ref="BA62" si="643">BQ62</f>
        <v>0</v>
      </c>
      <c r="BB62" s="237"/>
      <c r="BC62" s="237"/>
      <c r="BD62" s="237"/>
      <c r="BE62" s="70">
        <f t="shared" ref="BE62" si="644">BR62</f>
        <v>0</v>
      </c>
      <c r="BF62" s="237"/>
      <c r="BG62" s="237"/>
      <c r="BH62" s="237"/>
      <c r="BI62" s="70">
        <f t="shared" ref="BI62" si="645">BS62</f>
        <v>0</v>
      </c>
      <c r="BJ62" s="63">
        <f t="shared" ref="BJ62" si="646">IF(ISERROR(AC62/X62),0,AC62/X62)</f>
        <v>0</v>
      </c>
      <c r="BK62" s="125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9">
        <f t="shared" ref="CE62" si="649">SUM(BW62:CD62)</f>
        <v>0</v>
      </c>
      <c r="CF62" s="223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">
      <c r="A63" s="128" t="s">
        <v>247</v>
      </c>
      <c r="B63" s="122"/>
      <c r="C63" s="140"/>
      <c r="D63" s="129"/>
      <c r="E63" s="130"/>
      <c r="F63" s="130"/>
      <c r="G63" s="11"/>
      <c r="H63" s="129"/>
      <c r="I63" s="130"/>
      <c r="J63" s="130"/>
      <c r="K63" s="130"/>
      <c r="L63" s="130"/>
      <c r="M63" s="130"/>
      <c r="N63" s="11"/>
      <c r="O63" s="145"/>
      <c r="P63" s="145"/>
      <c r="Q63" s="129"/>
      <c r="R63" s="130"/>
      <c r="S63" s="130"/>
      <c r="T63" s="130"/>
      <c r="U63" s="130"/>
      <c r="V63" s="130"/>
      <c r="W63" s="11"/>
      <c r="X63" s="8"/>
      <c r="Y63" s="145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37"/>
      <c r="AE63" s="237"/>
      <c r="AF63" s="237"/>
      <c r="AG63" s="70">
        <f t="shared" ref="AG63" si="662">BL63</f>
        <v>0</v>
      </c>
      <c r="AH63" s="237"/>
      <c r="AI63" s="237"/>
      <c r="AJ63" s="237"/>
      <c r="AK63" s="70">
        <f t="shared" ref="AK63" si="663">BM63</f>
        <v>0</v>
      </c>
      <c r="AL63" s="237"/>
      <c r="AM63" s="237"/>
      <c r="AN63" s="237"/>
      <c r="AO63" s="70">
        <f t="shared" ref="AO63" si="664">BN63</f>
        <v>0</v>
      </c>
      <c r="AP63" s="237"/>
      <c r="AQ63" s="237"/>
      <c r="AR63" s="237"/>
      <c r="AS63" s="70">
        <f t="shared" ref="AS63" si="665">BO63</f>
        <v>0</v>
      </c>
      <c r="AT63" s="237"/>
      <c r="AU63" s="237"/>
      <c r="AV63" s="237"/>
      <c r="AW63" s="70">
        <f t="shared" ref="AW63" si="666">BP63</f>
        <v>0</v>
      </c>
      <c r="AX63" s="237"/>
      <c r="AY63" s="237"/>
      <c r="AZ63" s="237"/>
      <c r="BA63" s="70">
        <f t="shared" ref="BA63" si="667">BQ63</f>
        <v>0</v>
      </c>
      <c r="BB63" s="237"/>
      <c r="BC63" s="237"/>
      <c r="BD63" s="237"/>
      <c r="BE63" s="70">
        <f t="shared" ref="BE63" si="668">BR63</f>
        <v>0</v>
      </c>
      <c r="BF63" s="237"/>
      <c r="BG63" s="237"/>
      <c r="BH63" s="237"/>
      <c r="BI63" s="70">
        <f t="shared" ref="BI63" si="669">BS63</f>
        <v>0</v>
      </c>
      <c r="BJ63" s="63">
        <f t="shared" ref="BJ63" si="670">IF(ISERROR(AC63/X63),0,AC63/X63)</f>
        <v>0</v>
      </c>
      <c r="BK63" s="125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9">
        <f t="shared" ref="CE63" si="673">SUM(BW63:CD63)</f>
        <v>0</v>
      </c>
      <c r="CF63" s="223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">
      <c r="A64" s="128" t="s">
        <v>248</v>
      </c>
      <c r="B64" s="122"/>
      <c r="C64" s="140"/>
      <c r="D64" s="129"/>
      <c r="E64" s="130"/>
      <c r="F64" s="130"/>
      <c r="G64" s="11"/>
      <c r="H64" s="129"/>
      <c r="I64" s="130"/>
      <c r="J64" s="130"/>
      <c r="K64" s="130"/>
      <c r="L64" s="130"/>
      <c r="M64" s="130"/>
      <c r="N64" s="11"/>
      <c r="O64" s="145"/>
      <c r="P64" s="145"/>
      <c r="Q64" s="129"/>
      <c r="R64" s="130"/>
      <c r="S64" s="130"/>
      <c r="T64" s="130"/>
      <c r="U64" s="130"/>
      <c r="V64" s="130"/>
      <c r="W64" s="11"/>
      <c r="X64" s="8"/>
      <c r="Y64" s="145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37"/>
      <c r="AE64" s="237"/>
      <c r="AF64" s="237"/>
      <c r="AG64" s="70">
        <f t="shared" ref="AG64" si="686">BL64</f>
        <v>0</v>
      </c>
      <c r="AH64" s="237"/>
      <c r="AI64" s="237"/>
      <c r="AJ64" s="237"/>
      <c r="AK64" s="70">
        <f t="shared" ref="AK64" si="687">BM64</f>
        <v>0</v>
      </c>
      <c r="AL64" s="237"/>
      <c r="AM64" s="237"/>
      <c r="AN64" s="237"/>
      <c r="AO64" s="70">
        <f t="shared" ref="AO64" si="688">BN64</f>
        <v>0</v>
      </c>
      <c r="AP64" s="237"/>
      <c r="AQ64" s="237"/>
      <c r="AR64" s="237"/>
      <c r="AS64" s="70">
        <f t="shared" ref="AS64" si="689">BO64</f>
        <v>0</v>
      </c>
      <c r="AT64" s="237"/>
      <c r="AU64" s="237"/>
      <c r="AV64" s="237"/>
      <c r="AW64" s="70">
        <f t="shared" ref="AW64" si="690">BP64</f>
        <v>0</v>
      </c>
      <c r="AX64" s="237"/>
      <c r="AY64" s="237"/>
      <c r="AZ64" s="237"/>
      <c r="BA64" s="70">
        <f t="shared" ref="BA64" si="691">BQ64</f>
        <v>0</v>
      </c>
      <c r="BB64" s="237"/>
      <c r="BC64" s="237"/>
      <c r="BD64" s="237"/>
      <c r="BE64" s="70">
        <f t="shared" ref="BE64" si="692">BR64</f>
        <v>0</v>
      </c>
      <c r="BF64" s="237"/>
      <c r="BG64" s="237"/>
      <c r="BH64" s="237"/>
      <c r="BI64" s="70">
        <f t="shared" ref="BI64" si="693">BS64</f>
        <v>0</v>
      </c>
      <c r="BJ64" s="63">
        <f t="shared" ref="BJ64" si="694">IF(ISERROR(AC64/X64),0,AC64/X64)</f>
        <v>0</v>
      </c>
      <c r="BK64" s="125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9">
        <f t="shared" ref="CE64" si="697">SUM(BW64:CD64)</f>
        <v>0</v>
      </c>
      <c r="CF64" s="223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">
      <c r="A65" s="189" t="s">
        <v>24</v>
      </c>
      <c r="B65" s="122" t="s">
        <v>179</v>
      </c>
      <c r="C65" s="140"/>
      <c r="D65" s="129"/>
      <c r="E65" s="130"/>
      <c r="F65" s="130"/>
      <c r="G65" s="11"/>
      <c r="H65" s="129"/>
      <c r="I65" s="130"/>
      <c r="J65" s="130"/>
      <c r="K65" s="130"/>
      <c r="L65" s="130"/>
      <c r="M65" s="130"/>
      <c r="N65" s="11"/>
      <c r="O65" s="145"/>
      <c r="P65" s="145"/>
      <c r="Q65" s="129"/>
      <c r="R65" s="130"/>
      <c r="S65" s="130"/>
      <c r="T65" s="130"/>
      <c r="U65" s="130"/>
      <c r="V65" s="130"/>
      <c r="W65" s="11"/>
      <c r="X65" s="8"/>
      <c r="Y65" s="8"/>
      <c r="Z65" s="8"/>
      <c r="AA65" s="8"/>
      <c r="AB65" s="8"/>
      <c r="AC65" s="8"/>
      <c r="AD65" s="237"/>
      <c r="AE65" s="237"/>
      <c r="AF65" s="237"/>
      <c r="AG65" s="320"/>
      <c r="AH65" s="237"/>
      <c r="AI65" s="237"/>
      <c r="AJ65" s="237"/>
      <c r="AK65" s="320"/>
      <c r="AL65" s="237"/>
      <c r="AM65" s="237"/>
      <c r="AN65" s="237"/>
      <c r="AO65" s="320"/>
      <c r="AP65" s="237"/>
      <c r="AQ65" s="237"/>
      <c r="AR65" s="237"/>
      <c r="AS65" s="320"/>
      <c r="AT65" s="237"/>
      <c r="AU65" s="237"/>
      <c r="AV65" s="237"/>
      <c r="AW65" s="320"/>
      <c r="AX65" s="237"/>
      <c r="AY65" s="237"/>
      <c r="AZ65" s="237"/>
      <c r="BA65" s="320"/>
      <c r="BB65" s="237"/>
      <c r="BC65" s="237"/>
      <c r="BD65" s="237"/>
      <c r="BE65" s="320"/>
      <c r="BF65" s="237"/>
      <c r="BG65" s="237"/>
      <c r="BH65" s="237"/>
      <c r="BI65" s="320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9"/>
      <c r="CF65" s="223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">
      <c r="A66" s="189" t="s">
        <v>24</v>
      </c>
      <c r="B66" s="122" t="s">
        <v>180</v>
      </c>
      <c r="C66" s="140"/>
      <c r="D66" s="129"/>
      <c r="E66" s="130"/>
      <c r="F66" s="130"/>
      <c r="G66" s="11"/>
      <c r="H66" s="129"/>
      <c r="I66" s="130"/>
      <c r="J66" s="130"/>
      <c r="K66" s="130"/>
      <c r="L66" s="130"/>
      <c r="M66" s="130"/>
      <c r="N66" s="11"/>
      <c r="O66" s="145"/>
      <c r="P66" s="145"/>
      <c r="Q66" s="129"/>
      <c r="R66" s="130"/>
      <c r="S66" s="130"/>
      <c r="T66" s="130"/>
      <c r="U66" s="130"/>
      <c r="V66" s="130"/>
      <c r="W66" s="11"/>
      <c r="X66" s="8"/>
      <c r="Y66" s="8"/>
      <c r="Z66" s="8"/>
      <c r="AA66" s="8"/>
      <c r="AB66" s="8"/>
      <c r="AC66" s="8"/>
      <c r="AD66" s="237"/>
      <c r="AE66" s="237"/>
      <c r="AF66" s="237"/>
      <c r="AG66" s="320"/>
      <c r="AH66" s="237"/>
      <c r="AI66" s="237"/>
      <c r="AJ66" s="237"/>
      <c r="AK66" s="320"/>
      <c r="AL66" s="237"/>
      <c r="AM66" s="237"/>
      <c r="AN66" s="237"/>
      <c r="AO66" s="320"/>
      <c r="AP66" s="237"/>
      <c r="AQ66" s="237"/>
      <c r="AR66" s="237"/>
      <c r="AS66" s="320"/>
      <c r="AT66" s="237"/>
      <c r="AU66" s="237"/>
      <c r="AV66" s="237"/>
      <c r="AW66" s="320"/>
      <c r="AX66" s="237"/>
      <c r="AY66" s="237"/>
      <c r="AZ66" s="237"/>
      <c r="BA66" s="320"/>
      <c r="BB66" s="237"/>
      <c r="BC66" s="237"/>
      <c r="BD66" s="237"/>
      <c r="BE66" s="320"/>
      <c r="BF66" s="237"/>
      <c r="BG66" s="237"/>
      <c r="BH66" s="237"/>
      <c r="BI66" s="320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9"/>
      <c r="CF66" s="223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1.25" hidden="1" x14ac:dyDescent="0.2">
      <c r="A67" s="189" t="s">
        <v>24</v>
      </c>
      <c r="B67" s="122"/>
      <c r="C67" s="140"/>
      <c r="D67" s="129"/>
      <c r="E67" s="130"/>
      <c r="F67" s="130"/>
      <c r="G67" s="11"/>
      <c r="H67" s="129"/>
      <c r="I67" s="130"/>
      <c r="J67" s="130"/>
      <c r="K67" s="130"/>
      <c r="L67" s="130"/>
      <c r="M67" s="130"/>
      <c r="N67" s="11"/>
      <c r="O67" s="145"/>
      <c r="P67" s="145"/>
      <c r="Q67" s="129"/>
      <c r="R67" s="130"/>
      <c r="S67" s="130"/>
      <c r="T67" s="130"/>
      <c r="U67" s="130"/>
      <c r="V67" s="130"/>
      <c r="W67" s="11"/>
      <c r="X67" s="8"/>
      <c r="Y67" s="8"/>
      <c r="Z67" s="8"/>
      <c r="AA67" s="8"/>
      <c r="AB67" s="8"/>
      <c r="AC67" s="8"/>
      <c r="AD67" s="237"/>
      <c r="AE67" s="237"/>
      <c r="AF67" s="237"/>
      <c r="AG67" s="320"/>
      <c r="AH67" s="237"/>
      <c r="AI67" s="237"/>
      <c r="AJ67" s="237"/>
      <c r="AK67" s="320"/>
      <c r="AL67" s="237"/>
      <c r="AM67" s="237"/>
      <c r="AN67" s="237"/>
      <c r="AO67" s="320"/>
      <c r="AP67" s="237"/>
      <c r="AQ67" s="237"/>
      <c r="AR67" s="237"/>
      <c r="AS67" s="320"/>
      <c r="AT67" s="237"/>
      <c r="AU67" s="237"/>
      <c r="AV67" s="237"/>
      <c r="AW67" s="320"/>
      <c r="AX67" s="237"/>
      <c r="AY67" s="237"/>
      <c r="AZ67" s="237"/>
      <c r="BA67" s="320"/>
      <c r="BB67" s="237"/>
      <c r="BC67" s="237"/>
      <c r="BD67" s="237"/>
      <c r="BE67" s="320"/>
      <c r="BF67" s="237"/>
      <c r="BG67" s="237"/>
      <c r="BH67" s="237"/>
      <c r="BI67" s="320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9"/>
      <c r="CF67" s="223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1.25" hidden="1" x14ac:dyDescent="0.2">
      <c r="A68" s="189" t="s">
        <v>24</v>
      </c>
      <c r="B68" s="122"/>
      <c r="C68" s="140"/>
      <c r="D68" s="129"/>
      <c r="E68" s="130"/>
      <c r="F68" s="130"/>
      <c r="G68" s="11"/>
      <c r="H68" s="129"/>
      <c r="I68" s="130"/>
      <c r="J68" s="130"/>
      <c r="K68" s="130"/>
      <c r="L68" s="130"/>
      <c r="M68" s="130"/>
      <c r="N68" s="11"/>
      <c r="O68" s="145"/>
      <c r="P68" s="145"/>
      <c r="Q68" s="129"/>
      <c r="R68" s="130"/>
      <c r="S68" s="130"/>
      <c r="T68" s="130"/>
      <c r="U68" s="130"/>
      <c r="V68" s="130"/>
      <c r="W68" s="11"/>
      <c r="X68" s="8"/>
      <c r="Y68" s="8"/>
      <c r="Z68" s="8"/>
      <c r="AA68" s="8"/>
      <c r="AB68" s="8"/>
      <c r="AC68" s="8"/>
      <c r="AD68" s="237"/>
      <c r="AE68" s="237"/>
      <c r="AF68" s="237"/>
      <c r="AG68" s="320"/>
      <c r="AH68" s="237"/>
      <c r="AI68" s="237"/>
      <c r="AJ68" s="237"/>
      <c r="AK68" s="320"/>
      <c r="AL68" s="237"/>
      <c r="AM68" s="237"/>
      <c r="AN68" s="237"/>
      <c r="AO68" s="320"/>
      <c r="AP68" s="237"/>
      <c r="AQ68" s="237"/>
      <c r="AR68" s="237"/>
      <c r="AS68" s="320"/>
      <c r="AT68" s="237"/>
      <c r="AU68" s="237"/>
      <c r="AV68" s="237"/>
      <c r="AW68" s="320"/>
      <c r="AX68" s="237"/>
      <c r="AY68" s="237"/>
      <c r="AZ68" s="237"/>
      <c r="BA68" s="320"/>
      <c r="BB68" s="237"/>
      <c r="BC68" s="237"/>
      <c r="BD68" s="237"/>
      <c r="BE68" s="320"/>
      <c r="BF68" s="237"/>
      <c r="BG68" s="237"/>
      <c r="BH68" s="237"/>
      <c r="BI68" s="320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9"/>
      <c r="CF68" s="223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9" t="s">
        <v>24</v>
      </c>
      <c r="B69" s="245" t="s">
        <v>262</v>
      </c>
      <c r="C69" s="190"/>
      <c r="D69" s="191"/>
      <c r="E69" s="191"/>
      <c r="F69" s="191"/>
      <c r="G69" s="191"/>
      <c r="H69" s="191"/>
      <c r="I69" s="192"/>
      <c r="J69" s="192"/>
      <c r="K69" s="191"/>
      <c r="L69" s="191"/>
      <c r="M69" s="191"/>
      <c r="N69" s="191"/>
      <c r="O69" s="180"/>
      <c r="P69" s="180"/>
      <c r="Q69" s="191"/>
      <c r="R69" s="191"/>
      <c r="S69" s="191"/>
      <c r="T69" s="192"/>
      <c r="U69" s="192"/>
      <c r="V69" s="192"/>
      <c r="W69" s="198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710">SUMIF($A15:$A64,"&gt;'#'",Z15:Z64)</f>
        <v>168</v>
      </c>
      <c r="AA69" s="35">
        <f t="shared" ref="AA69:AB69" si="711">SUMIF($A15:$A64,"&gt;'#'",AA15:AA64)</f>
        <v>0</v>
      </c>
      <c r="AB69" s="35">
        <f t="shared" si="711"/>
        <v>196</v>
      </c>
      <c r="AC69" s="35">
        <f t="shared" si="710"/>
        <v>1040</v>
      </c>
      <c r="AD69" s="230">
        <f>SUM(AD15:AD64)</f>
        <v>98</v>
      </c>
      <c r="AE69" s="230">
        <f>SUM(AE15:AE64)</f>
        <v>0</v>
      </c>
      <c r="AF69" s="230">
        <f>SUM(AF15:AF64)</f>
        <v>112</v>
      </c>
      <c r="AG69" s="228">
        <f t="shared" ref="AG69:BI69" si="712">SUM(AG15:AG64)</f>
        <v>29</v>
      </c>
      <c r="AH69" s="230">
        <f t="shared" si="712"/>
        <v>56</v>
      </c>
      <c r="AI69" s="230">
        <f t="shared" ref="AI69:AJ69" si="713">SUM(AI15:AI64)</f>
        <v>0</v>
      </c>
      <c r="AJ69" s="230">
        <f t="shared" si="713"/>
        <v>70</v>
      </c>
      <c r="AK69" s="228">
        <f t="shared" si="712"/>
        <v>15</v>
      </c>
      <c r="AL69" s="230">
        <f t="shared" si="712"/>
        <v>14</v>
      </c>
      <c r="AM69" s="230">
        <f t="shared" ref="AM69:AN69" si="714">SUM(AM15:AM64)</f>
        <v>0</v>
      </c>
      <c r="AN69" s="230">
        <f t="shared" si="714"/>
        <v>14</v>
      </c>
      <c r="AO69" s="228">
        <f t="shared" si="712"/>
        <v>2.8</v>
      </c>
      <c r="AP69" s="230">
        <f t="shared" si="712"/>
        <v>0</v>
      </c>
      <c r="AQ69" s="230">
        <f t="shared" ref="AQ69:AR69" si="715">SUM(AQ15:AQ64)</f>
        <v>0</v>
      </c>
      <c r="AR69" s="230">
        <f t="shared" si="715"/>
        <v>0</v>
      </c>
      <c r="AS69" s="228">
        <f t="shared" si="712"/>
        <v>0</v>
      </c>
      <c r="AT69" s="230">
        <f t="shared" si="712"/>
        <v>0</v>
      </c>
      <c r="AU69" s="230">
        <f t="shared" ref="AU69:AV69" si="716">SUM(AU15:AU64)</f>
        <v>0</v>
      </c>
      <c r="AV69" s="230">
        <f t="shared" si="716"/>
        <v>0</v>
      </c>
      <c r="AW69" s="228">
        <f t="shared" si="712"/>
        <v>0</v>
      </c>
      <c r="AX69" s="230">
        <f t="shared" si="712"/>
        <v>0</v>
      </c>
      <c r="AY69" s="230">
        <f t="shared" ref="AY69:AZ69" si="717">SUM(AY15:AY64)</f>
        <v>0</v>
      </c>
      <c r="AZ69" s="230">
        <f t="shared" si="717"/>
        <v>0</v>
      </c>
      <c r="BA69" s="228">
        <f t="shared" si="712"/>
        <v>0</v>
      </c>
      <c r="BB69" s="230">
        <f t="shared" si="712"/>
        <v>0</v>
      </c>
      <c r="BC69" s="230">
        <f t="shared" ref="BC69:BD69" si="718">SUM(BC15:BC64)</f>
        <v>0</v>
      </c>
      <c r="BD69" s="230">
        <f t="shared" si="718"/>
        <v>0</v>
      </c>
      <c r="BE69" s="228">
        <f t="shared" si="712"/>
        <v>0</v>
      </c>
      <c r="BF69" s="230">
        <f t="shared" si="712"/>
        <v>0</v>
      </c>
      <c r="BG69" s="230">
        <f t="shared" ref="BG69:BH69" si="719">SUM(BG15:BG64)</f>
        <v>0</v>
      </c>
      <c r="BH69" s="230">
        <f t="shared" si="719"/>
        <v>0</v>
      </c>
      <c r="BI69" s="228">
        <f t="shared" si="712"/>
        <v>0</v>
      </c>
      <c r="BJ69" s="64">
        <f t="shared" si="0"/>
        <v>0.7407407407407407</v>
      </c>
      <c r="BK69" s="54"/>
      <c r="BL69" s="84">
        <f>SUM(BL15:BL68)</f>
        <v>29</v>
      </c>
      <c r="BM69" s="84">
        <f t="shared" ref="BM69:BT69" si="720">SUM(BM15:BM68)</f>
        <v>15</v>
      </c>
      <c r="BN69" s="84">
        <f t="shared" si="720"/>
        <v>2.8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46.8</v>
      </c>
      <c r="BW69" s="37">
        <f>SUM(BW15:BW68)</f>
        <v>29</v>
      </c>
      <c r="BX69" s="37">
        <f t="shared" ref="BX69:CE69" si="721">SUM(BX15:BX68)</f>
        <v>15</v>
      </c>
      <c r="BY69" s="37">
        <f t="shared" si="721"/>
        <v>2.75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210">
        <f t="shared" si="721"/>
        <v>46.75</v>
      </c>
      <c r="CF69" s="224"/>
      <c r="CG69" s="23" t="s">
        <v>35</v>
      </c>
      <c r="CH69" s="78">
        <f>SUM(CH15:CH68)</f>
        <v>5</v>
      </c>
      <c r="CI69" s="78">
        <f t="shared" ref="CI69:CO69" si="722">SUM(CI15:CI68)</f>
        <v>3</v>
      </c>
      <c r="CJ69" s="78">
        <f t="shared" si="722"/>
        <v>1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9</v>
      </c>
      <c r="CQ69" s="78">
        <f>SUM(CQ15:CQ68)</f>
        <v>3</v>
      </c>
      <c r="CR69" s="78">
        <f t="shared" ref="CR69:CX69" si="723">SUM(CR15:CR68)</f>
        <v>2</v>
      </c>
      <c r="CS69" s="78">
        <f t="shared" si="723"/>
        <v>0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37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37">
        <f t="shared" si="725"/>
        <v>0</v>
      </c>
    </row>
    <row r="70" spans="1:125" s="2" customFormat="1" x14ac:dyDescent="0.2">
      <c r="A70" s="139"/>
      <c r="B70" s="158"/>
      <c r="C70" s="19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3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50"/>
      <c r="AD70" s="233"/>
      <c r="AE70" s="233"/>
      <c r="AF70" s="233"/>
      <c r="AG70" s="150"/>
      <c r="AH70" s="233"/>
      <c r="AI70" s="233"/>
      <c r="AJ70" s="233"/>
      <c r="AK70" s="150"/>
      <c r="AL70" s="233"/>
      <c r="AM70" s="233"/>
      <c r="AN70" s="233"/>
      <c r="AO70" s="150"/>
      <c r="AP70" s="233"/>
      <c r="AQ70" s="233"/>
      <c r="AR70" s="233"/>
      <c r="AS70" s="150"/>
      <c r="AT70" s="233"/>
      <c r="AU70" s="233"/>
      <c r="AV70" s="233"/>
      <c r="AW70" s="150"/>
      <c r="AX70" s="233"/>
      <c r="AY70" s="233"/>
      <c r="AZ70" s="233"/>
      <c r="BA70" s="150"/>
      <c r="BB70" s="233"/>
      <c r="BC70" s="233"/>
      <c r="BD70" s="233"/>
      <c r="BE70" s="150"/>
      <c r="BF70" s="233"/>
      <c r="BG70" s="233"/>
      <c r="BH70" s="233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5"/>
      <c r="CF70" s="218"/>
      <c r="DD70" s="672" t="s">
        <v>150</v>
      </c>
      <c r="DE70" s="673"/>
      <c r="DF70" s="673"/>
      <c r="DG70" s="673"/>
      <c r="DH70" s="673"/>
      <c r="DI70" s="673"/>
      <c r="DJ70" s="673"/>
      <c r="DK70" s="674"/>
      <c r="DL70" s="134" t="s">
        <v>35</v>
      </c>
      <c r="DM70" s="672" t="s">
        <v>151</v>
      </c>
      <c r="DN70" s="673"/>
      <c r="DO70" s="673"/>
      <c r="DP70" s="673"/>
      <c r="DQ70" s="673"/>
      <c r="DR70" s="673"/>
      <c r="DS70" s="673"/>
      <c r="DT70" s="674"/>
      <c r="DU70" s="134" t="s">
        <v>35</v>
      </c>
    </row>
    <row r="71" spans="1:125" s="2" customFormat="1" ht="13.5" customHeight="1" x14ac:dyDescent="0.2">
      <c r="A71" s="296" t="s">
        <v>249</v>
      </c>
      <c r="B71" s="330" t="s">
        <v>149</v>
      </c>
      <c r="C71" s="195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50"/>
      <c r="Y71" s="150"/>
      <c r="Z71" s="150"/>
      <c r="AA71" s="150"/>
      <c r="AB71" s="150"/>
      <c r="AC71" s="150"/>
      <c r="AD71" s="233"/>
      <c r="AE71" s="233"/>
      <c r="AF71" s="233"/>
      <c r="AG71" s="150"/>
      <c r="AH71" s="233"/>
      <c r="AI71" s="233"/>
      <c r="AJ71" s="233"/>
      <c r="AK71" s="150"/>
      <c r="AL71" s="233"/>
      <c r="AM71" s="233"/>
      <c r="AN71" s="233"/>
      <c r="AO71" s="150"/>
      <c r="AP71" s="233"/>
      <c r="AQ71" s="233"/>
      <c r="AR71" s="233"/>
      <c r="AS71" s="150"/>
      <c r="AT71" s="233"/>
      <c r="AU71" s="233"/>
      <c r="AV71" s="233"/>
      <c r="AW71" s="150"/>
      <c r="AX71" s="233"/>
      <c r="AY71" s="233"/>
      <c r="AZ71" s="233"/>
      <c r="BA71" s="150"/>
      <c r="BB71" s="233"/>
      <c r="BC71" s="233"/>
      <c r="BD71" s="233"/>
      <c r="BE71" s="150"/>
      <c r="BF71" s="233"/>
      <c r="BG71" s="233"/>
      <c r="BH71" s="233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5"/>
      <c r="CF71" s="218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76</v>
      </c>
    </row>
    <row r="72" spans="1:125" s="2" customFormat="1" x14ac:dyDescent="0.2">
      <c r="A72" s="339" t="str">
        <f>CONCATENATE($A$71,".",BX72)</f>
        <v>1.2.01</v>
      </c>
      <c r="B72" s="537" t="str">
        <f>'[2]ПЛАН НАВЧАЛЬНОГО ПРОЦЕСУ ДЕННА'!B72</f>
        <v>Аналiз фінансовоi звiтностi</v>
      </c>
      <c r="C72" s="140" t="s">
        <v>89</v>
      </c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8"/>
      <c r="P72" s="8">
        <v>1</v>
      </c>
      <c r="Q72" s="145"/>
      <c r="R72" s="145"/>
      <c r="S72" s="145"/>
      <c r="T72" s="145"/>
      <c r="U72" s="145"/>
      <c r="V72" s="145"/>
      <c r="W72" s="145"/>
      <c r="X72" s="145">
        <f t="shared" ref="X72:X79" si="726">Y72*$BR$7</f>
        <v>30</v>
      </c>
      <c r="Y72" s="145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37"/>
      <c r="AE72" s="237"/>
      <c r="AF72" s="237"/>
      <c r="AG72" s="70">
        <f>DD72+DM72</f>
        <v>1</v>
      </c>
      <c r="AH72" s="237"/>
      <c r="AI72" s="237"/>
      <c r="AJ72" s="237"/>
      <c r="AK72" s="70">
        <f>DE72+DN72</f>
        <v>0</v>
      </c>
      <c r="AL72" s="237"/>
      <c r="AM72" s="237"/>
      <c r="AN72" s="237"/>
      <c r="AO72" s="70">
        <f>DF72+DO72</f>
        <v>0</v>
      </c>
      <c r="AP72" s="237"/>
      <c r="AQ72" s="237"/>
      <c r="AR72" s="237"/>
      <c r="AS72" s="70">
        <f>DG72+DP72</f>
        <v>0</v>
      </c>
      <c r="AT72" s="237"/>
      <c r="AU72" s="237"/>
      <c r="AV72" s="237"/>
      <c r="AW72" s="70">
        <f>DH72+DQ72</f>
        <v>0</v>
      </c>
      <c r="AX72" s="237"/>
      <c r="AY72" s="237"/>
      <c r="AZ72" s="237"/>
      <c r="BA72" s="70">
        <f>DI72+DR72</f>
        <v>0</v>
      </c>
      <c r="BB72" s="237"/>
      <c r="BC72" s="237"/>
      <c r="BD72" s="237"/>
      <c r="BE72" s="70">
        <f>DJ72+DS72</f>
        <v>0</v>
      </c>
      <c r="BF72" s="237"/>
      <c r="BG72" s="237"/>
      <c r="BH72" s="237"/>
      <c r="BI72" s="70">
        <f>DK72+DT72</f>
        <v>0</v>
      </c>
      <c r="BJ72" s="63">
        <f t="shared" ref="BJ72:BJ79" si="730">IF(ISERROR(AC72/X72),0,AC72/X72)</f>
        <v>1</v>
      </c>
      <c r="BK72" s="125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80" t="s">
        <v>312</v>
      </c>
      <c r="BY72"/>
      <c r="BZ72"/>
      <c r="CA72"/>
      <c r="CB72"/>
      <c r="CC72"/>
      <c r="CD72"/>
      <c r="CE72" s="213"/>
      <c r="CF72" s="22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0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</v>
      </c>
      <c r="DM72" s="95">
        <f t="shared" ref="DM72:DM79" si="751">IF(VALUE($P72)=1,$BL$6,0)</f>
        <v>1</v>
      </c>
      <c r="DN72" s="95">
        <f t="shared" ref="DN72:DN79" si="752">IF(VALUE($P72)=2,$BL$6,0)</f>
        <v>0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1</v>
      </c>
    </row>
    <row r="73" spans="1:125" s="2" customFormat="1" hidden="1" x14ac:dyDescent="0.2">
      <c r="A73" s="339" t="str">
        <f t="shared" ref="A73:A79" si="760">CONCATENATE($A$71,".",BX73)</f>
        <v>1.2.02</v>
      </c>
      <c r="B73" s="157"/>
      <c r="C73" s="140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8"/>
      <c r="P73" s="8"/>
      <c r="Q73" s="145"/>
      <c r="R73" s="145"/>
      <c r="S73" s="145"/>
      <c r="T73" s="145"/>
      <c r="U73" s="145"/>
      <c r="V73" s="145"/>
      <c r="W73" s="145"/>
      <c r="X73" s="145">
        <f t="shared" si="726"/>
        <v>0</v>
      </c>
      <c r="Y73" s="145">
        <f t="shared" si="727"/>
        <v>0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0</v>
      </c>
      <c r="AD73" s="237"/>
      <c r="AE73" s="237"/>
      <c r="AF73" s="237"/>
      <c r="AG73" s="70">
        <f t="shared" ref="AG73:AG79" si="761">DD73+DM73</f>
        <v>0</v>
      </c>
      <c r="AH73" s="237"/>
      <c r="AI73" s="237"/>
      <c r="AJ73" s="237"/>
      <c r="AK73" s="70">
        <f t="shared" ref="AK73:AK79" si="762">DE73+DN73</f>
        <v>0</v>
      </c>
      <c r="AL73" s="237"/>
      <c r="AM73" s="237"/>
      <c r="AN73" s="237"/>
      <c r="AO73" s="70">
        <f t="shared" ref="AO73:AO79" si="763">DF73+DO73</f>
        <v>0</v>
      </c>
      <c r="AP73" s="237"/>
      <c r="AQ73" s="237"/>
      <c r="AR73" s="237"/>
      <c r="AS73" s="70">
        <f t="shared" ref="AS73:AS79" si="764">DG73+DP73</f>
        <v>0</v>
      </c>
      <c r="AT73" s="237"/>
      <c r="AU73" s="237"/>
      <c r="AV73" s="237"/>
      <c r="AW73" s="70">
        <f t="shared" ref="AW73:AW79" si="765">DH73+DQ73</f>
        <v>0</v>
      </c>
      <c r="AX73" s="237"/>
      <c r="AY73" s="237"/>
      <c r="AZ73" s="237"/>
      <c r="BA73" s="70">
        <f t="shared" ref="BA73:BA79" si="766">DI73+DR73</f>
        <v>0</v>
      </c>
      <c r="BB73" s="237"/>
      <c r="BC73" s="237"/>
      <c r="BD73" s="237"/>
      <c r="BE73" s="70">
        <f t="shared" ref="BE73:BE79" si="767">DJ73+DS73</f>
        <v>0</v>
      </c>
      <c r="BF73" s="237"/>
      <c r="BG73" s="237"/>
      <c r="BH73" s="237"/>
      <c r="BI73" s="70">
        <f t="shared" ref="BI73:BI79" si="768">DK73+DT73</f>
        <v>0</v>
      </c>
      <c r="BJ73" s="63">
        <f t="shared" si="730"/>
        <v>0</v>
      </c>
      <c r="BK73" s="125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80" t="s">
        <v>313</v>
      </c>
      <c r="BY73"/>
      <c r="BZ73"/>
      <c r="CA73"/>
      <c r="CB73"/>
      <c r="CC73"/>
      <c r="CD73"/>
      <c r="CE73" s="213"/>
      <c r="CF73" s="22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0</v>
      </c>
      <c r="DM73" s="95">
        <f t="shared" si="751"/>
        <v>0</v>
      </c>
      <c r="DN73" s="95">
        <f t="shared" si="752"/>
        <v>0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0</v>
      </c>
    </row>
    <row r="74" spans="1:125" s="2" customFormat="1" hidden="1" x14ac:dyDescent="0.2">
      <c r="A74" s="339" t="str">
        <f t="shared" si="760"/>
        <v>1.2.03</v>
      </c>
      <c r="B74" s="122"/>
      <c r="C74" s="140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8"/>
      <c r="P74" s="8"/>
      <c r="Q74" s="145"/>
      <c r="R74" s="145"/>
      <c r="S74" s="145"/>
      <c r="T74" s="145"/>
      <c r="U74" s="145"/>
      <c r="V74" s="145"/>
      <c r="W74" s="145"/>
      <c r="X74" s="145">
        <f t="shared" si="726"/>
        <v>0</v>
      </c>
      <c r="Y74" s="145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37"/>
      <c r="AE74" s="237"/>
      <c r="AF74" s="237"/>
      <c r="AG74" s="70">
        <f t="shared" si="761"/>
        <v>0</v>
      </c>
      <c r="AH74" s="237"/>
      <c r="AI74" s="237"/>
      <c r="AJ74" s="237"/>
      <c r="AK74" s="70">
        <f t="shared" si="762"/>
        <v>0</v>
      </c>
      <c r="AL74" s="237"/>
      <c r="AM74" s="237"/>
      <c r="AN74" s="237"/>
      <c r="AO74" s="70">
        <f t="shared" si="763"/>
        <v>0</v>
      </c>
      <c r="AP74" s="237"/>
      <c r="AQ74" s="237"/>
      <c r="AR74" s="237"/>
      <c r="AS74" s="70">
        <f t="shared" si="764"/>
        <v>0</v>
      </c>
      <c r="AT74" s="237"/>
      <c r="AU74" s="237"/>
      <c r="AV74" s="237"/>
      <c r="AW74" s="70">
        <f t="shared" si="765"/>
        <v>0</v>
      </c>
      <c r="AX74" s="237"/>
      <c r="AY74" s="237"/>
      <c r="AZ74" s="237"/>
      <c r="BA74" s="70">
        <f t="shared" si="766"/>
        <v>0</v>
      </c>
      <c r="BB74" s="237"/>
      <c r="BC74" s="237"/>
      <c r="BD74" s="237"/>
      <c r="BE74" s="70">
        <f t="shared" si="767"/>
        <v>0</v>
      </c>
      <c r="BF74" s="237"/>
      <c r="BG74" s="237"/>
      <c r="BH74" s="237"/>
      <c r="BI74" s="70">
        <f t="shared" si="768"/>
        <v>0</v>
      </c>
      <c r="BJ74" s="63">
        <f t="shared" si="730"/>
        <v>0</v>
      </c>
      <c r="BK74" s="125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80" t="s">
        <v>314</v>
      </c>
      <c r="BY74"/>
      <c r="BZ74"/>
      <c r="CA74"/>
      <c r="CB74"/>
      <c r="CC74"/>
      <c r="CD74"/>
      <c r="CE74" s="213"/>
      <c r="CF74" s="22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">
      <c r="A75" s="339" t="str">
        <f t="shared" si="760"/>
        <v>1.2.04</v>
      </c>
      <c r="B75" s="122"/>
      <c r="C75" s="140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8"/>
      <c r="P75" s="8"/>
      <c r="Q75" s="145"/>
      <c r="R75" s="145"/>
      <c r="S75" s="145"/>
      <c r="T75" s="145"/>
      <c r="U75" s="145"/>
      <c r="V75" s="145"/>
      <c r="W75" s="145"/>
      <c r="X75" s="145">
        <f t="shared" si="726"/>
        <v>0</v>
      </c>
      <c r="Y75" s="145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37"/>
      <c r="AE75" s="237"/>
      <c r="AF75" s="237"/>
      <c r="AG75" s="70">
        <f t="shared" si="761"/>
        <v>0</v>
      </c>
      <c r="AH75" s="237"/>
      <c r="AI75" s="237"/>
      <c r="AJ75" s="237"/>
      <c r="AK75" s="70">
        <f t="shared" si="762"/>
        <v>0</v>
      </c>
      <c r="AL75" s="237"/>
      <c r="AM75" s="237"/>
      <c r="AN75" s="237"/>
      <c r="AO75" s="70">
        <f t="shared" si="763"/>
        <v>0</v>
      </c>
      <c r="AP75" s="237"/>
      <c r="AQ75" s="237"/>
      <c r="AR75" s="237"/>
      <c r="AS75" s="70">
        <f t="shared" si="764"/>
        <v>0</v>
      </c>
      <c r="AT75" s="237"/>
      <c r="AU75" s="237"/>
      <c r="AV75" s="237"/>
      <c r="AW75" s="70">
        <f t="shared" si="765"/>
        <v>0</v>
      </c>
      <c r="AX75" s="237"/>
      <c r="AY75" s="237"/>
      <c r="AZ75" s="237"/>
      <c r="BA75" s="70">
        <f t="shared" si="766"/>
        <v>0</v>
      </c>
      <c r="BB75" s="237"/>
      <c r="BC75" s="237"/>
      <c r="BD75" s="237"/>
      <c r="BE75" s="70">
        <f t="shared" si="767"/>
        <v>0</v>
      </c>
      <c r="BF75" s="237"/>
      <c r="BG75" s="237"/>
      <c r="BH75" s="237"/>
      <c r="BI75" s="70">
        <f t="shared" si="768"/>
        <v>0</v>
      </c>
      <c r="BJ75" s="63">
        <f t="shared" si="730"/>
        <v>0</v>
      </c>
      <c r="BK75" s="125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80" t="s">
        <v>315</v>
      </c>
      <c r="BY75"/>
      <c r="BZ75"/>
      <c r="CA75"/>
      <c r="CB75"/>
      <c r="CC75"/>
      <c r="CD75"/>
      <c r="CE75" s="213"/>
      <c r="CF75" s="22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">
      <c r="A76" s="339" t="str">
        <f t="shared" si="760"/>
        <v>1.2.05</v>
      </c>
      <c r="B76" s="122"/>
      <c r="C76" s="140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8"/>
      <c r="P76" s="8"/>
      <c r="Q76" s="145"/>
      <c r="R76" s="145"/>
      <c r="S76" s="145"/>
      <c r="T76" s="145"/>
      <c r="U76" s="145"/>
      <c r="V76" s="145"/>
      <c r="W76" s="145"/>
      <c r="X76" s="145">
        <f t="shared" si="726"/>
        <v>0</v>
      </c>
      <c r="Y76" s="145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37"/>
      <c r="AE76" s="237"/>
      <c r="AF76" s="237"/>
      <c r="AG76" s="70">
        <f t="shared" si="761"/>
        <v>0</v>
      </c>
      <c r="AH76" s="237"/>
      <c r="AI76" s="237"/>
      <c r="AJ76" s="237"/>
      <c r="AK76" s="70">
        <f t="shared" si="762"/>
        <v>0</v>
      </c>
      <c r="AL76" s="237"/>
      <c r="AM76" s="237"/>
      <c r="AN76" s="237"/>
      <c r="AO76" s="70">
        <f t="shared" si="763"/>
        <v>0</v>
      </c>
      <c r="AP76" s="237"/>
      <c r="AQ76" s="237"/>
      <c r="AR76" s="237"/>
      <c r="AS76" s="70">
        <f t="shared" si="764"/>
        <v>0</v>
      </c>
      <c r="AT76" s="237"/>
      <c r="AU76" s="237"/>
      <c r="AV76" s="237"/>
      <c r="AW76" s="70">
        <f t="shared" si="765"/>
        <v>0</v>
      </c>
      <c r="AX76" s="237"/>
      <c r="AY76" s="237"/>
      <c r="AZ76" s="237"/>
      <c r="BA76" s="70">
        <f t="shared" si="766"/>
        <v>0</v>
      </c>
      <c r="BB76" s="237"/>
      <c r="BC76" s="237"/>
      <c r="BD76" s="237"/>
      <c r="BE76" s="70">
        <f t="shared" si="767"/>
        <v>0</v>
      </c>
      <c r="BF76" s="237"/>
      <c r="BG76" s="237"/>
      <c r="BH76" s="237"/>
      <c r="BI76" s="70">
        <f t="shared" si="768"/>
        <v>0</v>
      </c>
      <c r="BJ76" s="63">
        <f t="shared" si="730"/>
        <v>0</v>
      </c>
      <c r="BK76" s="125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80" t="s">
        <v>316</v>
      </c>
      <c r="BY76"/>
      <c r="BZ76"/>
      <c r="CA76"/>
      <c r="CB76"/>
      <c r="CC76"/>
      <c r="CD76"/>
      <c r="CE76" s="213"/>
      <c r="CF76" s="22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">
      <c r="A77" s="339" t="str">
        <f t="shared" si="760"/>
        <v>1.2.06</v>
      </c>
      <c r="B77" s="122"/>
      <c r="C77" s="140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8"/>
      <c r="P77" s="8"/>
      <c r="Q77" s="145"/>
      <c r="R77" s="145"/>
      <c r="S77" s="145"/>
      <c r="T77" s="145"/>
      <c r="U77" s="145"/>
      <c r="V77" s="145"/>
      <c r="W77" s="145"/>
      <c r="X77" s="145">
        <f t="shared" si="726"/>
        <v>0</v>
      </c>
      <c r="Y77" s="145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37"/>
      <c r="AE77" s="237"/>
      <c r="AF77" s="237"/>
      <c r="AG77" s="70">
        <f t="shared" si="761"/>
        <v>0</v>
      </c>
      <c r="AH77" s="237"/>
      <c r="AI77" s="237"/>
      <c r="AJ77" s="237"/>
      <c r="AK77" s="70">
        <f t="shared" si="762"/>
        <v>0</v>
      </c>
      <c r="AL77" s="237"/>
      <c r="AM77" s="237"/>
      <c r="AN77" s="237"/>
      <c r="AO77" s="70">
        <f t="shared" si="763"/>
        <v>0</v>
      </c>
      <c r="AP77" s="237"/>
      <c r="AQ77" s="237"/>
      <c r="AR77" s="237"/>
      <c r="AS77" s="70">
        <f t="shared" si="764"/>
        <v>0</v>
      </c>
      <c r="AT77" s="237"/>
      <c r="AU77" s="237"/>
      <c r="AV77" s="237"/>
      <c r="AW77" s="70">
        <f t="shared" si="765"/>
        <v>0</v>
      </c>
      <c r="AX77" s="237"/>
      <c r="AY77" s="237"/>
      <c r="AZ77" s="237"/>
      <c r="BA77" s="70">
        <f t="shared" si="766"/>
        <v>0</v>
      </c>
      <c r="BB77" s="237"/>
      <c r="BC77" s="237"/>
      <c r="BD77" s="237"/>
      <c r="BE77" s="70">
        <f t="shared" si="767"/>
        <v>0</v>
      </c>
      <c r="BF77" s="237"/>
      <c r="BG77" s="237"/>
      <c r="BH77" s="237"/>
      <c r="BI77" s="70">
        <f t="shared" si="768"/>
        <v>0</v>
      </c>
      <c r="BJ77" s="63">
        <f t="shared" si="730"/>
        <v>0</v>
      </c>
      <c r="BK77" s="125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80" t="s">
        <v>317</v>
      </c>
      <c r="BY77"/>
      <c r="BZ77"/>
      <c r="CA77"/>
      <c r="CB77"/>
      <c r="CC77"/>
      <c r="CD77"/>
      <c r="CE77" s="213"/>
      <c r="CF77" s="22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">
      <c r="A78" s="339" t="str">
        <f t="shared" si="760"/>
        <v>1.2.07</v>
      </c>
      <c r="B78" s="122"/>
      <c r="C78" s="140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8"/>
      <c r="P78" s="8"/>
      <c r="Q78" s="145"/>
      <c r="R78" s="145"/>
      <c r="S78" s="145"/>
      <c r="T78" s="145"/>
      <c r="U78" s="145"/>
      <c r="V78" s="145"/>
      <c r="W78" s="145"/>
      <c r="X78" s="145">
        <f t="shared" si="726"/>
        <v>0</v>
      </c>
      <c r="Y78" s="145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37"/>
      <c r="AE78" s="237"/>
      <c r="AF78" s="237"/>
      <c r="AG78" s="70">
        <f t="shared" si="761"/>
        <v>0</v>
      </c>
      <c r="AH78" s="237"/>
      <c r="AI78" s="237"/>
      <c r="AJ78" s="237"/>
      <c r="AK78" s="70">
        <f t="shared" si="762"/>
        <v>0</v>
      </c>
      <c r="AL78" s="237"/>
      <c r="AM78" s="237"/>
      <c r="AN78" s="237"/>
      <c r="AO78" s="70">
        <f t="shared" si="763"/>
        <v>0</v>
      </c>
      <c r="AP78" s="237"/>
      <c r="AQ78" s="237"/>
      <c r="AR78" s="237"/>
      <c r="AS78" s="70">
        <f t="shared" si="764"/>
        <v>0</v>
      </c>
      <c r="AT78" s="237"/>
      <c r="AU78" s="237"/>
      <c r="AV78" s="237"/>
      <c r="AW78" s="70">
        <f t="shared" si="765"/>
        <v>0</v>
      </c>
      <c r="AX78" s="237"/>
      <c r="AY78" s="237"/>
      <c r="AZ78" s="237"/>
      <c r="BA78" s="70">
        <f t="shared" si="766"/>
        <v>0</v>
      </c>
      <c r="BB78" s="237"/>
      <c r="BC78" s="237"/>
      <c r="BD78" s="237"/>
      <c r="BE78" s="70">
        <f t="shared" si="767"/>
        <v>0</v>
      </c>
      <c r="BF78" s="237"/>
      <c r="BG78" s="237"/>
      <c r="BH78" s="237"/>
      <c r="BI78" s="70">
        <f t="shared" si="768"/>
        <v>0</v>
      </c>
      <c r="BJ78" s="63">
        <f t="shared" si="730"/>
        <v>0</v>
      </c>
      <c r="BK78" s="125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80" t="s">
        <v>318</v>
      </c>
      <c r="BY78"/>
      <c r="BZ78"/>
      <c r="CA78"/>
      <c r="CB78"/>
      <c r="CC78"/>
      <c r="CD78"/>
      <c r="CE78" s="213"/>
      <c r="CF78" s="22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">
      <c r="A79" s="339" t="str">
        <f t="shared" si="760"/>
        <v>1.2.08</v>
      </c>
      <c r="B79" s="122"/>
      <c r="C79" s="140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8"/>
      <c r="P79" s="8"/>
      <c r="Q79" s="145"/>
      <c r="R79" s="145"/>
      <c r="S79" s="145"/>
      <c r="T79" s="145"/>
      <c r="U79" s="145"/>
      <c r="V79" s="145"/>
      <c r="W79" s="145"/>
      <c r="X79" s="145">
        <f t="shared" si="726"/>
        <v>0</v>
      </c>
      <c r="Y79" s="145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37"/>
      <c r="AE79" s="237"/>
      <c r="AF79" s="237"/>
      <c r="AG79" s="70">
        <f t="shared" si="761"/>
        <v>0</v>
      </c>
      <c r="AH79" s="237"/>
      <c r="AI79" s="237"/>
      <c r="AJ79" s="237"/>
      <c r="AK79" s="70">
        <f t="shared" si="762"/>
        <v>0</v>
      </c>
      <c r="AL79" s="237"/>
      <c r="AM79" s="237"/>
      <c r="AN79" s="237"/>
      <c r="AO79" s="70">
        <f t="shared" si="763"/>
        <v>0</v>
      </c>
      <c r="AP79" s="237"/>
      <c r="AQ79" s="237"/>
      <c r="AR79" s="237"/>
      <c r="AS79" s="70">
        <f t="shared" si="764"/>
        <v>0</v>
      </c>
      <c r="AT79" s="237"/>
      <c r="AU79" s="237"/>
      <c r="AV79" s="237"/>
      <c r="AW79" s="70">
        <f t="shared" si="765"/>
        <v>0</v>
      </c>
      <c r="AX79" s="237"/>
      <c r="AY79" s="237"/>
      <c r="AZ79" s="237"/>
      <c r="BA79" s="70">
        <f t="shared" si="766"/>
        <v>0</v>
      </c>
      <c r="BB79" s="237"/>
      <c r="BC79" s="237"/>
      <c r="BD79" s="237"/>
      <c r="BE79" s="70">
        <f t="shared" si="767"/>
        <v>0</v>
      </c>
      <c r="BF79" s="237"/>
      <c r="BG79" s="237"/>
      <c r="BH79" s="237"/>
      <c r="BI79" s="70">
        <f t="shared" si="768"/>
        <v>0</v>
      </c>
      <c r="BJ79" s="63">
        <f t="shared" si="730"/>
        <v>0</v>
      </c>
      <c r="BK79" s="125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80" t="s">
        <v>319</v>
      </c>
      <c r="BY79"/>
      <c r="BZ79"/>
      <c r="CA79"/>
      <c r="CB79"/>
      <c r="CC79"/>
      <c r="CD79"/>
      <c r="CE79" s="213"/>
      <c r="CF79" s="22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ht="21" x14ac:dyDescent="0.2">
      <c r="A80" s="139"/>
      <c r="B80" s="323" t="s">
        <v>263</v>
      </c>
      <c r="C80" s="195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80"/>
      <c r="P80" s="180"/>
      <c r="Q80" s="191"/>
      <c r="R80" s="191"/>
      <c r="S80" s="191"/>
      <c r="T80" s="191"/>
      <c r="U80" s="191"/>
      <c r="V80" s="191"/>
      <c r="W80" s="198"/>
      <c r="X80" s="145">
        <f>SUM(X72:X79)</f>
        <v>30</v>
      </c>
      <c r="Y80" s="145">
        <f t="shared" ref="Y80:AC80" si="769">SUM(Y72:Y79)</f>
        <v>1</v>
      </c>
      <c r="Z80" s="145">
        <f t="shared" si="769"/>
        <v>0</v>
      </c>
      <c r="AA80" s="145">
        <f t="shared" si="769"/>
        <v>0</v>
      </c>
      <c r="AB80" s="145">
        <f t="shared" si="769"/>
        <v>0</v>
      </c>
      <c r="AC80" s="145">
        <f t="shared" si="769"/>
        <v>30</v>
      </c>
      <c r="AD80" s="246"/>
      <c r="AE80" s="246"/>
      <c r="AF80" s="246"/>
      <c r="AG80" s="70">
        <f t="shared" ref="AG80" si="770">SUM(AG72:AG79)</f>
        <v>1</v>
      </c>
      <c r="AH80" s="246"/>
      <c r="AI80" s="246"/>
      <c r="AJ80" s="246"/>
      <c r="AK80" s="70">
        <f t="shared" ref="AK80" si="771">SUM(AK72:AK79)</f>
        <v>0</v>
      </c>
      <c r="AL80" s="246"/>
      <c r="AM80" s="246"/>
      <c r="AN80" s="246"/>
      <c r="AO80" s="70">
        <f t="shared" ref="AO80" si="772">SUM(AO72:AO79)</f>
        <v>0</v>
      </c>
      <c r="AP80" s="246"/>
      <c r="AQ80" s="246"/>
      <c r="AR80" s="246"/>
      <c r="AS80" s="70">
        <f t="shared" ref="AS80" si="773">SUM(AS72:AS79)</f>
        <v>0</v>
      </c>
      <c r="AT80" s="246"/>
      <c r="AU80" s="246"/>
      <c r="AV80" s="246"/>
      <c r="AW80" s="70">
        <f t="shared" ref="AW80" si="774">SUM(AW72:AW79)</f>
        <v>0</v>
      </c>
      <c r="AX80" s="246"/>
      <c r="AY80" s="246"/>
      <c r="AZ80" s="246"/>
      <c r="BA80" s="70">
        <f t="shared" ref="BA80" si="775">SUM(BA72:BA79)</f>
        <v>0</v>
      </c>
      <c r="BB80" s="246"/>
      <c r="BC80" s="246"/>
      <c r="BD80" s="246"/>
      <c r="BE80" s="70">
        <f t="shared" ref="BE80" si="776">SUM(BE72:BE79)</f>
        <v>0</v>
      </c>
      <c r="BF80" s="246"/>
      <c r="BG80" s="246"/>
      <c r="BH80" s="246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5"/>
      <c r="CF80" s="22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38">
        <f>COUNTIF(DD72:DD79,"&gt;0")</f>
        <v>0</v>
      </c>
      <c r="DE80" s="138">
        <f t="shared" ref="DE80:DK80" si="778">COUNTIF(DE72:DE79,"&gt;0")</f>
        <v>0</v>
      </c>
      <c r="DF80" s="138">
        <f t="shared" si="778"/>
        <v>0</v>
      </c>
      <c r="DG80" s="138">
        <f t="shared" si="778"/>
        <v>0</v>
      </c>
      <c r="DH80" s="138">
        <f t="shared" si="778"/>
        <v>0</v>
      </c>
      <c r="DI80" s="138">
        <f t="shared" si="778"/>
        <v>0</v>
      </c>
      <c r="DJ80" s="138">
        <f t="shared" si="778"/>
        <v>0</v>
      </c>
      <c r="DK80" s="138">
        <f t="shared" si="778"/>
        <v>0</v>
      </c>
      <c r="DL80" s="2">
        <f>SUM(DM80:DT80)</f>
        <v>1</v>
      </c>
      <c r="DM80" s="138">
        <f t="shared" ref="DM80:DT80" si="779">COUNTIF(DM72:DM79,"&gt;0")</f>
        <v>1</v>
      </c>
      <c r="DN80" s="138">
        <f t="shared" si="779"/>
        <v>0</v>
      </c>
      <c r="DO80" s="138">
        <f t="shared" si="779"/>
        <v>0</v>
      </c>
      <c r="DP80" s="138">
        <f t="shared" si="779"/>
        <v>0</v>
      </c>
      <c r="DQ80" s="138">
        <f t="shared" si="779"/>
        <v>0</v>
      </c>
      <c r="DR80" s="138">
        <f t="shared" si="779"/>
        <v>0</v>
      </c>
      <c r="DS80" s="138">
        <f t="shared" si="779"/>
        <v>0</v>
      </c>
      <c r="DT80" s="138">
        <f t="shared" si="779"/>
        <v>0</v>
      </c>
      <c r="DU80" s="2">
        <f t="shared" ref="DU80" si="780">SUM(DU72:DU79)</f>
        <v>1</v>
      </c>
    </row>
    <row r="81" spans="1:125" s="2" customFormat="1" x14ac:dyDescent="0.2">
      <c r="A81" s="139"/>
      <c r="B81" s="158"/>
      <c r="C81" s="19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3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50"/>
      <c r="AD81" s="233"/>
      <c r="AE81" s="233"/>
      <c r="AF81" s="233"/>
      <c r="AG81" s="150"/>
      <c r="AH81" s="233"/>
      <c r="AI81" s="233"/>
      <c r="AJ81" s="233"/>
      <c r="AK81" s="150"/>
      <c r="AL81" s="233"/>
      <c r="AM81" s="233"/>
      <c r="AN81" s="233"/>
      <c r="AO81" s="150"/>
      <c r="AP81" s="233"/>
      <c r="AQ81" s="233"/>
      <c r="AR81" s="233"/>
      <c r="AS81" s="150"/>
      <c r="AT81" s="233"/>
      <c r="AU81" s="233"/>
      <c r="AV81" s="233"/>
      <c r="AW81" s="150"/>
      <c r="AX81" s="233"/>
      <c r="AY81" s="233"/>
      <c r="AZ81" s="233"/>
      <c r="BA81" s="150"/>
      <c r="BB81" s="233"/>
      <c r="BC81" s="233"/>
      <c r="BD81" s="233"/>
      <c r="BE81" s="150"/>
      <c r="BF81" s="233"/>
      <c r="BG81" s="233"/>
      <c r="BH81" s="233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5"/>
      <c r="CF81" s="218"/>
    </row>
    <row r="82" spans="1:125" s="2" customFormat="1" ht="13.5" customHeight="1" x14ac:dyDescent="0.2">
      <c r="A82" s="296" t="str">
        <f>IF($X$80=0,"1.2","1.3")</f>
        <v>1.3</v>
      </c>
      <c r="B82" s="330" t="s">
        <v>116</v>
      </c>
      <c r="C82" s="195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50"/>
      <c r="P82" s="150"/>
      <c r="Q82" s="196"/>
      <c r="R82" s="196"/>
      <c r="S82" s="196"/>
      <c r="T82" s="196"/>
      <c r="U82" s="196"/>
      <c r="V82" s="196"/>
      <c r="W82" s="196"/>
      <c r="X82" s="150"/>
      <c r="Y82" s="150"/>
      <c r="Z82" s="150"/>
      <c r="AA82" s="150"/>
      <c r="AB82" s="150"/>
      <c r="AC82" s="150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5"/>
      <c r="CF82" s="218"/>
    </row>
    <row r="83" spans="1:125" s="2" customFormat="1" x14ac:dyDescent="0.2">
      <c r="A83" s="339" t="str">
        <f>CONCATENATE($A$82,".",BX83)</f>
        <v>1.3.01</v>
      </c>
      <c r="B83" s="537" t="str">
        <f>'[2]ПЛАН НАВЧАЛЬНОГО ПРОЦЕСУ ДЕННА'!B83</f>
        <v>Переддипломна</v>
      </c>
      <c r="C83" s="140" t="s">
        <v>89</v>
      </c>
      <c r="D83" s="316"/>
      <c r="E83" s="166"/>
      <c r="F83" s="166"/>
      <c r="G83" s="317"/>
      <c r="H83" s="184">
        <v>3</v>
      </c>
      <c r="I83" s="130"/>
      <c r="J83" s="130"/>
      <c r="K83" s="130"/>
      <c r="L83" s="130"/>
      <c r="M83" s="130"/>
      <c r="N83" s="11"/>
      <c r="O83" s="145"/>
      <c r="P83" s="145"/>
      <c r="Q83" s="129"/>
      <c r="R83" s="130"/>
      <c r="S83" s="130"/>
      <c r="T83" s="130"/>
      <c r="U83" s="130"/>
      <c r="V83" s="130"/>
      <c r="W83" s="11"/>
      <c r="X83" s="8">
        <v>216</v>
      </c>
      <c r="Y83" s="145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45">
        <v>0</v>
      </c>
      <c r="AE83" s="145">
        <v>0</v>
      </c>
      <c r="AF83" s="145">
        <v>0</v>
      </c>
      <c r="AG83" s="70">
        <f>BL83</f>
        <v>0</v>
      </c>
      <c r="AH83" s="145">
        <v>0</v>
      </c>
      <c r="AI83" s="145">
        <v>0</v>
      </c>
      <c r="AJ83" s="145">
        <v>0</v>
      </c>
      <c r="AK83" s="70">
        <f>BM83</f>
        <v>0</v>
      </c>
      <c r="AL83" s="145">
        <v>0</v>
      </c>
      <c r="AM83" s="145">
        <v>0</v>
      </c>
      <c r="AN83" s="145">
        <v>0</v>
      </c>
      <c r="AO83" s="70">
        <f>BN83</f>
        <v>7.2</v>
      </c>
      <c r="AP83" s="145">
        <v>0</v>
      </c>
      <c r="AQ83" s="145">
        <v>0</v>
      </c>
      <c r="AR83" s="145">
        <v>0</v>
      </c>
      <c r="AS83" s="70">
        <f>BO83</f>
        <v>0</v>
      </c>
      <c r="AT83" s="145">
        <v>0</v>
      </c>
      <c r="AU83" s="145">
        <v>0</v>
      </c>
      <c r="AV83" s="145">
        <v>0</v>
      </c>
      <c r="AW83" s="70">
        <f>BP83</f>
        <v>0</v>
      </c>
      <c r="AX83" s="145">
        <v>0</v>
      </c>
      <c r="AY83" s="145">
        <v>0</v>
      </c>
      <c r="AZ83" s="145">
        <v>0</v>
      </c>
      <c r="BA83" s="70">
        <f>BQ83</f>
        <v>0</v>
      </c>
      <c r="BB83" s="145">
        <v>0</v>
      </c>
      <c r="BC83" s="145">
        <v>0</v>
      </c>
      <c r="BD83" s="145">
        <v>0</v>
      </c>
      <c r="BE83" s="70">
        <f>BR83</f>
        <v>0</v>
      </c>
      <c r="BF83" s="145">
        <v>0</v>
      </c>
      <c r="BG83" s="145">
        <v>0</v>
      </c>
      <c r="BH83" s="145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80" t="s">
        <v>312</v>
      </c>
      <c r="BY83"/>
      <c r="BZ83"/>
      <c r="CA83"/>
      <c r="CB83"/>
      <c r="CC83"/>
      <c r="CD83"/>
      <c r="CE83" s="213"/>
      <c r="CF83" s="223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">
      <c r="A84" s="339" t="str">
        <f t="shared" ref="A84:A87" si="785">CONCATENATE($A$82,".",BX84)</f>
        <v>1.3.02</v>
      </c>
      <c r="B84" s="157"/>
      <c r="C84" s="140"/>
      <c r="D84" s="316"/>
      <c r="E84" s="166"/>
      <c r="F84" s="166"/>
      <c r="G84" s="317"/>
      <c r="H84" s="129"/>
      <c r="I84" s="130"/>
      <c r="J84" s="130"/>
      <c r="K84" s="130"/>
      <c r="L84" s="130"/>
      <c r="M84" s="130"/>
      <c r="N84" s="11"/>
      <c r="O84" s="145"/>
      <c r="P84" s="145"/>
      <c r="Q84" s="129"/>
      <c r="R84" s="130"/>
      <c r="S84" s="130"/>
      <c r="T84" s="130"/>
      <c r="U84" s="130"/>
      <c r="V84" s="130"/>
      <c r="W84" s="11"/>
      <c r="X84" s="8"/>
      <c r="Y84" s="145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45">
        <v>0</v>
      </c>
      <c r="AE84" s="145">
        <v>0</v>
      </c>
      <c r="AF84" s="145">
        <v>0</v>
      </c>
      <c r="AG84" s="70">
        <f>BL84</f>
        <v>0</v>
      </c>
      <c r="AH84" s="145">
        <v>0</v>
      </c>
      <c r="AI84" s="145">
        <v>0</v>
      </c>
      <c r="AJ84" s="145">
        <v>0</v>
      </c>
      <c r="AK84" s="70">
        <f>BM84</f>
        <v>0</v>
      </c>
      <c r="AL84" s="145">
        <v>0</v>
      </c>
      <c r="AM84" s="145">
        <v>0</v>
      </c>
      <c r="AN84" s="145">
        <v>0</v>
      </c>
      <c r="AO84" s="70">
        <f>BN84</f>
        <v>0</v>
      </c>
      <c r="AP84" s="145">
        <v>0</v>
      </c>
      <c r="AQ84" s="145">
        <v>0</v>
      </c>
      <c r="AR84" s="145">
        <v>0</v>
      </c>
      <c r="AS84" s="70">
        <f>BO84</f>
        <v>0</v>
      </c>
      <c r="AT84" s="145">
        <v>0</v>
      </c>
      <c r="AU84" s="145">
        <v>0</v>
      </c>
      <c r="AV84" s="145">
        <v>0</v>
      </c>
      <c r="AW84" s="70">
        <f>BP84</f>
        <v>0</v>
      </c>
      <c r="AX84" s="145">
        <v>0</v>
      </c>
      <c r="AY84" s="145">
        <v>0</v>
      </c>
      <c r="AZ84" s="145">
        <v>0</v>
      </c>
      <c r="BA84" s="70">
        <f>BQ84</f>
        <v>0</v>
      </c>
      <c r="BB84" s="145">
        <v>0</v>
      </c>
      <c r="BC84" s="145">
        <v>0</v>
      </c>
      <c r="BD84" s="145">
        <v>0</v>
      </c>
      <c r="BE84" s="70">
        <f>BR84</f>
        <v>0</v>
      </c>
      <c r="BF84" s="145">
        <v>0</v>
      </c>
      <c r="BG84" s="145">
        <v>0</v>
      </c>
      <c r="BH84" s="145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80" t="s">
        <v>313</v>
      </c>
      <c r="BY84"/>
      <c r="BZ84"/>
      <c r="CA84"/>
      <c r="CB84"/>
      <c r="CC84"/>
      <c r="CD84"/>
      <c r="CE84" s="213"/>
      <c r="CF84" s="223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">
      <c r="A85" s="339" t="str">
        <f t="shared" si="785"/>
        <v>1.3.03</v>
      </c>
      <c r="B85" s="157"/>
      <c r="C85" s="140"/>
      <c r="D85" s="316"/>
      <c r="E85" s="166"/>
      <c r="F85" s="166"/>
      <c r="G85" s="317"/>
      <c r="H85" s="129"/>
      <c r="I85" s="130"/>
      <c r="J85" s="130"/>
      <c r="K85" s="130"/>
      <c r="L85" s="130"/>
      <c r="M85" s="130"/>
      <c r="N85" s="11"/>
      <c r="O85" s="145"/>
      <c r="P85" s="145"/>
      <c r="Q85" s="129"/>
      <c r="R85" s="130"/>
      <c r="S85" s="130"/>
      <c r="T85" s="130"/>
      <c r="U85" s="130"/>
      <c r="V85" s="130"/>
      <c r="W85" s="11"/>
      <c r="X85" s="8"/>
      <c r="Y85" s="145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45">
        <v>0</v>
      </c>
      <c r="AE85" s="145">
        <v>0</v>
      </c>
      <c r="AF85" s="145">
        <v>0</v>
      </c>
      <c r="AG85" s="70">
        <f>BL85</f>
        <v>0</v>
      </c>
      <c r="AH85" s="145">
        <v>0</v>
      </c>
      <c r="AI85" s="145">
        <v>0</v>
      </c>
      <c r="AJ85" s="145">
        <v>0</v>
      </c>
      <c r="AK85" s="70">
        <f>BM85</f>
        <v>0</v>
      </c>
      <c r="AL85" s="145">
        <v>0</v>
      </c>
      <c r="AM85" s="145">
        <v>0</v>
      </c>
      <c r="AN85" s="145">
        <v>0</v>
      </c>
      <c r="AO85" s="70">
        <f>BN85</f>
        <v>0</v>
      </c>
      <c r="AP85" s="145">
        <v>0</v>
      </c>
      <c r="AQ85" s="145">
        <v>0</v>
      </c>
      <c r="AR85" s="145">
        <v>0</v>
      </c>
      <c r="AS85" s="70">
        <f>BO85</f>
        <v>0</v>
      </c>
      <c r="AT85" s="145">
        <v>0</v>
      </c>
      <c r="AU85" s="145">
        <v>0</v>
      </c>
      <c r="AV85" s="145">
        <v>0</v>
      </c>
      <c r="AW85" s="70">
        <f>BP85</f>
        <v>0</v>
      </c>
      <c r="AX85" s="145">
        <v>0</v>
      </c>
      <c r="AY85" s="145">
        <v>0</v>
      </c>
      <c r="AZ85" s="145">
        <v>0</v>
      </c>
      <c r="BA85" s="70">
        <f>BQ85</f>
        <v>0</v>
      </c>
      <c r="BB85" s="145">
        <v>0</v>
      </c>
      <c r="BC85" s="145">
        <v>0</v>
      </c>
      <c r="BD85" s="145">
        <v>0</v>
      </c>
      <c r="BE85" s="70">
        <f>BR85</f>
        <v>0</v>
      </c>
      <c r="BF85" s="145">
        <v>0</v>
      </c>
      <c r="BG85" s="145">
        <v>0</v>
      </c>
      <c r="BH85" s="145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80" t="s">
        <v>314</v>
      </c>
      <c r="BY85"/>
      <c r="BZ85"/>
      <c r="CA85"/>
      <c r="CB85"/>
      <c r="CC85"/>
      <c r="CD85"/>
      <c r="CE85" s="213"/>
      <c r="CF85" s="223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">
      <c r="A86" s="339" t="str">
        <f t="shared" si="785"/>
        <v>1.3.04</v>
      </c>
      <c r="B86" s="157"/>
      <c r="C86" s="140"/>
      <c r="D86" s="316"/>
      <c r="E86" s="166"/>
      <c r="F86" s="166"/>
      <c r="G86" s="317"/>
      <c r="H86" s="129"/>
      <c r="I86" s="130"/>
      <c r="J86" s="130"/>
      <c r="K86" s="130"/>
      <c r="L86" s="130"/>
      <c r="M86" s="130"/>
      <c r="N86" s="11"/>
      <c r="O86" s="145"/>
      <c r="P86" s="145"/>
      <c r="Q86" s="129"/>
      <c r="R86" s="130"/>
      <c r="S86" s="130"/>
      <c r="T86" s="130"/>
      <c r="U86" s="130"/>
      <c r="V86" s="130"/>
      <c r="W86" s="11"/>
      <c r="X86" s="8"/>
      <c r="Y86" s="145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45">
        <v>0</v>
      </c>
      <c r="AE86" s="145">
        <v>0</v>
      </c>
      <c r="AF86" s="145">
        <v>0</v>
      </c>
      <c r="AG86" s="70">
        <f>BL86</f>
        <v>0</v>
      </c>
      <c r="AH86" s="145">
        <v>0</v>
      </c>
      <c r="AI86" s="145">
        <v>0</v>
      </c>
      <c r="AJ86" s="145">
        <v>0</v>
      </c>
      <c r="AK86" s="70">
        <f>BM86</f>
        <v>0</v>
      </c>
      <c r="AL86" s="145">
        <v>0</v>
      </c>
      <c r="AM86" s="145">
        <v>0</v>
      </c>
      <c r="AN86" s="145">
        <v>0</v>
      </c>
      <c r="AO86" s="70">
        <f>BN86</f>
        <v>0</v>
      </c>
      <c r="AP86" s="145">
        <v>0</v>
      </c>
      <c r="AQ86" s="145">
        <v>0</v>
      </c>
      <c r="AR86" s="145">
        <v>0</v>
      </c>
      <c r="AS86" s="70">
        <f>BO86</f>
        <v>0</v>
      </c>
      <c r="AT86" s="145">
        <v>0</v>
      </c>
      <c r="AU86" s="145">
        <v>0</v>
      </c>
      <c r="AV86" s="145">
        <v>0</v>
      </c>
      <c r="AW86" s="70">
        <f>BP86</f>
        <v>0</v>
      </c>
      <c r="AX86" s="145">
        <v>0</v>
      </c>
      <c r="AY86" s="145">
        <v>0</v>
      </c>
      <c r="AZ86" s="145">
        <v>0</v>
      </c>
      <c r="BA86" s="70">
        <f>BQ86</f>
        <v>0</v>
      </c>
      <c r="BB86" s="145">
        <v>0</v>
      </c>
      <c r="BC86" s="145">
        <v>0</v>
      </c>
      <c r="BD86" s="145">
        <v>0</v>
      </c>
      <c r="BE86" s="70">
        <f>BR86</f>
        <v>0</v>
      </c>
      <c r="BF86" s="145">
        <v>0</v>
      </c>
      <c r="BG86" s="145">
        <v>0</v>
      </c>
      <c r="BH86" s="145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80" t="s">
        <v>315</v>
      </c>
      <c r="BY86"/>
      <c r="BZ86"/>
      <c r="CA86"/>
      <c r="CB86"/>
      <c r="CC86"/>
      <c r="CD86"/>
      <c r="CE86" s="213"/>
      <c r="CF86" s="223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">
      <c r="A87" s="339" t="str">
        <f t="shared" si="785"/>
        <v>1.3.05</v>
      </c>
      <c r="B87" s="157"/>
      <c r="C87" s="140"/>
      <c r="D87" s="316"/>
      <c r="E87" s="166"/>
      <c r="F87" s="166"/>
      <c r="G87" s="317"/>
      <c r="H87" s="129"/>
      <c r="I87" s="130"/>
      <c r="J87" s="130"/>
      <c r="K87" s="130"/>
      <c r="L87" s="130"/>
      <c r="M87" s="130"/>
      <c r="N87" s="11"/>
      <c r="O87" s="145"/>
      <c r="P87" s="145"/>
      <c r="Q87" s="129"/>
      <c r="R87" s="130"/>
      <c r="S87" s="130"/>
      <c r="T87" s="130"/>
      <c r="U87" s="130"/>
      <c r="V87" s="130"/>
      <c r="W87" s="11"/>
      <c r="X87" s="8"/>
      <c r="Y87" s="145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45">
        <v>0</v>
      </c>
      <c r="AE87" s="145">
        <v>0</v>
      </c>
      <c r="AF87" s="145">
        <v>0</v>
      </c>
      <c r="AG87" s="70">
        <f>BL87</f>
        <v>0</v>
      </c>
      <c r="AH87" s="145">
        <v>0</v>
      </c>
      <c r="AI87" s="145">
        <v>0</v>
      </c>
      <c r="AJ87" s="145">
        <v>0</v>
      </c>
      <c r="AK87" s="70">
        <f>BM87</f>
        <v>0</v>
      </c>
      <c r="AL87" s="145">
        <v>0</v>
      </c>
      <c r="AM87" s="145">
        <v>0</v>
      </c>
      <c r="AN87" s="145">
        <v>0</v>
      </c>
      <c r="AO87" s="70">
        <f>BN87</f>
        <v>0</v>
      </c>
      <c r="AP87" s="145">
        <v>0</v>
      </c>
      <c r="AQ87" s="145">
        <v>0</v>
      </c>
      <c r="AR87" s="145">
        <v>0</v>
      </c>
      <c r="AS87" s="70">
        <f>BO87</f>
        <v>0</v>
      </c>
      <c r="AT87" s="145">
        <v>0</v>
      </c>
      <c r="AU87" s="145">
        <v>0</v>
      </c>
      <c r="AV87" s="145">
        <v>0</v>
      </c>
      <c r="AW87" s="70">
        <f>BP87</f>
        <v>0</v>
      </c>
      <c r="AX87" s="145">
        <v>0</v>
      </c>
      <c r="AY87" s="145">
        <v>0</v>
      </c>
      <c r="AZ87" s="145">
        <v>0</v>
      </c>
      <c r="BA87" s="70">
        <f>BQ87</f>
        <v>0</v>
      </c>
      <c r="BB87" s="145">
        <v>0</v>
      </c>
      <c r="BC87" s="145">
        <v>0</v>
      </c>
      <c r="BD87" s="145">
        <v>0</v>
      </c>
      <c r="BE87" s="70">
        <f>BR87</f>
        <v>0</v>
      </c>
      <c r="BF87" s="145">
        <v>0</v>
      </c>
      <c r="BG87" s="145">
        <v>0</v>
      </c>
      <c r="BH87" s="145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80" t="s">
        <v>316</v>
      </c>
      <c r="BY87"/>
      <c r="BZ87"/>
      <c r="CA87"/>
      <c r="CB87"/>
      <c r="CC87"/>
      <c r="CD87"/>
      <c r="CE87" s="213"/>
      <c r="CF87" s="223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">
      <c r="A88" s="199" t="s">
        <v>24</v>
      </c>
      <c r="B88" s="323" t="s">
        <v>264</v>
      </c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80"/>
      <c r="P88" s="180"/>
      <c r="Q88" s="191"/>
      <c r="R88" s="191"/>
      <c r="S88" s="191"/>
      <c r="T88" s="191"/>
      <c r="U88" s="191"/>
      <c r="V88" s="191"/>
      <c r="W88" s="198"/>
      <c r="X88" s="36">
        <f>Y88*$BR$7</f>
        <v>216</v>
      </c>
      <c r="Y88" s="145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32">
        <f t="shared" si="787"/>
        <v>0</v>
      </c>
      <c r="AE88" s="232">
        <f t="shared" si="787"/>
        <v>0</v>
      </c>
      <c r="AF88" s="232">
        <f t="shared" si="787"/>
        <v>0</v>
      </c>
      <c r="AG88" s="70">
        <f t="shared" si="787"/>
        <v>0</v>
      </c>
      <c r="AH88" s="232">
        <f t="shared" si="787"/>
        <v>0</v>
      </c>
      <c r="AI88" s="232">
        <f t="shared" si="787"/>
        <v>0</v>
      </c>
      <c r="AJ88" s="232">
        <f t="shared" si="787"/>
        <v>0</v>
      </c>
      <c r="AK88" s="70">
        <f t="shared" si="787"/>
        <v>0</v>
      </c>
      <c r="AL88" s="232">
        <f t="shared" si="787"/>
        <v>0</v>
      </c>
      <c r="AM88" s="232">
        <f t="shared" si="787"/>
        <v>0</v>
      </c>
      <c r="AN88" s="232">
        <f t="shared" si="787"/>
        <v>0</v>
      </c>
      <c r="AO88" s="70">
        <f t="shared" si="787"/>
        <v>7.2</v>
      </c>
      <c r="AP88" s="232">
        <f t="shared" si="787"/>
        <v>0</v>
      </c>
      <c r="AQ88" s="232">
        <f t="shared" si="787"/>
        <v>0</v>
      </c>
      <c r="AR88" s="232">
        <f t="shared" si="787"/>
        <v>0</v>
      </c>
      <c r="AS88" s="70">
        <f t="shared" si="787"/>
        <v>0</v>
      </c>
      <c r="AT88" s="232">
        <f t="shared" si="787"/>
        <v>0</v>
      </c>
      <c r="AU88" s="232">
        <f t="shared" si="787"/>
        <v>0</v>
      </c>
      <c r="AV88" s="232">
        <f t="shared" si="787"/>
        <v>0</v>
      </c>
      <c r="AW88" s="70">
        <f t="shared" si="787"/>
        <v>0</v>
      </c>
      <c r="AX88" s="232">
        <f t="shared" si="787"/>
        <v>0</v>
      </c>
      <c r="AY88" s="232">
        <f t="shared" si="787"/>
        <v>0</v>
      </c>
      <c r="AZ88" s="232">
        <f t="shared" si="787"/>
        <v>0</v>
      </c>
      <c r="BA88" s="70">
        <f t="shared" si="787"/>
        <v>0</v>
      </c>
      <c r="BB88" s="232">
        <f t="shared" si="787"/>
        <v>0</v>
      </c>
      <c r="BC88" s="232">
        <f t="shared" si="787"/>
        <v>0</v>
      </c>
      <c r="BD88" s="232">
        <f t="shared" si="787"/>
        <v>0</v>
      </c>
      <c r="BE88" s="70">
        <f t="shared" si="787"/>
        <v>0</v>
      </c>
      <c r="BF88" s="232">
        <f t="shared" si="787"/>
        <v>0</v>
      </c>
      <c r="BG88" s="232">
        <f t="shared" si="787"/>
        <v>0</v>
      </c>
      <c r="BH88" s="232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213"/>
      <c r="CF88" s="223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1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80"/>
      <c r="AH89" s="191"/>
      <c r="AI89" s="191"/>
      <c r="AJ89" s="191"/>
      <c r="AK89" s="180"/>
      <c r="AL89" s="191"/>
      <c r="AM89" s="191"/>
      <c r="AN89" s="191"/>
      <c r="AO89" s="180"/>
      <c r="AP89" s="191"/>
      <c r="AQ89" s="191"/>
      <c r="AR89" s="191"/>
      <c r="AS89" s="180"/>
      <c r="AT89" s="191"/>
      <c r="AU89" s="191"/>
      <c r="AV89" s="191"/>
      <c r="AW89" s="180"/>
      <c r="AX89" s="191"/>
      <c r="AY89" s="191"/>
      <c r="AZ89" s="191"/>
      <c r="BA89" s="180"/>
      <c r="BB89" s="191"/>
      <c r="BC89" s="191"/>
      <c r="BD89" s="191"/>
      <c r="BE89" s="180"/>
      <c r="BF89" s="191"/>
      <c r="BG89" s="191"/>
      <c r="BH89" s="191"/>
      <c r="BI89" s="180"/>
      <c r="BJ89" s="253"/>
      <c r="BK89" s="253"/>
      <c r="BL89" s="251"/>
      <c r="BM89" s="251"/>
      <c r="BN89" s="251"/>
      <c r="BO89" s="251"/>
      <c r="BP89" s="251"/>
      <c r="BQ89" s="251"/>
      <c r="BR89" s="251"/>
      <c r="BS89" s="251"/>
      <c r="BT89" s="251"/>
    </row>
    <row r="90" spans="1:125" s="2" customFormat="1" ht="13.5" customHeight="1" x14ac:dyDescent="0.2">
      <c r="A90" s="296" t="str">
        <f>IF($A$82="1.2",IF($X$88=0,"1.2","1.3"),IF($X$88=0,"1.3","1.4"))</f>
        <v>1.4</v>
      </c>
      <c r="B90" s="330" t="s">
        <v>265</v>
      </c>
      <c r="C90" s="195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50"/>
      <c r="P90" s="150"/>
      <c r="Q90" s="196"/>
      <c r="R90" s="196"/>
      <c r="S90" s="196"/>
      <c r="T90" s="196"/>
      <c r="U90" s="196"/>
      <c r="V90" s="196"/>
      <c r="W90" s="196"/>
      <c r="X90" s="150"/>
      <c r="Y90" s="150"/>
      <c r="Z90" s="150"/>
      <c r="AA90" s="150"/>
      <c r="AB90" s="150"/>
      <c r="AC90" s="15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5"/>
      <c r="CF90" s="218"/>
    </row>
    <row r="91" spans="1:125" s="2" customFormat="1" x14ac:dyDescent="0.2">
      <c r="A91" s="339" t="str">
        <f>CONCATENATE($A$90,".01")</f>
        <v>1.4.01</v>
      </c>
      <c r="B91" s="537" t="str">
        <f>'[2]ПЛАН НАВЧАЛЬНОГО ПРОЦЕСУ ДЕННА'!B91</f>
        <v>Кваліфікаційна робота магістра</v>
      </c>
      <c r="C91" s="140" t="s">
        <v>89</v>
      </c>
      <c r="D91" s="270">
        <f>IF(X91&gt;0,3,0)</f>
        <v>3</v>
      </c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8">
        <v>360</v>
      </c>
      <c r="Y91" s="145">
        <f t="shared" ref="Y91" si="790">X91/$BR$7</f>
        <v>12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360</v>
      </c>
      <c r="AD91" s="145">
        <v>0</v>
      </c>
      <c r="AE91" s="145">
        <v>0</v>
      </c>
      <c r="AF91" s="145">
        <v>0</v>
      </c>
      <c r="AG91" s="70">
        <f>BL91</f>
        <v>0</v>
      </c>
      <c r="AH91" s="145">
        <v>0</v>
      </c>
      <c r="AI91" s="145">
        <v>0</v>
      </c>
      <c r="AJ91" s="145">
        <v>0</v>
      </c>
      <c r="AK91" s="70">
        <f>BM91</f>
        <v>0</v>
      </c>
      <c r="AL91" s="145">
        <v>0</v>
      </c>
      <c r="AM91" s="145">
        <v>0</v>
      </c>
      <c r="AN91" s="145">
        <v>0</v>
      </c>
      <c r="AO91" s="70">
        <f>IF(D91&gt;0,Y91,0)</f>
        <v>12</v>
      </c>
      <c r="AP91" s="145">
        <v>0</v>
      </c>
      <c r="AQ91" s="145">
        <v>0</v>
      </c>
      <c r="AR91" s="145">
        <v>0</v>
      </c>
      <c r="AS91" s="70">
        <f>BO91</f>
        <v>0</v>
      </c>
      <c r="AT91" s="145">
        <v>0</v>
      </c>
      <c r="AU91" s="145">
        <v>0</v>
      </c>
      <c r="AV91" s="145">
        <v>0</v>
      </c>
      <c r="AW91" s="70">
        <f>BP91</f>
        <v>0</v>
      </c>
      <c r="AX91" s="145">
        <v>0</v>
      </c>
      <c r="AY91" s="145">
        <v>0</v>
      </c>
      <c r="AZ91" s="145">
        <v>0</v>
      </c>
      <c r="BA91" s="70">
        <f>BQ91</f>
        <v>0</v>
      </c>
      <c r="BB91" s="145">
        <v>0</v>
      </c>
      <c r="BC91" s="145">
        <v>0</v>
      </c>
      <c r="BD91" s="145">
        <v>0</v>
      </c>
      <c r="BE91" s="70">
        <f>BR91</f>
        <v>0</v>
      </c>
      <c r="BF91" s="145">
        <v>0</v>
      </c>
      <c r="BG91" s="145">
        <v>0</v>
      </c>
      <c r="BH91" s="145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3"/>
      <c r="CF91" s="223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hidden="1" customHeight="1" x14ac:dyDescent="0.2">
      <c r="A92" s="191"/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80"/>
      <c r="AH92" s="191"/>
      <c r="AI92" s="191"/>
      <c r="AJ92" s="191"/>
      <c r="AK92" s="180"/>
      <c r="AL92" s="191"/>
      <c r="AM92" s="191"/>
      <c r="AN92" s="191"/>
      <c r="AO92" s="180"/>
      <c r="AP92" s="191"/>
      <c r="AQ92" s="191"/>
      <c r="AR92" s="191"/>
      <c r="AS92" s="180"/>
      <c r="AT92" s="191"/>
      <c r="AU92" s="191"/>
      <c r="AV92" s="191"/>
      <c r="AW92" s="180"/>
      <c r="AX92" s="191"/>
      <c r="AY92" s="191"/>
      <c r="AZ92" s="191"/>
      <c r="BA92" s="180"/>
      <c r="BB92" s="191"/>
      <c r="BC92" s="191"/>
      <c r="BD92" s="191"/>
      <c r="BE92" s="180"/>
      <c r="BF92" s="191"/>
      <c r="BG92" s="191"/>
      <c r="BH92" s="191"/>
      <c r="BI92" s="180"/>
      <c r="BJ92" s="253"/>
      <c r="BK92" s="253"/>
      <c r="BL92" s="253"/>
      <c r="BM92" s="253"/>
      <c r="BN92" s="253"/>
      <c r="BO92" s="253"/>
      <c r="BP92" s="253"/>
      <c r="BQ92" s="253"/>
      <c r="BR92" s="253"/>
      <c r="BS92" s="253"/>
      <c r="BT92" s="253"/>
    </row>
    <row r="93" spans="1:125" s="2" customFormat="1" ht="13.5" hidden="1" customHeight="1" x14ac:dyDescent="0.2">
      <c r="A93" s="191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80"/>
      <c r="AH93" s="191"/>
      <c r="AI93" s="191"/>
      <c r="AJ93" s="191"/>
      <c r="AK93" s="180"/>
      <c r="AL93" s="191"/>
      <c r="AM93" s="191"/>
      <c r="AN93" s="191"/>
      <c r="AO93" s="180"/>
      <c r="AP93" s="191"/>
      <c r="AQ93" s="191"/>
      <c r="AR93" s="191"/>
      <c r="AS93" s="180"/>
      <c r="AT93" s="191"/>
      <c r="AU93" s="191"/>
      <c r="AV93" s="191"/>
      <c r="AW93" s="180"/>
      <c r="AX93" s="191"/>
      <c r="AY93" s="191"/>
      <c r="AZ93" s="191"/>
      <c r="BA93" s="180"/>
      <c r="BB93" s="191"/>
      <c r="BC93" s="191"/>
      <c r="BD93" s="191"/>
      <c r="BE93" s="180"/>
      <c r="BF93" s="191"/>
      <c r="BG93" s="191"/>
      <c r="BH93" s="191"/>
      <c r="BI93" s="180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</row>
    <row r="94" spans="1:125" s="2" customFormat="1" ht="13.5" hidden="1" customHeight="1" x14ac:dyDescent="0.2">
      <c r="A94" s="191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80"/>
      <c r="AH94" s="191"/>
      <c r="AI94" s="191"/>
      <c r="AJ94" s="191"/>
      <c r="AK94" s="180"/>
      <c r="AL94" s="191"/>
      <c r="AM94" s="191"/>
      <c r="AN94" s="191"/>
      <c r="AO94" s="180"/>
      <c r="AP94" s="191"/>
      <c r="AQ94" s="191"/>
      <c r="AR94" s="191"/>
      <c r="AS94" s="180"/>
      <c r="AT94" s="191"/>
      <c r="AU94" s="191"/>
      <c r="AV94" s="191"/>
      <c r="AW94" s="180"/>
      <c r="AX94" s="191"/>
      <c r="AY94" s="191"/>
      <c r="AZ94" s="191"/>
      <c r="BA94" s="180"/>
      <c r="BB94" s="191"/>
      <c r="BC94" s="191"/>
      <c r="BD94" s="191"/>
      <c r="BE94" s="180"/>
      <c r="BF94" s="191"/>
      <c r="BG94" s="191"/>
      <c r="BH94" s="191"/>
      <c r="BI94" s="180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</row>
    <row r="95" spans="1:125" s="2" customFormat="1" ht="13.5" hidden="1" customHeight="1" x14ac:dyDescent="0.2">
      <c r="A95" s="191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0"/>
      <c r="AH95" s="191"/>
      <c r="AI95" s="191"/>
      <c r="AJ95" s="191"/>
      <c r="AK95" s="180"/>
      <c r="AL95" s="191"/>
      <c r="AM95" s="191"/>
      <c r="AN95" s="191"/>
      <c r="AO95" s="180"/>
      <c r="AP95" s="191"/>
      <c r="AQ95" s="191"/>
      <c r="AR95" s="191"/>
      <c r="AS95" s="180"/>
      <c r="AT95" s="191"/>
      <c r="AU95" s="191"/>
      <c r="AV95" s="191"/>
      <c r="AW95" s="180"/>
      <c r="AX95" s="191"/>
      <c r="AY95" s="191"/>
      <c r="AZ95" s="191"/>
      <c r="BA95" s="180"/>
      <c r="BB95" s="191"/>
      <c r="BC95" s="191"/>
      <c r="BD95" s="191"/>
      <c r="BE95" s="180"/>
      <c r="BF95" s="191"/>
      <c r="BG95" s="191"/>
      <c r="BH95" s="191"/>
      <c r="BI95" s="180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</row>
    <row r="96" spans="1:125" s="2" customFormat="1" ht="12.75" customHeight="1" x14ac:dyDescent="0.2">
      <c r="A96" s="296" t="str">
        <f>IF($A$90="1.2",IF($X$91=0,"1.2","1.3"),IF($A$90="1.3",IF($X$91=0,"1.3","1.4"),IF($A$90="1.4",IF($X$91=0,"1.4","1.5"))))</f>
        <v>1.5</v>
      </c>
      <c r="B96" s="479" t="s">
        <v>33</v>
      </c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  <c r="BH96" s="235"/>
      <c r="BI96" s="149"/>
      <c r="BJ96" s="71"/>
      <c r="BK96" s="24"/>
      <c r="BL96" s="252"/>
      <c r="BM96" s="252"/>
      <c r="BN96" s="252"/>
      <c r="BO96" s="252"/>
      <c r="BP96" s="252"/>
      <c r="BQ96" s="252"/>
      <c r="BR96" s="252"/>
      <c r="BS96" s="252"/>
      <c r="BT96" s="252"/>
      <c r="CE96" s="205"/>
      <c r="CF96" s="218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customHeight="1" x14ac:dyDescent="0.2">
      <c r="A97" s="339" t="str">
        <f>CONCATENATE($A$96,".",BX83)</f>
        <v>1.5.01</v>
      </c>
      <c r="B97" s="537" t="str">
        <f>'[2]ПЛАН НАВЧАЛЬНОГО ПРОЦЕСУ ДЕННА'!B97</f>
        <v>Захист магістерської роботи</v>
      </c>
      <c r="C97" s="140" t="s">
        <v>89</v>
      </c>
      <c r="D97" s="129">
        <v>3</v>
      </c>
      <c r="E97" s="130"/>
      <c r="F97" s="130"/>
      <c r="G97" s="11"/>
      <c r="H97" s="185"/>
      <c r="I97" s="130"/>
      <c r="J97" s="130"/>
      <c r="K97" s="130"/>
      <c r="L97" s="130"/>
      <c r="M97" s="130"/>
      <c r="N97" s="11"/>
      <c r="O97" s="145"/>
      <c r="P97" s="145"/>
      <c r="Q97" s="316"/>
      <c r="R97" s="166"/>
      <c r="S97" s="166"/>
      <c r="T97" s="166"/>
      <c r="U97" s="166"/>
      <c r="V97" s="166"/>
      <c r="W97" s="317"/>
      <c r="X97" s="145">
        <v>0</v>
      </c>
      <c r="Y97" s="145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45">
        <v>0</v>
      </c>
      <c r="AE97" s="145">
        <v>0</v>
      </c>
      <c r="AF97" s="145">
        <v>0</v>
      </c>
      <c r="AG97" s="70">
        <f>BL97</f>
        <v>0</v>
      </c>
      <c r="AH97" s="145">
        <v>0</v>
      </c>
      <c r="AI97" s="145">
        <v>0</v>
      </c>
      <c r="AJ97" s="145">
        <v>0</v>
      </c>
      <c r="AK97" s="70">
        <f>BM97</f>
        <v>0</v>
      </c>
      <c r="AL97" s="145">
        <v>0</v>
      </c>
      <c r="AM97" s="145">
        <v>0</v>
      </c>
      <c r="AN97" s="145">
        <v>0</v>
      </c>
      <c r="AO97" s="70">
        <f>BN97</f>
        <v>0</v>
      </c>
      <c r="AP97" s="145">
        <v>0</v>
      </c>
      <c r="AQ97" s="145">
        <v>0</v>
      </c>
      <c r="AR97" s="145">
        <v>0</v>
      </c>
      <c r="AS97" s="70">
        <f>BO97</f>
        <v>0</v>
      </c>
      <c r="AT97" s="145">
        <v>0</v>
      </c>
      <c r="AU97" s="145">
        <v>0</v>
      </c>
      <c r="AV97" s="145">
        <v>0</v>
      </c>
      <c r="AW97" s="70">
        <f>BP97</f>
        <v>0</v>
      </c>
      <c r="AX97" s="145">
        <v>0</v>
      </c>
      <c r="AY97" s="145">
        <v>0</v>
      </c>
      <c r="AZ97" s="145">
        <v>0</v>
      </c>
      <c r="BA97" s="70">
        <f>BQ97</f>
        <v>0</v>
      </c>
      <c r="BB97" s="145">
        <v>0</v>
      </c>
      <c r="BC97" s="145">
        <v>0</v>
      </c>
      <c r="BD97" s="145">
        <v>0</v>
      </c>
      <c r="BE97" s="70">
        <f>BR97</f>
        <v>0</v>
      </c>
      <c r="BF97" s="145">
        <v>0</v>
      </c>
      <c r="BG97" s="145">
        <v>0</v>
      </c>
      <c r="BH97" s="145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80" t="s">
        <v>312</v>
      </c>
      <c r="BY97"/>
      <c r="BZ97"/>
      <c r="CA97"/>
      <c r="CB97"/>
      <c r="CC97"/>
      <c r="CD97"/>
      <c r="CE97" s="213"/>
      <c r="CF97" s="223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1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1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">
      <c r="A98" s="339" t="str">
        <f t="shared" ref="A98:A101" si="801">CONCATENATE($A$96,".",BX84)</f>
        <v>1.5.02</v>
      </c>
      <c r="B98" s="122"/>
      <c r="C98" s="140"/>
      <c r="D98" s="129"/>
      <c r="E98" s="130"/>
      <c r="F98" s="130"/>
      <c r="G98" s="11"/>
      <c r="H98" s="129"/>
      <c r="I98" s="130"/>
      <c r="J98" s="130"/>
      <c r="K98" s="130"/>
      <c r="L98" s="130"/>
      <c r="M98" s="130"/>
      <c r="N98" s="11"/>
      <c r="O98" s="145"/>
      <c r="P98" s="145"/>
      <c r="Q98" s="316"/>
      <c r="R98" s="166"/>
      <c r="S98" s="166"/>
      <c r="T98" s="166"/>
      <c r="U98" s="166"/>
      <c r="V98" s="166"/>
      <c r="W98" s="317"/>
      <c r="X98" s="145">
        <v>0</v>
      </c>
      <c r="Y98" s="145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45">
        <v>0</v>
      </c>
      <c r="AE98" s="145">
        <v>0</v>
      </c>
      <c r="AF98" s="145">
        <v>0</v>
      </c>
      <c r="AG98" s="70">
        <f>BL98</f>
        <v>0</v>
      </c>
      <c r="AH98" s="145">
        <v>0</v>
      </c>
      <c r="AI98" s="145">
        <v>0</v>
      </c>
      <c r="AJ98" s="145">
        <v>0</v>
      </c>
      <c r="AK98" s="70">
        <f>BM98</f>
        <v>0</v>
      </c>
      <c r="AL98" s="145">
        <v>0</v>
      </c>
      <c r="AM98" s="145">
        <v>0</v>
      </c>
      <c r="AN98" s="145">
        <v>0</v>
      </c>
      <c r="AO98" s="70">
        <f>BN98</f>
        <v>0</v>
      </c>
      <c r="AP98" s="145">
        <v>0</v>
      </c>
      <c r="AQ98" s="145">
        <v>0</v>
      </c>
      <c r="AR98" s="145">
        <v>0</v>
      </c>
      <c r="AS98" s="70">
        <f>BO98</f>
        <v>0</v>
      </c>
      <c r="AT98" s="145">
        <v>0</v>
      </c>
      <c r="AU98" s="145">
        <v>0</v>
      </c>
      <c r="AV98" s="145">
        <v>0</v>
      </c>
      <c r="AW98" s="70">
        <f>BP98</f>
        <v>0</v>
      </c>
      <c r="AX98" s="145">
        <v>0</v>
      </c>
      <c r="AY98" s="145">
        <v>0</v>
      </c>
      <c r="AZ98" s="145">
        <v>0</v>
      </c>
      <c r="BA98" s="70">
        <f>BQ98</f>
        <v>0</v>
      </c>
      <c r="BB98" s="145">
        <v>0</v>
      </c>
      <c r="BC98" s="145">
        <v>0</v>
      </c>
      <c r="BD98" s="145">
        <v>0</v>
      </c>
      <c r="BE98" s="70">
        <f>BR98</f>
        <v>0</v>
      </c>
      <c r="BF98" s="145">
        <v>0</v>
      </c>
      <c r="BG98" s="145">
        <v>0</v>
      </c>
      <c r="BH98" s="145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80" t="s">
        <v>313</v>
      </c>
      <c r="BY98"/>
      <c r="BZ98"/>
      <c r="CA98"/>
      <c r="CB98"/>
      <c r="CC98"/>
      <c r="CD98"/>
      <c r="CE98" s="213"/>
      <c r="CF98" s="223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">
      <c r="A99" s="339" t="str">
        <f t="shared" si="801"/>
        <v>1.5.03</v>
      </c>
      <c r="B99" s="122"/>
      <c r="C99" s="140"/>
      <c r="D99" s="129"/>
      <c r="E99" s="130"/>
      <c r="F99" s="130"/>
      <c r="G99" s="11"/>
      <c r="H99" s="129"/>
      <c r="I99" s="130"/>
      <c r="J99" s="130"/>
      <c r="K99" s="130"/>
      <c r="L99" s="130"/>
      <c r="M99" s="130"/>
      <c r="N99" s="11"/>
      <c r="O99" s="145"/>
      <c r="P99" s="145"/>
      <c r="Q99" s="316"/>
      <c r="R99" s="166"/>
      <c r="S99" s="166"/>
      <c r="T99" s="166"/>
      <c r="U99" s="166"/>
      <c r="V99" s="166"/>
      <c r="W99" s="317"/>
      <c r="X99" s="145">
        <v>0</v>
      </c>
      <c r="Y99" s="145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45">
        <v>0</v>
      </c>
      <c r="AE99" s="145">
        <v>0</v>
      </c>
      <c r="AF99" s="145">
        <v>0</v>
      </c>
      <c r="AG99" s="70">
        <f>BL99</f>
        <v>0</v>
      </c>
      <c r="AH99" s="145">
        <v>0</v>
      </c>
      <c r="AI99" s="145">
        <v>0</v>
      </c>
      <c r="AJ99" s="145">
        <v>0</v>
      </c>
      <c r="AK99" s="70">
        <f>BM99</f>
        <v>0</v>
      </c>
      <c r="AL99" s="145">
        <v>0</v>
      </c>
      <c r="AM99" s="145">
        <v>0</v>
      </c>
      <c r="AN99" s="145">
        <v>0</v>
      </c>
      <c r="AO99" s="70">
        <f>BN99</f>
        <v>0</v>
      </c>
      <c r="AP99" s="145">
        <v>0</v>
      </c>
      <c r="AQ99" s="145">
        <v>0</v>
      </c>
      <c r="AR99" s="145">
        <v>0</v>
      </c>
      <c r="AS99" s="70">
        <f>BO99</f>
        <v>0</v>
      </c>
      <c r="AT99" s="145">
        <v>0</v>
      </c>
      <c r="AU99" s="145">
        <v>0</v>
      </c>
      <c r="AV99" s="145">
        <v>0</v>
      </c>
      <c r="AW99" s="70">
        <f>BP99</f>
        <v>0</v>
      </c>
      <c r="AX99" s="145">
        <v>0</v>
      </c>
      <c r="AY99" s="145">
        <v>0</v>
      </c>
      <c r="AZ99" s="145">
        <v>0</v>
      </c>
      <c r="BA99" s="70">
        <f>BQ99</f>
        <v>0</v>
      </c>
      <c r="BB99" s="145">
        <v>0</v>
      </c>
      <c r="BC99" s="145">
        <v>0</v>
      </c>
      <c r="BD99" s="145">
        <v>0</v>
      </c>
      <c r="BE99" s="70">
        <f>BR99</f>
        <v>0</v>
      </c>
      <c r="BF99" s="145">
        <v>0</v>
      </c>
      <c r="BG99" s="145">
        <v>0</v>
      </c>
      <c r="BH99" s="145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80" t="s">
        <v>314</v>
      </c>
      <c r="BY99"/>
      <c r="BZ99"/>
      <c r="CA99"/>
      <c r="CB99"/>
      <c r="CC99"/>
      <c r="CD99"/>
      <c r="CE99" s="213"/>
      <c r="CF99" s="223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">
      <c r="A100" s="339" t="str">
        <f t="shared" si="801"/>
        <v>1.5.04</v>
      </c>
      <c r="B100" s="122"/>
      <c r="C100" s="140"/>
      <c r="D100" s="129"/>
      <c r="E100" s="130"/>
      <c r="F100" s="130"/>
      <c r="G100" s="11"/>
      <c r="H100" s="129"/>
      <c r="I100" s="130"/>
      <c r="J100" s="130"/>
      <c r="K100" s="130"/>
      <c r="L100" s="130"/>
      <c r="M100" s="130"/>
      <c r="N100" s="11"/>
      <c r="O100" s="145"/>
      <c r="P100" s="145"/>
      <c r="Q100" s="316"/>
      <c r="R100" s="166"/>
      <c r="S100" s="166"/>
      <c r="T100" s="166"/>
      <c r="U100" s="166"/>
      <c r="V100" s="166"/>
      <c r="W100" s="317"/>
      <c r="X100" s="145">
        <v>0</v>
      </c>
      <c r="Y100" s="145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45">
        <v>0</v>
      </c>
      <c r="AE100" s="145">
        <v>0</v>
      </c>
      <c r="AF100" s="145">
        <v>0</v>
      </c>
      <c r="AG100" s="70">
        <f>BL100</f>
        <v>0</v>
      </c>
      <c r="AH100" s="145">
        <v>0</v>
      </c>
      <c r="AI100" s="145">
        <v>0</v>
      </c>
      <c r="AJ100" s="145">
        <v>0</v>
      </c>
      <c r="AK100" s="70">
        <f>BM100</f>
        <v>0</v>
      </c>
      <c r="AL100" s="145">
        <v>0</v>
      </c>
      <c r="AM100" s="145">
        <v>0</v>
      </c>
      <c r="AN100" s="145">
        <v>0</v>
      </c>
      <c r="AO100" s="70">
        <f>BN100</f>
        <v>0</v>
      </c>
      <c r="AP100" s="145">
        <v>0</v>
      </c>
      <c r="AQ100" s="145">
        <v>0</v>
      </c>
      <c r="AR100" s="145">
        <v>0</v>
      </c>
      <c r="AS100" s="70">
        <f>BO100</f>
        <v>0</v>
      </c>
      <c r="AT100" s="145">
        <v>0</v>
      </c>
      <c r="AU100" s="145">
        <v>0</v>
      </c>
      <c r="AV100" s="145">
        <v>0</v>
      </c>
      <c r="AW100" s="70">
        <f>BP100</f>
        <v>0</v>
      </c>
      <c r="AX100" s="145">
        <v>0</v>
      </c>
      <c r="AY100" s="145">
        <v>0</v>
      </c>
      <c r="AZ100" s="145">
        <v>0</v>
      </c>
      <c r="BA100" s="70">
        <f>BQ100</f>
        <v>0</v>
      </c>
      <c r="BB100" s="145">
        <v>0</v>
      </c>
      <c r="BC100" s="145">
        <v>0</v>
      </c>
      <c r="BD100" s="145">
        <v>0</v>
      </c>
      <c r="BE100" s="70">
        <f>BR100</f>
        <v>0</v>
      </c>
      <c r="BF100" s="145">
        <v>0</v>
      </c>
      <c r="BG100" s="145">
        <v>0</v>
      </c>
      <c r="BH100" s="145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80" t="s">
        <v>315</v>
      </c>
      <c r="BY100"/>
      <c r="BZ100"/>
      <c r="CA100"/>
      <c r="CB100"/>
      <c r="CC100"/>
      <c r="CD100"/>
      <c r="CE100" s="213"/>
      <c r="CF100" s="223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">
      <c r="A101" s="339" t="str">
        <f t="shared" si="801"/>
        <v>1.5.05</v>
      </c>
      <c r="B101" s="122"/>
      <c r="C101" s="140"/>
      <c r="D101" s="129"/>
      <c r="E101" s="130"/>
      <c r="F101" s="130"/>
      <c r="G101" s="11"/>
      <c r="H101" s="129"/>
      <c r="I101" s="130"/>
      <c r="J101" s="130"/>
      <c r="K101" s="130"/>
      <c r="L101" s="130"/>
      <c r="M101" s="130"/>
      <c r="N101" s="11"/>
      <c r="O101" s="145"/>
      <c r="P101" s="145"/>
      <c r="Q101" s="316"/>
      <c r="R101" s="166"/>
      <c r="S101" s="166"/>
      <c r="T101" s="166"/>
      <c r="U101" s="166"/>
      <c r="V101" s="166"/>
      <c r="W101" s="317"/>
      <c r="X101" s="145">
        <v>0</v>
      </c>
      <c r="Y101" s="145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45">
        <v>0</v>
      </c>
      <c r="AE101" s="145">
        <v>0</v>
      </c>
      <c r="AF101" s="145">
        <v>0</v>
      </c>
      <c r="AG101" s="70">
        <f>BL101</f>
        <v>0</v>
      </c>
      <c r="AH101" s="145">
        <v>0</v>
      </c>
      <c r="AI101" s="145">
        <v>0</v>
      </c>
      <c r="AJ101" s="145">
        <v>0</v>
      </c>
      <c r="AK101" s="70">
        <f>BM101</f>
        <v>0</v>
      </c>
      <c r="AL101" s="145">
        <v>0</v>
      </c>
      <c r="AM101" s="145">
        <v>0</v>
      </c>
      <c r="AN101" s="145">
        <v>0</v>
      </c>
      <c r="AO101" s="70">
        <f>BN101</f>
        <v>0</v>
      </c>
      <c r="AP101" s="145">
        <v>0</v>
      </c>
      <c r="AQ101" s="145">
        <v>0</v>
      </c>
      <c r="AR101" s="145">
        <v>0</v>
      </c>
      <c r="AS101" s="70">
        <f>BO101</f>
        <v>0</v>
      </c>
      <c r="AT101" s="145">
        <v>0</v>
      </c>
      <c r="AU101" s="145">
        <v>0</v>
      </c>
      <c r="AV101" s="145">
        <v>0</v>
      </c>
      <c r="AW101" s="70">
        <f>BP101</f>
        <v>0</v>
      </c>
      <c r="AX101" s="145">
        <v>0</v>
      </c>
      <c r="AY101" s="145">
        <v>0</v>
      </c>
      <c r="AZ101" s="145">
        <v>0</v>
      </c>
      <c r="BA101" s="70">
        <f>BQ101</f>
        <v>0</v>
      </c>
      <c r="BB101" s="145">
        <v>0</v>
      </c>
      <c r="BC101" s="145">
        <v>0</v>
      </c>
      <c r="BD101" s="145">
        <v>0</v>
      </c>
      <c r="BE101" s="70">
        <f>BR101</f>
        <v>0</v>
      </c>
      <c r="BF101" s="145">
        <v>0</v>
      </c>
      <c r="BG101" s="145">
        <v>0</v>
      </c>
      <c r="BH101" s="145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80" t="s">
        <v>316</v>
      </c>
      <c r="BY101"/>
      <c r="BZ101"/>
      <c r="CA101"/>
      <c r="CB101"/>
      <c r="CC101"/>
      <c r="CD101"/>
      <c r="CE101" s="213"/>
      <c r="CF101" s="223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5" customHeight="1" x14ac:dyDescent="0.2">
      <c r="A102" s="17"/>
      <c r="B102" s="153"/>
      <c r="C102" s="144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1"/>
      <c r="CF102" s="225"/>
    </row>
    <row r="103" spans="1:125" s="19" customFormat="1" ht="13.5" customHeight="1" x14ac:dyDescent="0.2">
      <c r="A103" s="17"/>
      <c r="B103" s="332" t="s">
        <v>250</v>
      </c>
      <c r="C103" s="144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67">
        <f>X$91+X$88+X$80+X$69</f>
        <v>2010</v>
      </c>
      <c r="Y103" s="167">
        <f>Y$91+Y$88+Y$80+Y$69</f>
        <v>67</v>
      </c>
      <c r="Z103" s="248">
        <f>Z$91+Z$88+Z$80+Z$69</f>
        <v>168</v>
      </c>
      <c r="AA103" s="248">
        <f t="shared" ref="AA103:BI103" si="802">AA$91+AA$88+AA$80+AA$69</f>
        <v>0</v>
      </c>
      <c r="AB103" s="248">
        <f t="shared" si="802"/>
        <v>196</v>
      </c>
      <c r="AC103" s="248">
        <f t="shared" si="802"/>
        <v>1646</v>
      </c>
      <c r="AD103" s="248">
        <f t="shared" si="802"/>
        <v>98</v>
      </c>
      <c r="AE103" s="248">
        <f t="shared" si="802"/>
        <v>0</v>
      </c>
      <c r="AF103" s="248">
        <f t="shared" si="802"/>
        <v>112</v>
      </c>
      <c r="AG103" s="168">
        <f>AG$91+AG$88+AG$80+AG$69</f>
        <v>30</v>
      </c>
      <c r="AH103" s="248">
        <f t="shared" si="802"/>
        <v>56</v>
      </c>
      <c r="AI103" s="248">
        <f t="shared" si="802"/>
        <v>0</v>
      </c>
      <c r="AJ103" s="248">
        <f t="shared" si="802"/>
        <v>70</v>
      </c>
      <c r="AK103" s="168">
        <f t="shared" si="802"/>
        <v>15</v>
      </c>
      <c r="AL103" s="248">
        <f t="shared" si="802"/>
        <v>14</v>
      </c>
      <c r="AM103" s="248">
        <f t="shared" si="802"/>
        <v>0</v>
      </c>
      <c r="AN103" s="248">
        <f t="shared" si="802"/>
        <v>14</v>
      </c>
      <c r="AO103" s="168">
        <f t="shared" si="802"/>
        <v>22</v>
      </c>
      <c r="AP103" s="248">
        <f t="shared" si="802"/>
        <v>0</v>
      </c>
      <c r="AQ103" s="248">
        <f t="shared" si="802"/>
        <v>0</v>
      </c>
      <c r="AR103" s="248">
        <f t="shared" si="802"/>
        <v>0</v>
      </c>
      <c r="AS103" s="168">
        <f t="shared" si="802"/>
        <v>0</v>
      </c>
      <c r="AT103" s="248">
        <f t="shared" si="802"/>
        <v>0</v>
      </c>
      <c r="AU103" s="248">
        <f t="shared" si="802"/>
        <v>0</v>
      </c>
      <c r="AV103" s="248">
        <f t="shared" si="802"/>
        <v>0</v>
      </c>
      <c r="AW103" s="168">
        <f t="shared" si="802"/>
        <v>0</v>
      </c>
      <c r="AX103" s="248">
        <f t="shared" si="802"/>
        <v>0</v>
      </c>
      <c r="AY103" s="248">
        <f t="shared" si="802"/>
        <v>0</v>
      </c>
      <c r="AZ103" s="248">
        <f t="shared" si="802"/>
        <v>0</v>
      </c>
      <c r="BA103" s="168">
        <f t="shared" si="802"/>
        <v>0</v>
      </c>
      <c r="BB103" s="248">
        <f t="shared" si="802"/>
        <v>0</v>
      </c>
      <c r="BC103" s="248">
        <f t="shared" si="802"/>
        <v>0</v>
      </c>
      <c r="BD103" s="248">
        <f t="shared" si="802"/>
        <v>0</v>
      </c>
      <c r="BE103" s="168">
        <f t="shared" si="802"/>
        <v>0</v>
      </c>
      <c r="BF103" s="248">
        <f t="shared" si="802"/>
        <v>0</v>
      </c>
      <c r="BG103" s="248">
        <f t="shared" si="802"/>
        <v>0</v>
      </c>
      <c r="BH103" s="248">
        <f t="shared" si="802"/>
        <v>0</v>
      </c>
      <c r="BI103" s="168">
        <f t="shared" si="802"/>
        <v>0</v>
      </c>
      <c r="BJ103" s="149"/>
      <c r="BK103" s="24"/>
      <c r="BL103" s="35">
        <f t="shared" ref="BL103:BT103" si="803">BL$91+BL$88+BL$80+BL$69</f>
        <v>29</v>
      </c>
      <c r="BM103" s="35">
        <f t="shared" si="803"/>
        <v>15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68" t="e">
        <f t="shared" si="803"/>
        <v>#DIV/0!</v>
      </c>
      <c r="CE103" s="211"/>
      <c r="CF103" s="225"/>
    </row>
    <row r="104" spans="1:125" s="19" customFormat="1" ht="13.5" customHeight="1" x14ac:dyDescent="0.2">
      <c r="A104" s="191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80"/>
      <c r="AH104" s="191"/>
      <c r="AI104" s="191"/>
      <c r="AJ104" s="191"/>
      <c r="AK104" s="180"/>
      <c r="AL104" s="191"/>
      <c r="AM104" s="191"/>
      <c r="AN104" s="191"/>
      <c r="AO104" s="180"/>
      <c r="AP104" s="191"/>
      <c r="AQ104" s="191"/>
      <c r="AR104" s="191"/>
      <c r="AS104" s="180"/>
      <c r="AT104" s="191"/>
      <c r="AU104" s="191"/>
      <c r="AV104" s="191"/>
      <c r="AW104" s="180"/>
      <c r="AX104" s="191"/>
      <c r="AY104" s="191"/>
      <c r="AZ104" s="191"/>
      <c r="BA104" s="180"/>
      <c r="BB104" s="191"/>
      <c r="BC104" s="191"/>
      <c r="BD104" s="191"/>
      <c r="BE104" s="180"/>
      <c r="BF104" s="191"/>
      <c r="BG104" s="191"/>
      <c r="BH104" s="191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1"/>
      <c r="CF104" s="225"/>
    </row>
    <row r="105" spans="1:125" s="19" customFormat="1" ht="20.25" customHeight="1" x14ac:dyDescent="0.2">
      <c r="A105" s="142" t="s">
        <v>140</v>
      </c>
      <c r="B105" s="238" t="s">
        <v>166</v>
      </c>
      <c r="C105" s="193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82"/>
      <c r="P105" s="182"/>
      <c r="Q105" s="176"/>
      <c r="R105" s="176"/>
      <c r="S105" s="176"/>
      <c r="T105" s="176"/>
      <c r="U105" s="176"/>
      <c r="V105" s="176"/>
      <c r="W105" s="176"/>
      <c r="X105" s="166"/>
      <c r="Y105" s="249"/>
      <c r="Z105" s="249"/>
      <c r="AA105" s="249"/>
      <c r="AB105" s="249"/>
      <c r="AC105" s="249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1"/>
      <c r="CF105" s="225"/>
    </row>
    <row r="106" spans="1:125" s="2" customFormat="1" ht="12" customHeight="1" x14ac:dyDescent="0.2">
      <c r="A106" s="17" t="s">
        <v>156</v>
      </c>
      <c r="B106" s="156" t="s">
        <v>167</v>
      </c>
      <c r="C106" s="141"/>
      <c r="D106" s="412"/>
      <c r="E106" s="166"/>
      <c r="F106" s="166"/>
      <c r="G106" s="317"/>
      <c r="H106" s="490">
        <v>2</v>
      </c>
      <c r="I106" s="166"/>
      <c r="J106" s="166"/>
      <c r="K106" s="166"/>
      <c r="L106" s="166"/>
      <c r="M106" s="166"/>
      <c r="N106" s="317"/>
      <c r="O106" s="145"/>
      <c r="P106" s="145"/>
      <c r="Q106" s="316"/>
      <c r="R106" s="166"/>
      <c r="S106" s="166"/>
      <c r="T106" s="166"/>
      <c r="U106" s="166"/>
      <c r="V106" s="166"/>
      <c r="W106" s="317"/>
      <c r="X106" s="318">
        <v>150</v>
      </c>
      <c r="Y106" s="145">
        <f t="shared" ref="Y106:Y125" si="804">X106/$BR$7</f>
        <v>5</v>
      </c>
      <c r="Z106" s="9"/>
      <c r="AA106" s="9"/>
      <c r="AB106" s="9"/>
      <c r="AC106" s="9"/>
      <c r="AD106" s="308"/>
      <c r="AE106" s="308"/>
      <c r="AF106" s="308"/>
      <c r="AG106" s="475">
        <f>IF($H106&lt;&gt;AD$7,0,$Y106)</f>
        <v>0</v>
      </c>
      <c r="AH106" s="308"/>
      <c r="AI106" s="308"/>
      <c r="AJ106" s="308"/>
      <c r="AK106" s="475">
        <f t="shared" ref="AK106" si="805">IF($H106&lt;&gt;AH$7,0,$Y106)</f>
        <v>5</v>
      </c>
      <c r="AL106" s="308"/>
      <c r="AM106" s="308"/>
      <c r="AN106" s="308"/>
      <c r="AO106" s="475">
        <f t="shared" ref="AO106" si="806">IF($H106&lt;&gt;AL$7,0,$Y106)</f>
        <v>0</v>
      </c>
      <c r="AP106" s="308"/>
      <c r="AQ106" s="308"/>
      <c r="AR106" s="308"/>
      <c r="AS106" s="475">
        <f t="shared" ref="AS106" si="807">IF($H106&lt;&gt;AP$7,0,$Y106)</f>
        <v>0</v>
      </c>
      <c r="AT106" s="237"/>
      <c r="AU106" s="237"/>
      <c r="AV106" s="237"/>
      <c r="AW106" s="475">
        <f t="shared" ref="AW106" si="808">IF($H106&lt;&gt;AT$7,0,$Y106)</f>
        <v>0</v>
      </c>
      <c r="AX106" s="237"/>
      <c r="AY106" s="237"/>
      <c r="AZ106" s="237"/>
      <c r="BA106" s="475">
        <f t="shared" ref="BA106" si="809">IF($H106&lt;&gt;AX$7,0,$Y106)</f>
        <v>0</v>
      </c>
      <c r="BB106" s="237"/>
      <c r="BC106" s="237"/>
      <c r="BD106" s="237"/>
      <c r="BE106" s="475">
        <f t="shared" ref="BE106" si="810">IF($H106&lt;&gt;BB$7,0,$Y106)</f>
        <v>0</v>
      </c>
      <c r="BF106" s="237"/>
      <c r="BG106" s="237"/>
      <c r="BH106" s="237"/>
      <c r="BI106" s="475">
        <f t="shared" ref="BI106" si="811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0</v>
      </c>
      <c r="BM106" s="88">
        <f>IF(AK106&lt;&gt;0,$Y106,0)</f>
        <v>5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9">
        <f>SUM(BW106:CD106)</f>
        <v>0</v>
      </c>
      <c r="CF106" s="223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0</v>
      </c>
      <c r="CR106" s="75">
        <f>IF(MID(H106,1,1)="2",1,0)+IF(MID(I106,1,1)="2",1,0)+IF(MID(J106,1,1)="2",1,0)+IF(MID(K106,1,1)="2",1,0)+IF(MID(L106,1,1)="2",1,0)+IF(MID(M106,1,1)="2",1,0)+IF(MID(N106,1,1)="2",1,0)</f>
        <v>1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">
      <c r="A107" s="17" t="s">
        <v>157</v>
      </c>
      <c r="B107" s="156" t="s">
        <v>168</v>
      </c>
      <c r="C107" s="141"/>
      <c r="D107" s="412"/>
      <c r="E107" s="166"/>
      <c r="F107" s="166"/>
      <c r="G107" s="317"/>
      <c r="H107" s="413">
        <f>IF($H$106=1,1,2)</f>
        <v>2</v>
      </c>
      <c r="I107" s="166"/>
      <c r="J107" s="166"/>
      <c r="K107" s="166"/>
      <c r="L107" s="166"/>
      <c r="M107" s="166"/>
      <c r="N107" s="317"/>
      <c r="O107" s="145"/>
      <c r="P107" s="145"/>
      <c r="Q107" s="316"/>
      <c r="R107" s="166"/>
      <c r="S107" s="166"/>
      <c r="T107" s="166"/>
      <c r="U107" s="166"/>
      <c r="V107" s="166"/>
      <c r="W107" s="317"/>
      <c r="X107" s="318">
        <v>150</v>
      </c>
      <c r="Y107" s="145">
        <f t="shared" si="804"/>
        <v>5</v>
      </c>
      <c r="Z107" s="9"/>
      <c r="AA107" s="9"/>
      <c r="AB107" s="9"/>
      <c r="AC107" s="9"/>
      <c r="AD107" s="308"/>
      <c r="AE107" s="308"/>
      <c r="AF107" s="308"/>
      <c r="AG107" s="475">
        <f t="shared" ref="AG107:AG125" si="812">IF($H107&lt;&gt;AD$7,0,$Y107)</f>
        <v>0</v>
      </c>
      <c r="AH107" s="308"/>
      <c r="AI107" s="308"/>
      <c r="AJ107" s="308"/>
      <c r="AK107" s="475">
        <f t="shared" ref="AK107:AK125" si="813">IF($H107&lt;&gt;AH$7,0,$Y107)</f>
        <v>5</v>
      </c>
      <c r="AL107" s="308"/>
      <c r="AM107" s="308"/>
      <c r="AN107" s="308"/>
      <c r="AO107" s="475">
        <f t="shared" ref="AO107:AO125" si="814">IF($H107&lt;&gt;AL$7,0,$Y107)</f>
        <v>0</v>
      </c>
      <c r="AP107" s="308"/>
      <c r="AQ107" s="308"/>
      <c r="AR107" s="308"/>
      <c r="AS107" s="475">
        <f t="shared" ref="AS107:AS125" si="815">IF($H107&lt;&gt;AP$7,0,$Y107)</f>
        <v>0</v>
      </c>
      <c r="AT107" s="237"/>
      <c r="AU107" s="237"/>
      <c r="AV107" s="237"/>
      <c r="AW107" s="475">
        <f t="shared" ref="AW107:AW125" si="816">IF($H107&lt;&gt;AT$7,0,$Y107)</f>
        <v>0</v>
      </c>
      <c r="AX107" s="237"/>
      <c r="AY107" s="237"/>
      <c r="AZ107" s="237"/>
      <c r="BA107" s="475">
        <f t="shared" ref="BA107:BA125" si="817">IF($H107&lt;&gt;AX$7,0,$Y107)</f>
        <v>0</v>
      </c>
      <c r="BB107" s="237"/>
      <c r="BC107" s="237"/>
      <c r="BD107" s="237"/>
      <c r="BE107" s="475">
        <f t="shared" ref="BE107:BE125" si="818">IF($H107&lt;&gt;BB$7,0,$Y107)</f>
        <v>0</v>
      </c>
      <c r="BF107" s="237"/>
      <c r="BG107" s="237"/>
      <c r="BH107" s="237"/>
      <c r="BI107" s="475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25" t="str">
        <f t="shared" ref="BK107:BK125" si="821">IF(ISERROR(SEARCH("в",A107)),"",1)</f>
        <v/>
      </c>
      <c r="BL107" s="88">
        <f t="shared" ref="BL107:BL117" si="822">IF(AG107&lt;&gt;0,$Y107,0)</f>
        <v>0</v>
      </c>
      <c r="BM107" s="88">
        <f t="shared" ref="BM107:BM125" si="823">IF(AK107&lt;&gt;0,$Y107,0)</f>
        <v>5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209">
        <f t="shared" ref="CE107:CE125" si="839">SUM(BW107:CD107)</f>
        <v>0</v>
      </c>
      <c r="CF107" s="223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">
      <c r="A108" s="17" t="s">
        <v>158</v>
      </c>
      <c r="B108" s="156" t="s">
        <v>169</v>
      </c>
      <c r="C108" s="140"/>
      <c r="D108" s="316"/>
      <c r="E108" s="166"/>
      <c r="F108" s="166"/>
      <c r="G108" s="317"/>
      <c r="H108" s="413">
        <f>IF($H$106=1,2,2)</f>
        <v>2</v>
      </c>
      <c r="I108" s="166"/>
      <c r="J108" s="166"/>
      <c r="K108" s="166"/>
      <c r="L108" s="166"/>
      <c r="M108" s="166"/>
      <c r="N108" s="317"/>
      <c r="O108" s="145"/>
      <c r="P108" s="145"/>
      <c r="Q108" s="316"/>
      <c r="R108" s="166"/>
      <c r="S108" s="166"/>
      <c r="T108" s="166"/>
      <c r="U108" s="166"/>
      <c r="V108" s="166"/>
      <c r="W108" s="317"/>
      <c r="X108" s="318">
        <v>150</v>
      </c>
      <c r="Y108" s="145">
        <f t="shared" si="804"/>
        <v>5</v>
      </c>
      <c r="Z108" s="9"/>
      <c r="AA108" s="9"/>
      <c r="AB108" s="9"/>
      <c r="AC108" s="9"/>
      <c r="AD108" s="308"/>
      <c r="AE108" s="308"/>
      <c r="AF108" s="308"/>
      <c r="AG108" s="475">
        <f t="shared" si="812"/>
        <v>0</v>
      </c>
      <c r="AH108" s="308"/>
      <c r="AI108" s="308"/>
      <c r="AJ108" s="308"/>
      <c r="AK108" s="475">
        <f t="shared" si="813"/>
        <v>5</v>
      </c>
      <c r="AL108" s="308"/>
      <c r="AM108" s="308"/>
      <c r="AN108" s="308"/>
      <c r="AO108" s="475">
        <f t="shared" si="814"/>
        <v>0</v>
      </c>
      <c r="AP108" s="308"/>
      <c r="AQ108" s="308"/>
      <c r="AR108" s="308"/>
      <c r="AS108" s="475">
        <f t="shared" si="815"/>
        <v>0</v>
      </c>
      <c r="AT108" s="237"/>
      <c r="AU108" s="237"/>
      <c r="AV108" s="237"/>
      <c r="AW108" s="475">
        <f t="shared" si="816"/>
        <v>0</v>
      </c>
      <c r="AX108" s="237"/>
      <c r="AY108" s="237"/>
      <c r="AZ108" s="237"/>
      <c r="BA108" s="475">
        <f t="shared" si="817"/>
        <v>0</v>
      </c>
      <c r="BB108" s="237"/>
      <c r="BC108" s="237"/>
      <c r="BD108" s="237"/>
      <c r="BE108" s="475">
        <f t="shared" si="818"/>
        <v>0</v>
      </c>
      <c r="BF108" s="237"/>
      <c r="BG108" s="237"/>
      <c r="BH108" s="237"/>
      <c r="BI108" s="475">
        <f t="shared" si="819"/>
        <v>0</v>
      </c>
      <c r="BJ108" s="63">
        <f t="shared" si="820"/>
        <v>0</v>
      </c>
      <c r="BK108" s="125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209">
        <f t="shared" si="839"/>
        <v>0</v>
      </c>
      <c r="CF108" s="223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">
      <c r="A109" s="17" t="s">
        <v>159</v>
      </c>
      <c r="B109" s="156" t="s">
        <v>170</v>
      </c>
      <c r="C109" s="140"/>
      <c r="D109" s="316"/>
      <c r="E109" s="166"/>
      <c r="F109" s="166"/>
      <c r="G109" s="317"/>
      <c r="H109" s="490">
        <f>IF($H$106=1,2,3)</f>
        <v>3</v>
      </c>
      <c r="I109" s="166"/>
      <c r="J109" s="166"/>
      <c r="K109" s="166"/>
      <c r="L109" s="166"/>
      <c r="M109" s="166"/>
      <c r="N109" s="317"/>
      <c r="O109" s="145"/>
      <c r="P109" s="145"/>
      <c r="Q109" s="316"/>
      <c r="R109" s="166"/>
      <c r="S109" s="166"/>
      <c r="T109" s="166"/>
      <c r="U109" s="166"/>
      <c r="V109" s="166"/>
      <c r="W109" s="317"/>
      <c r="X109" s="318">
        <v>150</v>
      </c>
      <c r="Y109" s="145">
        <f t="shared" si="804"/>
        <v>5</v>
      </c>
      <c r="Z109" s="9"/>
      <c r="AA109" s="9"/>
      <c r="AB109" s="9"/>
      <c r="AC109" s="9"/>
      <c r="AD109" s="308"/>
      <c r="AE109" s="308"/>
      <c r="AF109" s="308"/>
      <c r="AG109" s="475">
        <f t="shared" si="812"/>
        <v>0</v>
      </c>
      <c r="AH109" s="308"/>
      <c r="AI109" s="308"/>
      <c r="AJ109" s="308"/>
      <c r="AK109" s="475">
        <f t="shared" si="813"/>
        <v>0</v>
      </c>
      <c r="AL109" s="308"/>
      <c r="AM109" s="308"/>
      <c r="AN109" s="308"/>
      <c r="AO109" s="475">
        <f t="shared" si="814"/>
        <v>5</v>
      </c>
      <c r="AP109" s="308"/>
      <c r="AQ109" s="308"/>
      <c r="AR109" s="308"/>
      <c r="AS109" s="475">
        <f t="shared" si="815"/>
        <v>0</v>
      </c>
      <c r="AT109" s="237"/>
      <c r="AU109" s="237"/>
      <c r="AV109" s="237"/>
      <c r="AW109" s="475">
        <f t="shared" si="816"/>
        <v>0</v>
      </c>
      <c r="AX109" s="237"/>
      <c r="AY109" s="237"/>
      <c r="AZ109" s="237"/>
      <c r="BA109" s="475">
        <f t="shared" si="817"/>
        <v>0</v>
      </c>
      <c r="BB109" s="237"/>
      <c r="BC109" s="237"/>
      <c r="BD109" s="237"/>
      <c r="BE109" s="475">
        <f t="shared" si="818"/>
        <v>0</v>
      </c>
      <c r="BF109" s="237"/>
      <c r="BG109" s="237"/>
      <c r="BH109" s="237"/>
      <c r="BI109" s="475">
        <f t="shared" si="819"/>
        <v>0</v>
      </c>
      <c r="BJ109" s="63">
        <f t="shared" si="820"/>
        <v>0</v>
      </c>
      <c r="BK109" s="125" t="str">
        <f t="shared" si="821"/>
        <v/>
      </c>
      <c r="BL109" s="88">
        <f t="shared" si="822"/>
        <v>0</v>
      </c>
      <c r="BM109" s="88">
        <f t="shared" si="823"/>
        <v>0</v>
      </c>
      <c r="BN109" s="88">
        <f t="shared" si="824"/>
        <v>5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209">
        <f t="shared" si="839"/>
        <v>0</v>
      </c>
      <c r="CF109" s="223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0</v>
      </c>
      <c r="CS109" s="76">
        <f t="shared" si="852"/>
        <v>1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">
      <c r="A110" s="17" t="s">
        <v>160</v>
      </c>
      <c r="B110" s="156" t="s">
        <v>171</v>
      </c>
      <c r="C110" s="140"/>
      <c r="D110" s="316"/>
      <c r="E110" s="166"/>
      <c r="F110" s="166"/>
      <c r="G110" s="317"/>
      <c r="H110" s="413">
        <f>IF($H$106=1,3,3)</f>
        <v>3</v>
      </c>
      <c r="I110" s="166"/>
      <c r="J110" s="166"/>
      <c r="K110" s="166"/>
      <c r="L110" s="166"/>
      <c r="M110" s="166"/>
      <c r="N110" s="317"/>
      <c r="O110" s="145"/>
      <c r="P110" s="145"/>
      <c r="Q110" s="316"/>
      <c r="R110" s="166"/>
      <c r="S110" s="166"/>
      <c r="T110" s="166"/>
      <c r="U110" s="166"/>
      <c r="V110" s="166"/>
      <c r="W110" s="317"/>
      <c r="X110" s="318">
        <v>90</v>
      </c>
      <c r="Y110" s="145">
        <f t="shared" si="804"/>
        <v>3</v>
      </c>
      <c r="Z110" s="9"/>
      <c r="AA110" s="9"/>
      <c r="AB110" s="9"/>
      <c r="AC110" s="9"/>
      <c r="AD110" s="308"/>
      <c r="AE110" s="308"/>
      <c r="AF110" s="308"/>
      <c r="AG110" s="475">
        <f t="shared" si="812"/>
        <v>0</v>
      </c>
      <c r="AH110" s="308"/>
      <c r="AI110" s="308"/>
      <c r="AJ110" s="308"/>
      <c r="AK110" s="475">
        <f t="shared" si="813"/>
        <v>0</v>
      </c>
      <c r="AL110" s="308"/>
      <c r="AM110" s="308"/>
      <c r="AN110" s="308"/>
      <c r="AO110" s="475">
        <f t="shared" si="814"/>
        <v>3</v>
      </c>
      <c r="AP110" s="308"/>
      <c r="AQ110" s="308"/>
      <c r="AR110" s="308"/>
      <c r="AS110" s="475">
        <f t="shared" si="815"/>
        <v>0</v>
      </c>
      <c r="AT110" s="237"/>
      <c r="AU110" s="237"/>
      <c r="AV110" s="237"/>
      <c r="AW110" s="475">
        <f t="shared" si="816"/>
        <v>0</v>
      </c>
      <c r="AX110" s="237"/>
      <c r="AY110" s="237"/>
      <c r="AZ110" s="237"/>
      <c r="BA110" s="475">
        <f t="shared" si="817"/>
        <v>0</v>
      </c>
      <c r="BB110" s="237"/>
      <c r="BC110" s="237"/>
      <c r="BD110" s="237"/>
      <c r="BE110" s="475">
        <f t="shared" si="818"/>
        <v>0</v>
      </c>
      <c r="BF110" s="237"/>
      <c r="BG110" s="237"/>
      <c r="BH110" s="237"/>
      <c r="BI110" s="475">
        <f t="shared" si="819"/>
        <v>0</v>
      </c>
      <c r="BJ110" s="63">
        <f t="shared" si="820"/>
        <v>0</v>
      </c>
      <c r="BK110" s="125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209">
        <f t="shared" si="839"/>
        <v>0</v>
      </c>
      <c r="CF110" s="223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">
      <c r="A111" s="17" t="s">
        <v>161</v>
      </c>
      <c r="B111" s="156" t="s">
        <v>172</v>
      </c>
      <c r="C111" s="140"/>
      <c r="D111" s="316"/>
      <c r="E111" s="166"/>
      <c r="F111" s="166"/>
      <c r="G111" s="317"/>
      <c r="H111" s="129"/>
      <c r="I111" s="166"/>
      <c r="J111" s="166"/>
      <c r="K111" s="166"/>
      <c r="L111" s="166"/>
      <c r="M111" s="166"/>
      <c r="N111" s="317"/>
      <c r="O111" s="145"/>
      <c r="P111" s="145"/>
      <c r="Q111" s="316"/>
      <c r="R111" s="166"/>
      <c r="S111" s="166"/>
      <c r="T111" s="166"/>
      <c r="U111" s="166"/>
      <c r="V111" s="166"/>
      <c r="W111" s="317"/>
      <c r="X111" s="318"/>
      <c r="Y111" s="145">
        <f t="shared" si="804"/>
        <v>0</v>
      </c>
      <c r="Z111" s="9"/>
      <c r="AA111" s="9"/>
      <c r="AB111" s="9"/>
      <c r="AC111" s="9"/>
      <c r="AD111" s="308"/>
      <c r="AE111" s="308"/>
      <c r="AF111" s="308"/>
      <c r="AG111" s="475">
        <f t="shared" si="812"/>
        <v>0</v>
      </c>
      <c r="AH111" s="308"/>
      <c r="AI111" s="308"/>
      <c r="AJ111" s="308"/>
      <c r="AK111" s="475">
        <f t="shared" si="813"/>
        <v>0</v>
      </c>
      <c r="AL111" s="308"/>
      <c r="AM111" s="308"/>
      <c r="AN111" s="308"/>
      <c r="AO111" s="475">
        <f t="shared" si="814"/>
        <v>0</v>
      </c>
      <c r="AP111" s="308"/>
      <c r="AQ111" s="308"/>
      <c r="AR111" s="308"/>
      <c r="AS111" s="475">
        <f t="shared" si="815"/>
        <v>0</v>
      </c>
      <c r="AT111" s="237"/>
      <c r="AU111" s="237"/>
      <c r="AV111" s="237"/>
      <c r="AW111" s="475">
        <f t="shared" si="816"/>
        <v>0</v>
      </c>
      <c r="AX111" s="237"/>
      <c r="AY111" s="237"/>
      <c r="AZ111" s="237"/>
      <c r="BA111" s="475">
        <f t="shared" si="817"/>
        <v>0</v>
      </c>
      <c r="BB111" s="237"/>
      <c r="BC111" s="237"/>
      <c r="BD111" s="237"/>
      <c r="BE111" s="475">
        <f t="shared" si="818"/>
        <v>0</v>
      </c>
      <c r="BF111" s="237"/>
      <c r="BG111" s="237"/>
      <c r="BH111" s="237"/>
      <c r="BI111" s="475">
        <f t="shared" si="819"/>
        <v>0</v>
      </c>
      <c r="BJ111" s="63">
        <f t="shared" si="820"/>
        <v>0</v>
      </c>
      <c r="BK111" s="125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209">
        <f t="shared" si="839"/>
        <v>0</v>
      </c>
      <c r="CF111" s="223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">
      <c r="A112" s="17" t="s">
        <v>162</v>
      </c>
      <c r="B112" s="156" t="s">
        <v>173</v>
      </c>
      <c r="C112" s="140"/>
      <c r="D112" s="316"/>
      <c r="E112" s="166"/>
      <c r="F112" s="166"/>
      <c r="G112" s="317"/>
      <c r="H112" s="129"/>
      <c r="I112" s="166"/>
      <c r="J112" s="166"/>
      <c r="K112" s="166"/>
      <c r="L112" s="166"/>
      <c r="M112" s="166"/>
      <c r="N112" s="317"/>
      <c r="O112" s="145"/>
      <c r="P112" s="145"/>
      <c r="Q112" s="316"/>
      <c r="R112" s="166"/>
      <c r="S112" s="166"/>
      <c r="T112" s="166"/>
      <c r="U112" s="166"/>
      <c r="V112" s="166"/>
      <c r="W112" s="317"/>
      <c r="X112" s="318"/>
      <c r="Y112" s="145">
        <f t="shared" si="804"/>
        <v>0</v>
      </c>
      <c r="Z112" s="9"/>
      <c r="AA112" s="9"/>
      <c r="AB112" s="9"/>
      <c r="AC112" s="9"/>
      <c r="AD112" s="308"/>
      <c r="AE112" s="308"/>
      <c r="AF112" s="308"/>
      <c r="AG112" s="475">
        <f t="shared" si="812"/>
        <v>0</v>
      </c>
      <c r="AH112" s="308"/>
      <c r="AI112" s="308"/>
      <c r="AJ112" s="308"/>
      <c r="AK112" s="475">
        <f t="shared" si="813"/>
        <v>0</v>
      </c>
      <c r="AL112" s="308"/>
      <c r="AM112" s="308"/>
      <c r="AN112" s="308"/>
      <c r="AO112" s="475">
        <f t="shared" si="814"/>
        <v>0</v>
      </c>
      <c r="AP112" s="308"/>
      <c r="AQ112" s="308"/>
      <c r="AR112" s="308"/>
      <c r="AS112" s="475">
        <f t="shared" si="815"/>
        <v>0</v>
      </c>
      <c r="AT112" s="237"/>
      <c r="AU112" s="237"/>
      <c r="AV112" s="237"/>
      <c r="AW112" s="475">
        <f t="shared" si="816"/>
        <v>0</v>
      </c>
      <c r="AX112" s="237"/>
      <c r="AY112" s="237"/>
      <c r="AZ112" s="237"/>
      <c r="BA112" s="475">
        <f t="shared" si="817"/>
        <v>0</v>
      </c>
      <c r="BB112" s="237"/>
      <c r="BC112" s="237"/>
      <c r="BD112" s="237"/>
      <c r="BE112" s="475">
        <f t="shared" si="818"/>
        <v>0</v>
      </c>
      <c r="BF112" s="237"/>
      <c r="BG112" s="237"/>
      <c r="BH112" s="237"/>
      <c r="BI112" s="475">
        <f t="shared" si="819"/>
        <v>0</v>
      </c>
      <c r="BJ112" s="63">
        <f t="shared" si="820"/>
        <v>0</v>
      </c>
      <c r="BK112" s="125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209">
        <f t="shared" si="839"/>
        <v>0</v>
      </c>
      <c r="CF112" s="223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">
      <c r="A113" s="17" t="s">
        <v>163</v>
      </c>
      <c r="B113" s="156" t="s">
        <v>174</v>
      </c>
      <c r="C113" s="140"/>
      <c r="D113" s="316"/>
      <c r="E113" s="166"/>
      <c r="F113" s="166"/>
      <c r="G113" s="317"/>
      <c r="H113" s="129"/>
      <c r="I113" s="166"/>
      <c r="J113" s="166"/>
      <c r="K113" s="166"/>
      <c r="L113" s="166"/>
      <c r="M113" s="166"/>
      <c r="N113" s="317"/>
      <c r="O113" s="145"/>
      <c r="P113" s="145"/>
      <c r="Q113" s="316"/>
      <c r="R113" s="166"/>
      <c r="S113" s="166"/>
      <c r="T113" s="166"/>
      <c r="U113" s="166"/>
      <c r="V113" s="166"/>
      <c r="W113" s="317"/>
      <c r="X113" s="318"/>
      <c r="Y113" s="145">
        <f t="shared" si="804"/>
        <v>0</v>
      </c>
      <c r="Z113" s="9"/>
      <c r="AA113" s="9"/>
      <c r="AB113" s="9"/>
      <c r="AC113" s="9"/>
      <c r="AD113" s="308"/>
      <c r="AE113" s="308"/>
      <c r="AF113" s="308"/>
      <c r="AG113" s="475">
        <f t="shared" si="812"/>
        <v>0</v>
      </c>
      <c r="AH113" s="308"/>
      <c r="AI113" s="308"/>
      <c r="AJ113" s="308"/>
      <c r="AK113" s="475">
        <f t="shared" si="813"/>
        <v>0</v>
      </c>
      <c r="AL113" s="308"/>
      <c r="AM113" s="308"/>
      <c r="AN113" s="308"/>
      <c r="AO113" s="475">
        <f t="shared" si="814"/>
        <v>0</v>
      </c>
      <c r="AP113" s="308"/>
      <c r="AQ113" s="308"/>
      <c r="AR113" s="308"/>
      <c r="AS113" s="475">
        <f t="shared" si="815"/>
        <v>0</v>
      </c>
      <c r="AT113" s="237"/>
      <c r="AU113" s="237"/>
      <c r="AV113" s="237"/>
      <c r="AW113" s="475">
        <f t="shared" si="816"/>
        <v>0</v>
      </c>
      <c r="AX113" s="237"/>
      <c r="AY113" s="237"/>
      <c r="AZ113" s="237"/>
      <c r="BA113" s="475">
        <f t="shared" si="817"/>
        <v>0</v>
      </c>
      <c r="BB113" s="237"/>
      <c r="BC113" s="237"/>
      <c r="BD113" s="237"/>
      <c r="BE113" s="475">
        <f t="shared" si="818"/>
        <v>0</v>
      </c>
      <c r="BF113" s="237"/>
      <c r="BG113" s="237"/>
      <c r="BH113" s="237"/>
      <c r="BI113" s="475">
        <f t="shared" si="819"/>
        <v>0</v>
      </c>
      <c r="BJ113" s="63">
        <f t="shared" si="820"/>
        <v>0</v>
      </c>
      <c r="BK113" s="125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209">
        <f t="shared" si="839"/>
        <v>0</v>
      </c>
      <c r="CF113" s="223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">
      <c r="A114" s="17" t="s">
        <v>164</v>
      </c>
      <c r="B114" s="156" t="s">
        <v>175</v>
      </c>
      <c r="C114" s="140"/>
      <c r="D114" s="316"/>
      <c r="E114" s="166"/>
      <c r="F114" s="166"/>
      <c r="G114" s="317"/>
      <c r="H114" s="129"/>
      <c r="I114" s="166"/>
      <c r="J114" s="166"/>
      <c r="K114" s="166"/>
      <c r="L114" s="166"/>
      <c r="M114" s="166"/>
      <c r="N114" s="317"/>
      <c r="O114" s="145"/>
      <c r="P114" s="145"/>
      <c r="Q114" s="316"/>
      <c r="R114" s="166"/>
      <c r="S114" s="166"/>
      <c r="T114" s="166"/>
      <c r="U114" s="166"/>
      <c r="V114" s="166"/>
      <c r="W114" s="317"/>
      <c r="X114" s="318"/>
      <c r="Y114" s="145">
        <f t="shared" si="804"/>
        <v>0</v>
      </c>
      <c r="Z114" s="9"/>
      <c r="AA114" s="9"/>
      <c r="AB114" s="9"/>
      <c r="AC114" s="9"/>
      <c r="AD114" s="308"/>
      <c r="AE114" s="308"/>
      <c r="AF114" s="308"/>
      <c r="AG114" s="475">
        <f t="shared" si="812"/>
        <v>0</v>
      </c>
      <c r="AH114" s="308"/>
      <c r="AI114" s="308"/>
      <c r="AJ114" s="308"/>
      <c r="AK114" s="475">
        <f t="shared" si="813"/>
        <v>0</v>
      </c>
      <c r="AL114" s="308"/>
      <c r="AM114" s="308"/>
      <c r="AN114" s="308"/>
      <c r="AO114" s="475">
        <f t="shared" si="814"/>
        <v>0</v>
      </c>
      <c r="AP114" s="308"/>
      <c r="AQ114" s="308"/>
      <c r="AR114" s="308"/>
      <c r="AS114" s="475">
        <f t="shared" si="815"/>
        <v>0</v>
      </c>
      <c r="AT114" s="237"/>
      <c r="AU114" s="237"/>
      <c r="AV114" s="237"/>
      <c r="AW114" s="475">
        <f t="shared" si="816"/>
        <v>0</v>
      </c>
      <c r="AX114" s="237"/>
      <c r="AY114" s="237"/>
      <c r="AZ114" s="237"/>
      <c r="BA114" s="475">
        <f t="shared" si="817"/>
        <v>0</v>
      </c>
      <c r="BB114" s="237"/>
      <c r="BC114" s="237"/>
      <c r="BD114" s="237"/>
      <c r="BE114" s="475">
        <f t="shared" si="818"/>
        <v>0</v>
      </c>
      <c r="BF114" s="237"/>
      <c r="BG114" s="237"/>
      <c r="BH114" s="237"/>
      <c r="BI114" s="475">
        <f t="shared" si="819"/>
        <v>0</v>
      </c>
      <c r="BJ114" s="63">
        <f t="shared" si="820"/>
        <v>0</v>
      </c>
      <c r="BK114" s="125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209">
        <f t="shared" si="839"/>
        <v>0</v>
      </c>
      <c r="CF114" s="223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">
      <c r="A115" s="17" t="s">
        <v>138</v>
      </c>
      <c r="B115" s="156" t="s">
        <v>176</v>
      </c>
      <c r="C115" s="140"/>
      <c r="D115" s="316"/>
      <c r="E115" s="166"/>
      <c r="F115" s="166"/>
      <c r="G115" s="317"/>
      <c r="H115" s="129"/>
      <c r="I115" s="166"/>
      <c r="J115" s="166"/>
      <c r="K115" s="166"/>
      <c r="L115" s="166"/>
      <c r="M115" s="166"/>
      <c r="N115" s="317"/>
      <c r="O115" s="145"/>
      <c r="P115" s="145"/>
      <c r="Q115" s="316"/>
      <c r="R115" s="166"/>
      <c r="S115" s="166"/>
      <c r="T115" s="166"/>
      <c r="U115" s="166"/>
      <c r="V115" s="166"/>
      <c r="W115" s="317"/>
      <c r="X115" s="318"/>
      <c r="Y115" s="145">
        <f t="shared" si="804"/>
        <v>0</v>
      </c>
      <c r="Z115" s="9"/>
      <c r="AA115" s="9"/>
      <c r="AB115" s="9"/>
      <c r="AC115" s="9"/>
      <c r="AD115" s="308"/>
      <c r="AE115" s="308"/>
      <c r="AF115" s="308"/>
      <c r="AG115" s="475">
        <f t="shared" si="812"/>
        <v>0</v>
      </c>
      <c r="AH115" s="308"/>
      <c r="AI115" s="308"/>
      <c r="AJ115" s="308"/>
      <c r="AK115" s="475">
        <f t="shared" si="813"/>
        <v>0</v>
      </c>
      <c r="AL115" s="308"/>
      <c r="AM115" s="308"/>
      <c r="AN115" s="308"/>
      <c r="AO115" s="475">
        <f t="shared" si="814"/>
        <v>0</v>
      </c>
      <c r="AP115" s="308"/>
      <c r="AQ115" s="308"/>
      <c r="AR115" s="308"/>
      <c r="AS115" s="475">
        <f t="shared" si="815"/>
        <v>0</v>
      </c>
      <c r="AT115" s="237"/>
      <c r="AU115" s="237"/>
      <c r="AV115" s="237"/>
      <c r="AW115" s="475">
        <f t="shared" si="816"/>
        <v>0</v>
      </c>
      <c r="AX115" s="237"/>
      <c r="AY115" s="237"/>
      <c r="AZ115" s="237"/>
      <c r="BA115" s="475">
        <f t="shared" si="817"/>
        <v>0</v>
      </c>
      <c r="BB115" s="237"/>
      <c r="BC115" s="237"/>
      <c r="BD115" s="237"/>
      <c r="BE115" s="475">
        <f t="shared" si="818"/>
        <v>0</v>
      </c>
      <c r="BF115" s="237"/>
      <c r="BG115" s="237"/>
      <c r="BH115" s="237"/>
      <c r="BI115" s="475">
        <f t="shared" si="819"/>
        <v>0</v>
      </c>
      <c r="BJ115" s="63">
        <f t="shared" si="820"/>
        <v>0</v>
      </c>
      <c r="BK115" s="125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209">
        <f t="shared" si="839"/>
        <v>0</v>
      </c>
      <c r="CF115" s="223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">
      <c r="A116" s="17" t="s">
        <v>141</v>
      </c>
      <c r="B116" s="156" t="s">
        <v>177</v>
      </c>
      <c r="C116" s="140"/>
      <c r="D116" s="316"/>
      <c r="E116" s="166"/>
      <c r="F116" s="166"/>
      <c r="G116" s="317"/>
      <c r="H116" s="129"/>
      <c r="I116" s="166"/>
      <c r="J116" s="166"/>
      <c r="K116" s="166"/>
      <c r="L116" s="166"/>
      <c r="M116" s="166"/>
      <c r="N116" s="317"/>
      <c r="O116" s="145"/>
      <c r="P116" s="145"/>
      <c r="Q116" s="316"/>
      <c r="R116" s="166"/>
      <c r="S116" s="166"/>
      <c r="T116" s="166"/>
      <c r="U116" s="166"/>
      <c r="V116" s="166"/>
      <c r="W116" s="317"/>
      <c r="X116" s="318"/>
      <c r="Y116" s="145">
        <f t="shared" si="804"/>
        <v>0</v>
      </c>
      <c r="Z116" s="9"/>
      <c r="AA116" s="9"/>
      <c r="AB116" s="9"/>
      <c r="AC116" s="9"/>
      <c r="AD116" s="308"/>
      <c r="AE116" s="308"/>
      <c r="AF116" s="308"/>
      <c r="AG116" s="475">
        <f t="shared" si="812"/>
        <v>0</v>
      </c>
      <c r="AH116" s="308"/>
      <c r="AI116" s="308"/>
      <c r="AJ116" s="308"/>
      <c r="AK116" s="475">
        <f t="shared" si="813"/>
        <v>0</v>
      </c>
      <c r="AL116" s="308"/>
      <c r="AM116" s="308"/>
      <c r="AN116" s="308"/>
      <c r="AO116" s="475">
        <f t="shared" si="814"/>
        <v>0</v>
      </c>
      <c r="AP116" s="308"/>
      <c r="AQ116" s="308"/>
      <c r="AR116" s="308"/>
      <c r="AS116" s="475">
        <f t="shared" si="815"/>
        <v>0</v>
      </c>
      <c r="AT116" s="237"/>
      <c r="AU116" s="237"/>
      <c r="AV116" s="237"/>
      <c r="AW116" s="475">
        <f t="shared" si="816"/>
        <v>0</v>
      </c>
      <c r="AX116" s="237"/>
      <c r="AY116" s="237"/>
      <c r="AZ116" s="237"/>
      <c r="BA116" s="475">
        <f t="shared" si="817"/>
        <v>0</v>
      </c>
      <c r="BB116" s="237"/>
      <c r="BC116" s="237"/>
      <c r="BD116" s="237"/>
      <c r="BE116" s="475">
        <f t="shared" si="818"/>
        <v>0</v>
      </c>
      <c r="BF116" s="237"/>
      <c r="BG116" s="237"/>
      <c r="BH116" s="237"/>
      <c r="BI116" s="475">
        <f t="shared" si="819"/>
        <v>0</v>
      </c>
      <c r="BJ116" s="63">
        <f t="shared" si="820"/>
        <v>0</v>
      </c>
      <c r="BK116" s="125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209">
        <f t="shared" si="839"/>
        <v>0</v>
      </c>
      <c r="CF116" s="223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">
      <c r="A117" s="17" t="s">
        <v>142</v>
      </c>
      <c r="B117" s="156" t="s">
        <v>178</v>
      </c>
      <c r="C117" s="140"/>
      <c r="D117" s="316"/>
      <c r="E117" s="166"/>
      <c r="F117" s="166"/>
      <c r="G117" s="317"/>
      <c r="H117" s="129"/>
      <c r="I117" s="166"/>
      <c r="J117" s="166"/>
      <c r="K117" s="166"/>
      <c r="L117" s="166"/>
      <c r="M117" s="166"/>
      <c r="N117" s="317"/>
      <c r="O117" s="145"/>
      <c r="P117" s="145"/>
      <c r="Q117" s="316"/>
      <c r="R117" s="166"/>
      <c r="S117" s="166"/>
      <c r="T117" s="166"/>
      <c r="U117" s="166"/>
      <c r="V117" s="166"/>
      <c r="W117" s="317"/>
      <c r="X117" s="318"/>
      <c r="Y117" s="145">
        <f t="shared" si="804"/>
        <v>0</v>
      </c>
      <c r="Z117" s="9"/>
      <c r="AA117" s="9"/>
      <c r="AB117" s="9"/>
      <c r="AC117" s="9"/>
      <c r="AD117" s="308"/>
      <c r="AE117" s="308"/>
      <c r="AF117" s="308"/>
      <c r="AG117" s="475">
        <f t="shared" si="812"/>
        <v>0</v>
      </c>
      <c r="AH117" s="308"/>
      <c r="AI117" s="308"/>
      <c r="AJ117" s="308"/>
      <c r="AK117" s="475">
        <f t="shared" si="813"/>
        <v>0</v>
      </c>
      <c r="AL117" s="308"/>
      <c r="AM117" s="308"/>
      <c r="AN117" s="308"/>
      <c r="AO117" s="475">
        <f t="shared" si="814"/>
        <v>0</v>
      </c>
      <c r="AP117" s="308"/>
      <c r="AQ117" s="308"/>
      <c r="AR117" s="308"/>
      <c r="AS117" s="475">
        <f t="shared" si="815"/>
        <v>0</v>
      </c>
      <c r="AT117" s="237"/>
      <c r="AU117" s="237"/>
      <c r="AV117" s="237"/>
      <c r="AW117" s="475">
        <f t="shared" si="816"/>
        <v>0</v>
      </c>
      <c r="AX117" s="237"/>
      <c r="AY117" s="237"/>
      <c r="AZ117" s="237"/>
      <c r="BA117" s="475">
        <f t="shared" si="817"/>
        <v>0</v>
      </c>
      <c r="BB117" s="237"/>
      <c r="BC117" s="237"/>
      <c r="BD117" s="237"/>
      <c r="BE117" s="475">
        <f t="shared" si="818"/>
        <v>0</v>
      </c>
      <c r="BF117" s="237"/>
      <c r="BG117" s="237"/>
      <c r="BH117" s="237"/>
      <c r="BI117" s="475">
        <f t="shared" si="819"/>
        <v>0</v>
      </c>
      <c r="BJ117" s="63">
        <f t="shared" si="820"/>
        <v>0</v>
      </c>
      <c r="BK117" s="125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209">
        <f t="shared" si="839"/>
        <v>0</v>
      </c>
      <c r="CF117" s="223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">
      <c r="A118" s="17" t="s">
        <v>143</v>
      </c>
      <c r="B118" s="156" t="s">
        <v>251</v>
      </c>
      <c r="C118" s="140"/>
      <c r="D118" s="129"/>
      <c r="E118" s="130"/>
      <c r="F118" s="130"/>
      <c r="G118" s="11"/>
      <c r="H118" s="129"/>
      <c r="I118" s="130"/>
      <c r="J118" s="130"/>
      <c r="K118" s="130"/>
      <c r="L118" s="130"/>
      <c r="M118" s="130"/>
      <c r="N118" s="11"/>
      <c r="O118" s="145"/>
      <c r="P118" s="145"/>
      <c r="Q118" s="129"/>
      <c r="R118" s="130"/>
      <c r="S118" s="130"/>
      <c r="T118" s="130"/>
      <c r="U118" s="130"/>
      <c r="V118" s="130"/>
      <c r="W118" s="11"/>
      <c r="X118" s="10"/>
      <c r="Y118" s="145">
        <f t="shared" si="804"/>
        <v>0</v>
      </c>
      <c r="Z118" s="9"/>
      <c r="AA118" s="9"/>
      <c r="AB118" s="9"/>
      <c r="AC118" s="9"/>
      <c r="AD118" s="308"/>
      <c r="AE118" s="308"/>
      <c r="AF118" s="308"/>
      <c r="AG118" s="475">
        <f t="shared" si="812"/>
        <v>0</v>
      </c>
      <c r="AH118" s="308"/>
      <c r="AI118" s="308"/>
      <c r="AJ118" s="308"/>
      <c r="AK118" s="475">
        <f t="shared" si="813"/>
        <v>0</v>
      </c>
      <c r="AL118" s="308"/>
      <c r="AM118" s="308"/>
      <c r="AN118" s="308"/>
      <c r="AO118" s="475">
        <f t="shared" si="814"/>
        <v>0</v>
      </c>
      <c r="AP118" s="308"/>
      <c r="AQ118" s="308"/>
      <c r="AR118" s="308"/>
      <c r="AS118" s="475">
        <f t="shared" si="815"/>
        <v>0</v>
      </c>
      <c r="AT118" s="237"/>
      <c r="AU118" s="237"/>
      <c r="AV118" s="237"/>
      <c r="AW118" s="475">
        <f t="shared" si="816"/>
        <v>0</v>
      </c>
      <c r="AX118" s="237"/>
      <c r="AY118" s="237"/>
      <c r="AZ118" s="237"/>
      <c r="BA118" s="475">
        <f t="shared" si="817"/>
        <v>0</v>
      </c>
      <c r="BB118" s="237"/>
      <c r="BC118" s="237"/>
      <c r="BD118" s="237"/>
      <c r="BE118" s="475">
        <f t="shared" si="818"/>
        <v>0</v>
      </c>
      <c r="BF118" s="237"/>
      <c r="BG118" s="237"/>
      <c r="BH118" s="237"/>
      <c r="BI118" s="475">
        <f t="shared" si="819"/>
        <v>0</v>
      </c>
      <c r="BJ118" s="63">
        <f t="shared" si="820"/>
        <v>0</v>
      </c>
      <c r="BK118" s="125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209">
        <f t="shared" si="839"/>
        <v>0</v>
      </c>
      <c r="CF118" s="223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">
      <c r="A119" s="17" t="s">
        <v>144</v>
      </c>
      <c r="B119" s="156" t="s">
        <v>252</v>
      </c>
      <c r="C119" s="140"/>
      <c r="D119" s="129"/>
      <c r="E119" s="130"/>
      <c r="F119" s="130"/>
      <c r="G119" s="11"/>
      <c r="H119" s="129"/>
      <c r="I119" s="130"/>
      <c r="J119" s="130"/>
      <c r="K119" s="130"/>
      <c r="L119" s="130"/>
      <c r="M119" s="130"/>
      <c r="N119" s="11"/>
      <c r="O119" s="145"/>
      <c r="P119" s="145"/>
      <c r="Q119" s="129"/>
      <c r="R119" s="130"/>
      <c r="S119" s="130"/>
      <c r="T119" s="130"/>
      <c r="U119" s="130"/>
      <c r="V119" s="130"/>
      <c r="W119" s="11"/>
      <c r="X119" s="10"/>
      <c r="Y119" s="145">
        <f t="shared" si="804"/>
        <v>0</v>
      </c>
      <c r="Z119" s="9"/>
      <c r="AA119" s="9"/>
      <c r="AB119" s="9"/>
      <c r="AC119" s="9"/>
      <c r="AD119" s="308"/>
      <c r="AE119" s="308"/>
      <c r="AF119" s="308"/>
      <c r="AG119" s="475">
        <f t="shared" si="812"/>
        <v>0</v>
      </c>
      <c r="AH119" s="308"/>
      <c r="AI119" s="308"/>
      <c r="AJ119" s="308"/>
      <c r="AK119" s="475">
        <f t="shared" si="813"/>
        <v>0</v>
      </c>
      <c r="AL119" s="308"/>
      <c r="AM119" s="308"/>
      <c r="AN119" s="308"/>
      <c r="AO119" s="475">
        <f t="shared" si="814"/>
        <v>0</v>
      </c>
      <c r="AP119" s="308"/>
      <c r="AQ119" s="308"/>
      <c r="AR119" s="308"/>
      <c r="AS119" s="475">
        <f t="shared" si="815"/>
        <v>0</v>
      </c>
      <c r="AT119" s="237"/>
      <c r="AU119" s="237"/>
      <c r="AV119" s="237"/>
      <c r="AW119" s="475">
        <f t="shared" si="816"/>
        <v>0</v>
      </c>
      <c r="AX119" s="237"/>
      <c r="AY119" s="237"/>
      <c r="AZ119" s="237"/>
      <c r="BA119" s="475">
        <f t="shared" si="817"/>
        <v>0</v>
      </c>
      <c r="BB119" s="237"/>
      <c r="BC119" s="237"/>
      <c r="BD119" s="237"/>
      <c r="BE119" s="475">
        <f t="shared" si="818"/>
        <v>0</v>
      </c>
      <c r="BF119" s="237"/>
      <c r="BG119" s="237"/>
      <c r="BH119" s="237"/>
      <c r="BI119" s="475">
        <f t="shared" si="819"/>
        <v>0</v>
      </c>
      <c r="BJ119" s="63">
        <f t="shared" si="820"/>
        <v>0</v>
      </c>
      <c r="BK119" s="125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209">
        <f t="shared" si="839"/>
        <v>0</v>
      </c>
      <c r="CF119" s="223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">
      <c r="A120" s="17" t="s">
        <v>145</v>
      </c>
      <c r="B120" s="156" t="s">
        <v>253</v>
      </c>
      <c r="C120" s="140"/>
      <c r="D120" s="129"/>
      <c r="E120" s="130"/>
      <c r="F120" s="130"/>
      <c r="G120" s="11"/>
      <c r="H120" s="129"/>
      <c r="I120" s="130"/>
      <c r="J120" s="130"/>
      <c r="K120" s="130"/>
      <c r="L120" s="130"/>
      <c r="M120" s="130"/>
      <c r="N120" s="11"/>
      <c r="O120" s="145"/>
      <c r="P120" s="145"/>
      <c r="Q120" s="129"/>
      <c r="R120" s="130"/>
      <c r="S120" s="130"/>
      <c r="T120" s="130"/>
      <c r="U120" s="130"/>
      <c r="V120" s="130"/>
      <c r="W120" s="11"/>
      <c r="X120" s="10"/>
      <c r="Y120" s="145">
        <f t="shared" si="804"/>
        <v>0</v>
      </c>
      <c r="Z120" s="9"/>
      <c r="AA120" s="9"/>
      <c r="AB120" s="9"/>
      <c r="AC120" s="9"/>
      <c r="AD120" s="308"/>
      <c r="AE120" s="308"/>
      <c r="AF120" s="308"/>
      <c r="AG120" s="475">
        <f t="shared" si="812"/>
        <v>0</v>
      </c>
      <c r="AH120" s="308"/>
      <c r="AI120" s="308"/>
      <c r="AJ120" s="308"/>
      <c r="AK120" s="475">
        <f t="shared" si="813"/>
        <v>0</v>
      </c>
      <c r="AL120" s="308"/>
      <c r="AM120" s="308"/>
      <c r="AN120" s="308"/>
      <c r="AO120" s="475">
        <f t="shared" si="814"/>
        <v>0</v>
      </c>
      <c r="AP120" s="308"/>
      <c r="AQ120" s="308"/>
      <c r="AR120" s="308"/>
      <c r="AS120" s="475">
        <f t="shared" si="815"/>
        <v>0</v>
      </c>
      <c r="AT120" s="237"/>
      <c r="AU120" s="237"/>
      <c r="AV120" s="237"/>
      <c r="AW120" s="475">
        <f t="shared" si="816"/>
        <v>0</v>
      </c>
      <c r="AX120" s="237"/>
      <c r="AY120" s="237"/>
      <c r="AZ120" s="237"/>
      <c r="BA120" s="475">
        <f t="shared" si="817"/>
        <v>0</v>
      </c>
      <c r="BB120" s="237"/>
      <c r="BC120" s="237"/>
      <c r="BD120" s="237"/>
      <c r="BE120" s="475">
        <f t="shared" si="818"/>
        <v>0</v>
      </c>
      <c r="BF120" s="237"/>
      <c r="BG120" s="237"/>
      <c r="BH120" s="237"/>
      <c r="BI120" s="475">
        <f t="shared" si="819"/>
        <v>0</v>
      </c>
      <c r="BJ120" s="63">
        <f t="shared" si="820"/>
        <v>0</v>
      </c>
      <c r="BK120" s="125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209">
        <f t="shared" si="839"/>
        <v>0</v>
      </c>
      <c r="CF120" s="223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">
      <c r="A121" s="17" t="s">
        <v>146</v>
      </c>
      <c r="B121" s="156" t="s">
        <v>254</v>
      </c>
      <c r="C121" s="140"/>
      <c r="D121" s="129"/>
      <c r="E121" s="130"/>
      <c r="F121" s="130"/>
      <c r="G121" s="11"/>
      <c r="H121" s="129"/>
      <c r="I121" s="130"/>
      <c r="J121" s="130"/>
      <c r="K121" s="130"/>
      <c r="L121" s="130"/>
      <c r="M121" s="130"/>
      <c r="N121" s="11"/>
      <c r="O121" s="145"/>
      <c r="P121" s="145"/>
      <c r="Q121" s="129"/>
      <c r="R121" s="130"/>
      <c r="S121" s="130"/>
      <c r="T121" s="130"/>
      <c r="U121" s="130"/>
      <c r="V121" s="130"/>
      <c r="W121" s="11"/>
      <c r="X121" s="10"/>
      <c r="Y121" s="145">
        <f t="shared" si="804"/>
        <v>0</v>
      </c>
      <c r="Z121" s="9"/>
      <c r="AA121" s="9"/>
      <c r="AB121" s="9"/>
      <c r="AC121" s="9"/>
      <c r="AD121" s="308"/>
      <c r="AE121" s="308"/>
      <c r="AF121" s="308"/>
      <c r="AG121" s="475">
        <f t="shared" si="812"/>
        <v>0</v>
      </c>
      <c r="AH121" s="308"/>
      <c r="AI121" s="308"/>
      <c r="AJ121" s="308"/>
      <c r="AK121" s="475">
        <f t="shared" si="813"/>
        <v>0</v>
      </c>
      <c r="AL121" s="308"/>
      <c r="AM121" s="308"/>
      <c r="AN121" s="308"/>
      <c r="AO121" s="475">
        <f t="shared" si="814"/>
        <v>0</v>
      </c>
      <c r="AP121" s="308"/>
      <c r="AQ121" s="308"/>
      <c r="AR121" s="308"/>
      <c r="AS121" s="475">
        <f t="shared" si="815"/>
        <v>0</v>
      </c>
      <c r="AT121" s="237"/>
      <c r="AU121" s="237"/>
      <c r="AV121" s="237"/>
      <c r="AW121" s="475">
        <f t="shared" si="816"/>
        <v>0</v>
      </c>
      <c r="AX121" s="237"/>
      <c r="AY121" s="237"/>
      <c r="AZ121" s="237"/>
      <c r="BA121" s="475">
        <f t="shared" si="817"/>
        <v>0</v>
      </c>
      <c r="BB121" s="237"/>
      <c r="BC121" s="237"/>
      <c r="BD121" s="237"/>
      <c r="BE121" s="475">
        <f t="shared" si="818"/>
        <v>0</v>
      </c>
      <c r="BF121" s="237"/>
      <c r="BG121" s="237"/>
      <c r="BH121" s="237"/>
      <c r="BI121" s="475">
        <f t="shared" si="819"/>
        <v>0</v>
      </c>
      <c r="BJ121" s="63">
        <f t="shared" si="820"/>
        <v>0</v>
      </c>
      <c r="BK121" s="125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209">
        <f t="shared" si="839"/>
        <v>0</v>
      </c>
      <c r="CF121" s="223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">
      <c r="A122" s="17" t="s">
        <v>147</v>
      </c>
      <c r="B122" s="156" t="s">
        <v>255</v>
      </c>
      <c r="C122" s="140"/>
      <c r="D122" s="129"/>
      <c r="E122" s="130"/>
      <c r="F122" s="130"/>
      <c r="G122" s="11"/>
      <c r="H122" s="129"/>
      <c r="I122" s="130"/>
      <c r="J122" s="130"/>
      <c r="K122" s="130"/>
      <c r="L122" s="130"/>
      <c r="M122" s="130"/>
      <c r="N122" s="11"/>
      <c r="O122" s="145"/>
      <c r="P122" s="145"/>
      <c r="Q122" s="129"/>
      <c r="R122" s="130"/>
      <c r="S122" s="130"/>
      <c r="T122" s="130"/>
      <c r="U122" s="130"/>
      <c r="V122" s="130"/>
      <c r="W122" s="11"/>
      <c r="X122" s="10"/>
      <c r="Y122" s="145">
        <f t="shared" si="804"/>
        <v>0</v>
      </c>
      <c r="Z122" s="9"/>
      <c r="AA122" s="9"/>
      <c r="AB122" s="9"/>
      <c r="AC122" s="9"/>
      <c r="AD122" s="308"/>
      <c r="AE122" s="308"/>
      <c r="AF122" s="308"/>
      <c r="AG122" s="475">
        <f t="shared" si="812"/>
        <v>0</v>
      </c>
      <c r="AH122" s="308"/>
      <c r="AI122" s="308"/>
      <c r="AJ122" s="308"/>
      <c r="AK122" s="475">
        <f t="shared" si="813"/>
        <v>0</v>
      </c>
      <c r="AL122" s="308"/>
      <c r="AM122" s="308"/>
      <c r="AN122" s="308"/>
      <c r="AO122" s="475">
        <f t="shared" si="814"/>
        <v>0</v>
      </c>
      <c r="AP122" s="308"/>
      <c r="AQ122" s="308"/>
      <c r="AR122" s="308"/>
      <c r="AS122" s="475">
        <f t="shared" si="815"/>
        <v>0</v>
      </c>
      <c r="AT122" s="237"/>
      <c r="AU122" s="237"/>
      <c r="AV122" s="237"/>
      <c r="AW122" s="475">
        <f t="shared" si="816"/>
        <v>0</v>
      </c>
      <c r="AX122" s="237"/>
      <c r="AY122" s="237"/>
      <c r="AZ122" s="237"/>
      <c r="BA122" s="475">
        <f t="shared" si="817"/>
        <v>0</v>
      </c>
      <c r="BB122" s="237"/>
      <c r="BC122" s="237"/>
      <c r="BD122" s="237"/>
      <c r="BE122" s="475">
        <f t="shared" si="818"/>
        <v>0</v>
      </c>
      <c r="BF122" s="237"/>
      <c r="BG122" s="237"/>
      <c r="BH122" s="237"/>
      <c r="BI122" s="475">
        <f t="shared" si="819"/>
        <v>0</v>
      </c>
      <c r="BJ122" s="63">
        <f t="shared" si="820"/>
        <v>0</v>
      </c>
      <c r="BK122" s="125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209">
        <f t="shared" si="839"/>
        <v>0</v>
      </c>
      <c r="CF122" s="223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">
      <c r="A123" s="17" t="s">
        <v>148</v>
      </c>
      <c r="B123" s="156" t="s">
        <v>256</v>
      </c>
      <c r="C123" s="140"/>
      <c r="D123" s="129"/>
      <c r="E123" s="130"/>
      <c r="F123" s="130"/>
      <c r="G123" s="11"/>
      <c r="H123" s="129"/>
      <c r="I123" s="130"/>
      <c r="J123" s="130"/>
      <c r="K123" s="130"/>
      <c r="L123" s="130"/>
      <c r="M123" s="130"/>
      <c r="N123" s="11"/>
      <c r="O123" s="145"/>
      <c r="P123" s="145"/>
      <c r="Q123" s="129"/>
      <c r="R123" s="130"/>
      <c r="S123" s="130"/>
      <c r="T123" s="130"/>
      <c r="U123" s="130"/>
      <c r="V123" s="130"/>
      <c r="W123" s="11"/>
      <c r="X123" s="10"/>
      <c r="Y123" s="145">
        <f t="shared" si="804"/>
        <v>0</v>
      </c>
      <c r="Z123" s="9"/>
      <c r="AA123" s="9"/>
      <c r="AB123" s="9"/>
      <c r="AC123" s="9"/>
      <c r="AD123" s="308"/>
      <c r="AE123" s="308"/>
      <c r="AF123" s="308"/>
      <c r="AG123" s="475">
        <f t="shared" si="812"/>
        <v>0</v>
      </c>
      <c r="AH123" s="308"/>
      <c r="AI123" s="308"/>
      <c r="AJ123" s="308"/>
      <c r="AK123" s="475">
        <f t="shared" si="813"/>
        <v>0</v>
      </c>
      <c r="AL123" s="308"/>
      <c r="AM123" s="308"/>
      <c r="AN123" s="308"/>
      <c r="AO123" s="475">
        <f t="shared" si="814"/>
        <v>0</v>
      </c>
      <c r="AP123" s="308"/>
      <c r="AQ123" s="308"/>
      <c r="AR123" s="308"/>
      <c r="AS123" s="475">
        <f t="shared" si="815"/>
        <v>0</v>
      </c>
      <c r="AT123" s="237"/>
      <c r="AU123" s="237"/>
      <c r="AV123" s="237"/>
      <c r="AW123" s="475">
        <f t="shared" si="816"/>
        <v>0</v>
      </c>
      <c r="AX123" s="237"/>
      <c r="AY123" s="237"/>
      <c r="AZ123" s="237"/>
      <c r="BA123" s="475">
        <f t="shared" si="817"/>
        <v>0</v>
      </c>
      <c r="BB123" s="237"/>
      <c r="BC123" s="237"/>
      <c r="BD123" s="237"/>
      <c r="BE123" s="475">
        <f t="shared" si="818"/>
        <v>0</v>
      </c>
      <c r="BF123" s="237"/>
      <c r="BG123" s="237"/>
      <c r="BH123" s="237"/>
      <c r="BI123" s="475">
        <f t="shared" si="819"/>
        <v>0</v>
      </c>
      <c r="BJ123" s="63">
        <f t="shared" si="820"/>
        <v>0</v>
      </c>
      <c r="BK123" s="125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209">
        <f t="shared" si="839"/>
        <v>0</v>
      </c>
      <c r="CF123" s="223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">
      <c r="A124" s="17" t="s">
        <v>154</v>
      </c>
      <c r="B124" s="156" t="s">
        <v>257</v>
      </c>
      <c r="C124" s="140"/>
      <c r="D124" s="129"/>
      <c r="E124" s="130"/>
      <c r="F124" s="130"/>
      <c r="G124" s="11"/>
      <c r="H124" s="129"/>
      <c r="I124" s="130"/>
      <c r="J124" s="130"/>
      <c r="K124" s="130"/>
      <c r="L124" s="130"/>
      <c r="M124" s="130"/>
      <c r="N124" s="11"/>
      <c r="O124" s="145"/>
      <c r="P124" s="145"/>
      <c r="Q124" s="129"/>
      <c r="R124" s="130"/>
      <c r="S124" s="130"/>
      <c r="T124" s="130"/>
      <c r="U124" s="130"/>
      <c r="V124" s="130"/>
      <c r="W124" s="11"/>
      <c r="X124" s="10"/>
      <c r="Y124" s="145">
        <f t="shared" si="804"/>
        <v>0</v>
      </c>
      <c r="Z124" s="9"/>
      <c r="AA124" s="9"/>
      <c r="AB124" s="9"/>
      <c r="AC124" s="9"/>
      <c r="AD124" s="308"/>
      <c r="AE124" s="308"/>
      <c r="AF124" s="308"/>
      <c r="AG124" s="475">
        <f t="shared" si="812"/>
        <v>0</v>
      </c>
      <c r="AH124" s="308"/>
      <c r="AI124" s="308"/>
      <c r="AJ124" s="308"/>
      <c r="AK124" s="475">
        <f t="shared" si="813"/>
        <v>0</v>
      </c>
      <c r="AL124" s="308"/>
      <c r="AM124" s="308"/>
      <c r="AN124" s="308"/>
      <c r="AO124" s="475">
        <f t="shared" si="814"/>
        <v>0</v>
      </c>
      <c r="AP124" s="308"/>
      <c r="AQ124" s="308"/>
      <c r="AR124" s="308"/>
      <c r="AS124" s="475">
        <f t="shared" si="815"/>
        <v>0</v>
      </c>
      <c r="AT124" s="237"/>
      <c r="AU124" s="237"/>
      <c r="AV124" s="237"/>
      <c r="AW124" s="475">
        <f t="shared" si="816"/>
        <v>0</v>
      </c>
      <c r="AX124" s="237"/>
      <c r="AY124" s="237"/>
      <c r="AZ124" s="237"/>
      <c r="BA124" s="475">
        <f t="shared" si="817"/>
        <v>0</v>
      </c>
      <c r="BB124" s="237"/>
      <c r="BC124" s="237"/>
      <c r="BD124" s="237"/>
      <c r="BE124" s="475">
        <f t="shared" si="818"/>
        <v>0</v>
      </c>
      <c r="BF124" s="237"/>
      <c r="BG124" s="237"/>
      <c r="BH124" s="237"/>
      <c r="BI124" s="475">
        <f t="shared" si="819"/>
        <v>0</v>
      </c>
      <c r="BJ124" s="63">
        <f t="shared" si="820"/>
        <v>0</v>
      </c>
      <c r="BK124" s="125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209">
        <f t="shared" si="839"/>
        <v>0</v>
      </c>
      <c r="CF124" s="223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">
      <c r="A125" s="17" t="s">
        <v>155</v>
      </c>
      <c r="B125" s="156" t="s">
        <v>258</v>
      </c>
      <c r="C125" s="140"/>
      <c r="D125" s="129"/>
      <c r="E125" s="130"/>
      <c r="F125" s="130"/>
      <c r="G125" s="11"/>
      <c r="H125" s="129"/>
      <c r="I125" s="130"/>
      <c r="J125" s="130"/>
      <c r="K125" s="130"/>
      <c r="L125" s="130"/>
      <c r="M125" s="130"/>
      <c r="N125" s="11"/>
      <c r="O125" s="145"/>
      <c r="P125" s="145"/>
      <c r="Q125" s="129"/>
      <c r="R125" s="130"/>
      <c r="S125" s="130"/>
      <c r="T125" s="130"/>
      <c r="U125" s="130"/>
      <c r="V125" s="130"/>
      <c r="W125" s="11"/>
      <c r="X125" s="10"/>
      <c r="Y125" s="145">
        <f t="shared" si="804"/>
        <v>0</v>
      </c>
      <c r="Z125" s="9"/>
      <c r="AA125" s="9"/>
      <c r="AB125" s="9"/>
      <c r="AC125" s="9"/>
      <c r="AD125" s="308"/>
      <c r="AE125" s="308"/>
      <c r="AF125" s="308"/>
      <c r="AG125" s="475">
        <f t="shared" si="812"/>
        <v>0</v>
      </c>
      <c r="AH125" s="308"/>
      <c r="AI125" s="308"/>
      <c r="AJ125" s="308"/>
      <c r="AK125" s="475">
        <f t="shared" si="813"/>
        <v>0</v>
      </c>
      <c r="AL125" s="308"/>
      <c r="AM125" s="308"/>
      <c r="AN125" s="308"/>
      <c r="AO125" s="475">
        <f t="shared" si="814"/>
        <v>0</v>
      </c>
      <c r="AP125" s="308"/>
      <c r="AQ125" s="308"/>
      <c r="AR125" s="308"/>
      <c r="AS125" s="475">
        <f t="shared" si="815"/>
        <v>0</v>
      </c>
      <c r="AT125" s="237"/>
      <c r="AU125" s="237"/>
      <c r="AV125" s="237"/>
      <c r="AW125" s="475">
        <f t="shared" si="816"/>
        <v>0</v>
      </c>
      <c r="AX125" s="237"/>
      <c r="AY125" s="237"/>
      <c r="AZ125" s="237"/>
      <c r="BA125" s="475">
        <f t="shared" si="817"/>
        <v>0</v>
      </c>
      <c r="BB125" s="237"/>
      <c r="BC125" s="237"/>
      <c r="BD125" s="237"/>
      <c r="BE125" s="475">
        <f t="shared" si="818"/>
        <v>0</v>
      </c>
      <c r="BF125" s="237"/>
      <c r="BG125" s="237"/>
      <c r="BH125" s="237"/>
      <c r="BI125" s="475">
        <f t="shared" si="819"/>
        <v>0</v>
      </c>
      <c r="BJ125" s="63">
        <f t="shared" si="820"/>
        <v>0</v>
      </c>
      <c r="BK125" s="125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209">
        <f t="shared" si="839"/>
        <v>0</v>
      </c>
      <c r="CF125" s="223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9" t="s">
        <v>24</v>
      </c>
      <c r="B126" s="153" t="s">
        <v>259</v>
      </c>
      <c r="C126" s="190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191"/>
      <c r="R126" s="191"/>
      <c r="S126" s="191"/>
      <c r="T126" s="191"/>
      <c r="U126" s="191"/>
      <c r="V126" s="191"/>
      <c r="W126" s="198"/>
      <c r="X126" s="247">
        <f t="shared" ref="X126:Y126" si="874">SUMIF($A106:$A125,"&gt;'#'",X106:X125)</f>
        <v>690</v>
      </c>
      <c r="Y126" s="247">
        <f t="shared" si="874"/>
        <v>23</v>
      </c>
      <c r="Z126" s="247"/>
      <c r="AA126" s="247"/>
      <c r="AB126" s="247"/>
      <c r="AC126" s="247"/>
      <c r="AD126" s="236"/>
      <c r="AE126" s="236"/>
      <c r="AF126" s="236"/>
      <c r="AG126" s="70">
        <f>SUM(AG106:AG125)</f>
        <v>0</v>
      </c>
      <c r="AH126" s="236"/>
      <c r="AI126" s="236"/>
      <c r="AJ126" s="236"/>
      <c r="AK126" s="70">
        <f t="shared" ref="AK126:BI126" si="875">SUM(AK106:AK125)</f>
        <v>15</v>
      </c>
      <c r="AL126" s="236"/>
      <c r="AM126" s="236"/>
      <c r="AN126" s="236"/>
      <c r="AO126" s="70">
        <f t="shared" si="875"/>
        <v>8</v>
      </c>
      <c r="AP126" s="236"/>
      <c r="AQ126" s="236"/>
      <c r="AR126" s="236"/>
      <c r="AS126" s="70">
        <f t="shared" si="875"/>
        <v>0</v>
      </c>
      <c r="AT126" s="236">
        <f t="shared" si="875"/>
        <v>0</v>
      </c>
      <c r="AU126" s="236">
        <f t="shared" si="875"/>
        <v>0</v>
      </c>
      <c r="AV126" s="236">
        <f t="shared" si="875"/>
        <v>0</v>
      </c>
      <c r="AW126" s="70">
        <f t="shared" si="875"/>
        <v>0</v>
      </c>
      <c r="AX126" s="236">
        <f t="shared" si="875"/>
        <v>0</v>
      </c>
      <c r="AY126" s="236">
        <f t="shared" si="875"/>
        <v>0</v>
      </c>
      <c r="AZ126" s="236">
        <f t="shared" si="875"/>
        <v>0</v>
      </c>
      <c r="BA126" s="70">
        <f t="shared" si="875"/>
        <v>0</v>
      </c>
      <c r="BB126" s="236">
        <f t="shared" si="875"/>
        <v>0</v>
      </c>
      <c r="BC126" s="236">
        <f t="shared" si="875"/>
        <v>0</v>
      </c>
      <c r="BD126" s="236">
        <f t="shared" si="875"/>
        <v>0</v>
      </c>
      <c r="BE126" s="70">
        <f t="shared" si="875"/>
        <v>0</v>
      </c>
      <c r="BF126" s="236">
        <f t="shared" si="875"/>
        <v>0</v>
      </c>
      <c r="BG126" s="236">
        <f t="shared" si="875"/>
        <v>0</v>
      </c>
      <c r="BH126" s="236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0</v>
      </c>
      <c r="BM126" s="82">
        <f t="shared" si="876"/>
        <v>15</v>
      </c>
      <c r="BN126" s="82">
        <f t="shared" si="876"/>
        <v>8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212">
        <f t="shared" si="877"/>
        <v>0</v>
      </c>
      <c r="CF126" s="225"/>
      <c r="CG126" s="23" t="s">
        <v>35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0</v>
      </c>
      <c r="CR126" s="79">
        <f t="shared" si="878"/>
        <v>3</v>
      </c>
      <c r="CS126" s="79">
        <f t="shared" si="878"/>
        <v>2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">
      <c r="A127" s="17"/>
      <c r="B127" s="17"/>
      <c r="C127" s="144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80"/>
      <c r="AH127" s="191"/>
      <c r="AI127" s="191"/>
      <c r="AJ127" s="191"/>
      <c r="AK127" s="180"/>
      <c r="AL127" s="191"/>
      <c r="AM127" s="191"/>
      <c r="AN127" s="191"/>
      <c r="AO127" s="180"/>
      <c r="AP127" s="191"/>
      <c r="AQ127" s="191"/>
      <c r="AR127" s="191"/>
      <c r="AS127" s="180"/>
      <c r="AT127" s="191"/>
      <c r="AU127" s="191"/>
      <c r="AV127" s="191"/>
      <c r="AW127" s="180"/>
      <c r="AX127" s="191"/>
      <c r="AY127" s="191"/>
      <c r="AZ127" s="191"/>
      <c r="BA127" s="180"/>
      <c r="BB127" s="191"/>
      <c r="BC127" s="191"/>
      <c r="BD127" s="191"/>
      <c r="BE127" s="180"/>
      <c r="BF127" s="191"/>
      <c r="BG127" s="191"/>
      <c r="BH127" s="191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1"/>
      <c r="CF127" s="225"/>
    </row>
    <row r="128" spans="1:125" s="19" customFormat="1" ht="12" hidden="1" customHeight="1" x14ac:dyDescent="0.2">
      <c r="A128" s="17"/>
      <c r="B128" s="17"/>
      <c r="C128" s="144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  <c r="R128" s="191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80"/>
      <c r="AH128" s="191"/>
      <c r="AI128" s="191"/>
      <c r="AJ128" s="191"/>
      <c r="AK128" s="180"/>
      <c r="AL128" s="191"/>
      <c r="AM128" s="191"/>
      <c r="AN128" s="191"/>
      <c r="AO128" s="180"/>
      <c r="AP128" s="191"/>
      <c r="AQ128" s="191"/>
      <c r="AR128" s="191"/>
      <c r="AS128" s="180"/>
      <c r="AT128" s="191"/>
      <c r="AU128" s="191"/>
      <c r="AV128" s="191"/>
      <c r="AW128" s="180"/>
      <c r="AX128" s="191"/>
      <c r="AY128" s="191"/>
      <c r="AZ128" s="191"/>
      <c r="BA128" s="180"/>
      <c r="BB128" s="191"/>
      <c r="BC128" s="191"/>
      <c r="BD128" s="191"/>
      <c r="BE128" s="180"/>
      <c r="BF128" s="191"/>
      <c r="BG128" s="191"/>
      <c r="BH128" s="191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1"/>
      <c r="CF128" s="225"/>
    </row>
    <row r="129" spans="1:124" s="19" customFormat="1" ht="21.75" customHeight="1" x14ac:dyDescent="0.2">
      <c r="A129" s="199" t="s">
        <v>24</v>
      </c>
      <c r="B129" s="159" t="str">
        <f>CONCATENATE("Підготовка ",'Титул денна'!AX1,"а разом:")</f>
        <v>Підготовка магістра разом:</v>
      </c>
      <c r="C129" s="20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201"/>
      <c r="P129" s="202"/>
      <c r="Q129" s="130"/>
      <c r="R129" s="130"/>
      <c r="S129" s="130"/>
      <c r="T129" s="130"/>
      <c r="U129" s="130"/>
      <c r="V129" s="130"/>
      <c r="W129" s="130"/>
      <c r="X129" s="167">
        <f>X$126+X$103</f>
        <v>2700</v>
      </c>
      <c r="Y129" s="167">
        <f>Y$126+Y$103</f>
        <v>90</v>
      </c>
      <c r="Z129" s="248"/>
      <c r="AA129" s="248"/>
      <c r="AB129" s="248"/>
      <c r="AC129" s="248"/>
      <c r="AD129" s="248"/>
      <c r="AE129" s="248"/>
      <c r="AF129" s="248"/>
      <c r="AG129" s="168">
        <f>AG$103+AG$126</f>
        <v>30</v>
      </c>
      <c r="AH129" s="248"/>
      <c r="AI129" s="248"/>
      <c r="AJ129" s="248"/>
      <c r="AK129" s="168">
        <f t="shared" ref="AK129" si="879">AK$103+AK$126</f>
        <v>30</v>
      </c>
      <c r="AL129" s="248"/>
      <c r="AM129" s="248"/>
      <c r="AN129" s="248"/>
      <c r="AO129" s="168">
        <f t="shared" ref="AO129" si="880">AO$103+AO$126</f>
        <v>30</v>
      </c>
      <c r="AP129" s="248"/>
      <c r="AQ129" s="248"/>
      <c r="AR129" s="248"/>
      <c r="AS129" s="168">
        <f t="shared" ref="AS129" si="881">AS$103+AS$126</f>
        <v>0</v>
      </c>
      <c r="AT129" s="248">
        <f t="shared" ref="AT129:BH129" si="882">AT$126+AT$103</f>
        <v>0</v>
      </c>
      <c r="AU129" s="248">
        <f t="shared" si="882"/>
        <v>0</v>
      </c>
      <c r="AV129" s="248">
        <f t="shared" si="882"/>
        <v>0</v>
      </c>
      <c r="AW129" s="168">
        <f t="shared" ref="AW129" si="883">AW$103+AW$126</f>
        <v>0</v>
      </c>
      <c r="AX129" s="248">
        <f t="shared" si="882"/>
        <v>0</v>
      </c>
      <c r="AY129" s="248">
        <f t="shared" si="882"/>
        <v>0</v>
      </c>
      <c r="AZ129" s="248">
        <f t="shared" si="882"/>
        <v>0</v>
      </c>
      <c r="BA129" s="168">
        <f t="shared" ref="BA129" si="884">BA$103+BA$126</f>
        <v>0</v>
      </c>
      <c r="BB129" s="248">
        <f t="shared" si="882"/>
        <v>0</v>
      </c>
      <c r="BC129" s="248">
        <f t="shared" si="882"/>
        <v>0</v>
      </c>
      <c r="BD129" s="248">
        <f t="shared" si="882"/>
        <v>0</v>
      </c>
      <c r="BE129" s="168">
        <f t="shared" ref="BE129" si="885">BE$103+BE$126</f>
        <v>0</v>
      </c>
      <c r="BF129" s="248">
        <f t="shared" si="882"/>
        <v>0</v>
      </c>
      <c r="BG129" s="248">
        <f t="shared" si="882"/>
        <v>0</v>
      </c>
      <c r="BH129" s="248">
        <f t="shared" si="882"/>
        <v>0</v>
      </c>
      <c r="BI129" s="168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29</v>
      </c>
      <c r="BM129" s="35">
        <f t="shared" si="887"/>
        <v>30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68" t="e">
        <f t="shared" si="887"/>
        <v>#DIV/0!</v>
      </c>
      <c r="BW129" s="41">
        <f t="shared" ref="BW129:CE129" si="888">BW88+BW126+BW69</f>
        <v>29</v>
      </c>
      <c r="BX129" s="41">
        <f t="shared" si="888"/>
        <v>15</v>
      </c>
      <c r="BY129" s="41">
        <f t="shared" si="888"/>
        <v>2.75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214">
        <f t="shared" si="888"/>
        <v>46.75</v>
      </c>
      <c r="CF129" s="225"/>
    </row>
    <row r="130" spans="1:124" s="2" customFormat="1" ht="21" hidden="1" customHeight="1" x14ac:dyDescent="0.2">
      <c r="A130"/>
      <c r="B130" s="160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05"/>
      <c r="CF130" s="218"/>
    </row>
    <row r="131" spans="1:124" s="2" customFormat="1" hidden="1" x14ac:dyDescent="0.2">
      <c r="A131"/>
      <c r="B131" s="160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9">
        <f>SUM(BW131:CD131)</f>
        <v>0</v>
      </c>
      <c r="CF131" s="223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">
      <c r="A132"/>
      <c r="B132" s="160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9">
        <f>SUM(BW132:CD132)</f>
        <v>0</v>
      </c>
      <c r="CF132" s="223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">
      <c r="A133"/>
      <c r="B133" s="160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9">
        <f>SUM(BW133:CD133)</f>
        <v>0</v>
      </c>
      <c r="CF133" s="223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">
      <c r="A134"/>
      <c r="B134" s="160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15">
        <f t="shared" si="890"/>
        <v>0</v>
      </c>
      <c r="CF134" s="225"/>
    </row>
    <row r="135" spans="1:124" s="2" customFormat="1" ht="21" customHeight="1" x14ac:dyDescent="0.2">
      <c r="A135" s="13"/>
      <c r="B135" s="161"/>
      <c r="C135" s="677" t="s">
        <v>27</v>
      </c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7"/>
      <c r="P135" s="677"/>
      <c r="Q135" s="677"/>
      <c r="R135" s="677"/>
      <c r="S135" s="677"/>
      <c r="T135" s="677"/>
      <c r="U135" s="677"/>
      <c r="V135" s="678"/>
      <c r="W135" s="678"/>
      <c r="X135" s="678"/>
      <c r="Y135" s="678"/>
      <c r="Z135" s="678"/>
      <c r="AA135" s="678"/>
      <c r="AB135" s="678"/>
      <c r="AC135" s="678"/>
      <c r="AD135" s="677"/>
      <c r="AE135" s="677"/>
      <c r="AF135" s="677"/>
      <c r="AG135" s="677"/>
      <c r="AH135" s="677"/>
      <c r="AI135" s="677"/>
      <c r="AJ135" s="677"/>
      <c r="AK135" s="677"/>
      <c r="AL135" s="677"/>
      <c r="AM135" s="677"/>
      <c r="AN135" s="677"/>
      <c r="AO135" s="677"/>
      <c r="AP135" s="677"/>
      <c r="AQ135" s="203"/>
      <c r="AR135" s="203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24"/>
      <c r="CE135" s="205"/>
      <c r="CF135" s="218"/>
    </row>
    <row r="136" spans="1:124" s="2" customFormat="1" ht="13.5" customHeight="1" x14ac:dyDescent="0.2">
      <c r="A136" s="55"/>
      <c r="B136" s="162" t="s">
        <v>28</v>
      </c>
      <c r="C136" s="68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7"/>
      <c r="R136" s="188"/>
      <c r="S136" s="188"/>
      <c r="T136" s="173"/>
      <c r="U136" s="173"/>
      <c r="V136" s="668" t="s">
        <v>189</v>
      </c>
      <c r="W136" s="668"/>
      <c r="X136" s="668"/>
      <c r="Y136" s="668"/>
      <c r="Z136" s="668"/>
      <c r="AA136" s="668"/>
      <c r="AB136" s="668"/>
      <c r="AC136" s="668"/>
      <c r="AD136" s="626">
        <f>IF(AD9&gt;0,(AD103+AE103+AF103)/AD9,0)</f>
        <v>12.352941176470589</v>
      </c>
      <c r="AE136" s="626"/>
      <c r="AF136" s="626"/>
      <c r="AG136" s="627"/>
      <c r="AH136" s="626">
        <f>IF(AH9&gt;0,(AH103+AI103+AJ103)/AH9,0)</f>
        <v>7.4117647058823533</v>
      </c>
      <c r="AI136" s="626"/>
      <c r="AJ136" s="626"/>
      <c r="AK136" s="627"/>
      <c r="AL136" s="626">
        <f>IF(AL9&gt;0,(AL103+AM103+AN103)/AL9,0)</f>
        <v>5.6</v>
      </c>
      <c r="AM136" s="626"/>
      <c r="AN136" s="626"/>
      <c r="AO136" s="627"/>
      <c r="AP136" s="626">
        <f>IF(AP9&gt;0,(AP103+AQ103+AR103)/AP9,0)</f>
        <v>0</v>
      </c>
      <c r="AQ136" s="626"/>
      <c r="AR136" s="626"/>
      <c r="AS136" s="627"/>
      <c r="AT136" s="603">
        <f t="shared" ref="AT136" si="891">IF(AT9&gt;0,(AT129+AU129+AV129)/AT9,0)</f>
        <v>0</v>
      </c>
      <c r="AU136" s="603"/>
      <c r="AV136" s="603"/>
      <c r="AW136" s="604"/>
      <c r="AX136" s="603">
        <f t="shared" ref="AX136" si="892">IF(AX9&gt;0,(AX129+AY129+AZ129)/AX9,0)</f>
        <v>0</v>
      </c>
      <c r="AY136" s="603"/>
      <c r="AZ136" s="603"/>
      <c r="BA136" s="604"/>
      <c r="BB136" s="603">
        <f t="shared" ref="BB136" si="893">IF(BB9&gt;0,(BB129+BC129+BD129)/BB9,0)</f>
        <v>0</v>
      </c>
      <c r="BC136" s="603"/>
      <c r="BD136" s="603"/>
      <c r="BE136" s="604"/>
      <c r="BF136" s="603">
        <f>IF(BF9&gt;0,(BF129+BG129+BH129)/BF9,0)</f>
        <v>0</v>
      </c>
      <c r="BG136" s="603"/>
      <c r="BH136" s="603"/>
      <c r="BI136" s="604"/>
      <c r="BJ136" s="21"/>
      <c r="BK136" s="19"/>
      <c r="BL136" s="682" t="s">
        <v>87</v>
      </c>
      <c r="BM136" s="682"/>
      <c r="BN136" s="682"/>
      <c r="BO136" s="682"/>
      <c r="BP136" s="682"/>
      <c r="BQ136" s="682"/>
      <c r="BR136" s="682"/>
      <c r="BS136" s="682"/>
      <c r="BT136" s="19"/>
      <c r="BW136" s="675"/>
      <c r="BX136" s="675"/>
      <c r="BY136" s="675"/>
      <c r="BZ136" s="675"/>
      <c r="CA136" s="675"/>
      <c r="CB136" s="675"/>
      <c r="CC136" s="675"/>
      <c r="CD136" s="675"/>
      <c r="CE136" s="205"/>
      <c r="CF136" s="218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">
      <c r="A137" s="22" t="s">
        <v>1</v>
      </c>
      <c r="B137" s="679" t="s">
        <v>29</v>
      </c>
      <c r="C137" s="679"/>
      <c r="D137" s="624" t="s">
        <v>2</v>
      </c>
      <c r="E137" s="624"/>
      <c r="F137" s="624"/>
      <c r="G137" s="624"/>
      <c r="H137" s="624"/>
      <c r="I137" s="624"/>
      <c r="J137" s="624"/>
      <c r="K137" s="625"/>
      <c r="L137" s="623" t="s">
        <v>30</v>
      </c>
      <c r="M137" s="624"/>
      <c r="N137" s="624"/>
      <c r="O137" s="625"/>
      <c r="P137" s="623" t="s">
        <v>31</v>
      </c>
      <c r="Q137" s="624"/>
      <c r="R137" s="624"/>
      <c r="S137" s="625"/>
      <c r="T137" s="173"/>
      <c r="U137" s="173"/>
      <c r="V137" s="665" t="s">
        <v>266</v>
      </c>
      <c r="W137" s="666"/>
      <c r="X137" s="669"/>
      <c r="Y137" s="662" t="s">
        <v>273</v>
      </c>
      <c r="Z137" s="670"/>
      <c r="AA137" s="670"/>
      <c r="AB137" s="671"/>
      <c r="AC137" s="170">
        <f>DC80</f>
        <v>0</v>
      </c>
      <c r="AD137" s="605">
        <f>DD80</f>
        <v>0</v>
      </c>
      <c r="AE137" s="606"/>
      <c r="AF137" s="606"/>
      <c r="AG137" s="607"/>
      <c r="AH137" s="605">
        <f>DE80</f>
        <v>0</v>
      </c>
      <c r="AI137" s="606"/>
      <c r="AJ137" s="606"/>
      <c r="AK137" s="607"/>
      <c r="AL137" s="605">
        <f>DF80</f>
        <v>0</v>
      </c>
      <c r="AM137" s="606"/>
      <c r="AN137" s="606"/>
      <c r="AO137" s="607"/>
      <c r="AP137" s="605">
        <f>DG80</f>
        <v>0</v>
      </c>
      <c r="AQ137" s="606"/>
      <c r="AR137" s="606"/>
      <c r="AS137" s="607"/>
      <c r="AT137" s="605">
        <f>DH80</f>
        <v>0</v>
      </c>
      <c r="AU137" s="606"/>
      <c r="AV137" s="606"/>
      <c r="AW137" s="607"/>
      <c r="AX137" s="605">
        <f>DI80</f>
        <v>0</v>
      </c>
      <c r="AY137" s="606"/>
      <c r="AZ137" s="606"/>
      <c r="BA137" s="607"/>
      <c r="BB137" s="605">
        <f>DJ80</f>
        <v>0</v>
      </c>
      <c r="BC137" s="606"/>
      <c r="BD137" s="606"/>
      <c r="BE137" s="607"/>
      <c r="BF137" s="605">
        <f>DK80</f>
        <v>0</v>
      </c>
      <c r="BG137" s="606"/>
      <c r="BH137" s="606"/>
      <c r="BI137" s="607"/>
      <c r="BJ137" s="21"/>
      <c r="BK137"/>
      <c r="BL137" s="80">
        <f t="shared" ref="BL137:BS137" si="894">CQ69+CQ126+CQ88</f>
        <v>3</v>
      </c>
      <c r="BM137" s="80">
        <f t="shared" si="894"/>
        <v>5</v>
      </c>
      <c r="BN137" s="80">
        <f t="shared" si="894"/>
        <v>3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05"/>
      <c r="CF137" s="218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">
      <c r="A138" s="139">
        <v>1</v>
      </c>
      <c r="B138" s="628" t="str">
        <f>B83</f>
        <v>Переддипломна</v>
      </c>
      <c r="C138" s="628"/>
      <c r="D138" s="631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31"/>
      <c r="F138" s="631"/>
      <c r="G138" s="631"/>
      <c r="H138" s="631"/>
      <c r="I138" s="631"/>
      <c r="J138" s="631"/>
      <c r="K138" s="631"/>
      <c r="L138" s="629">
        <f>IF(B83&lt;&gt;"",IF(D138-3=0,FLOOR(Y83/1.8,1), FLOOR(Y83/1.5,1)),0)</f>
        <v>4</v>
      </c>
      <c r="M138" s="630"/>
      <c r="N138" s="630"/>
      <c r="O138" s="630"/>
      <c r="P138" s="667">
        <f>IF(B83&lt;&gt;"",Y83,0)</f>
        <v>7.2</v>
      </c>
      <c r="Q138" s="630"/>
      <c r="R138" s="630"/>
      <c r="S138" s="630"/>
      <c r="T138" s="173"/>
      <c r="U138" s="173"/>
      <c r="V138" s="254"/>
      <c r="W138" s="255"/>
      <c r="X138" s="256"/>
      <c r="Y138" s="662" t="s">
        <v>274</v>
      </c>
      <c r="Z138" s="670"/>
      <c r="AA138" s="670"/>
      <c r="AB138" s="671"/>
      <c r="AC138" s="171">
        <f>DL80</f>
        <v>1</v>
      </c>
      <c r="AD138" s="605">
        <f>DM80</f>
        <v>1</v>
      </c>
      <c r="AE138" s="606"/>
      <c r="AF138" s="606"/>
      <c r="AG138" s="607"/>
      <c r="AH138" s="605">
        <f>DN80</f>
        <v>0</v>
      </c>
      <c r="AI138" s="606"/>
      <c r="AJ138" s="606"/>
      <c r="AK138" s="607"/>
      <c r="AL138" s="605">
        <f>DO80</f>
        <v>0</v>
      </c>
      <c r="AM138" s="606"/>
      <c r="AN138" s="606"/>
      <c r="AO138" s="607"/>
      <c r="AP138" s="605">
        <f>DP80</f>
        <v>0</v>
      </c>
      <c r="AQ138" s="606"/>
      <c r="AR138" s="606"/>
      <c r="AS138" s="607"/>
      <c r="AT138" s="605">
        <f>DQ80</f>
        <v>0</v>
      </c>
      <c r="AU138" s="606"/>
      <c r="AV138" s="606"/>
      <c r="AW138" s="607"/>
      <c r="AX138" s="605">
        <f>DR80</f>
        <v>0</v>
      </c>
      <c r="AY138" s="606"/>
      <c r="AZ138" s="606"/>
      <c r="BA138" s="607"/>
      <c r="BB138" s="605">
        <f>DS80</f>
        <v>0</v>
      </c>
      <c r="BC138" s="606"/>
      <c r="BD138" s="606"/>
      <c r="BE138" s="607"/>
      <c r="BF138" s="605">
        <f>DT80</f>
        <v>0</v>
      </c>
      <c r="BG138" s="606"/>
      <c r="BH138" s="606"/>
      <c r="BI138" s="607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5"/>
      <c r="CF138" s="218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">
      <c r="A139" s="139">
        <v>2</v>
      </c>
      <c r="B139" s="628">
        <f>B84</f>
        <v>0</v>
      </c>
      <c r="C139" s="628"/>
      <c r="D139" s="631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31"/>
      <c r="F139" s="631"/>
      <c r="G139" s="631"/>
      <c r="H139" s="631"/>
      <c r="I139" s="631"/>
      <c r="J139" s="631"/>
      <c r="K139" s="631"/>
      <c r="L139" s="629">
        <f t="shared" ref="L139:L142" si="895">IF(B84&lt;&gt;"",IF(D139-3=0,FLOOR(Y84/1.8,1), FLOOR(Y84/1.5,1)),0)</f>
        <v>0</v>
      </c>
      <c r="M139" s="630"/>
      <c r="N139" s="630"/>
      <c r="O139" s="630"/>
      <c r="P139" s="667">
        <f>IF(B84&lt;&gt;"",Y84,0)</f>
        <v>0</v>
      </c>
      <c r="Q139" s="630"/>
      <c r="R139" s="630"/>
      <c r="S139" s="630"/>
      <c r="T139" s="173"/>
      <c r="U139" s="173"/>
      <c r="V139" s="254"/>
      <c r="W139" s="255"/>
      <c r="X139" s="256"/>
      <c r="Y139" s="662" t="s">
        <v>275</v>
      </c>
      <c r="Z139" s="670"/>
      <c r="AA139" s="670"/>
      <c r="AB139" s="671"/>
      <c r="AC139" s="171">
        <f ca="1">SUM(BL154:BS154)</f>
        <v>0</v>
      </c>
      <c r="AD139" s="605">
        <f ca="1">BL154</f>
        <v>0</v>
      </c>
      <c r="AE139" s="606"/>
      <c r="AF139" s="606"/>
      <c r="AG139" s="607"/>
      <c r="AH139" s="605">
        <f ca="1">BM154</f>
        <v>0</v>
      </c>
      <c r="AI139" s="606"/>
      <c r="AJ139" s="606"/>
      <c r="AK139" s="607"/>
      <c r="AL139" s="605">
        <f ca="1">BN154</f>
        <v>0</v>
      </c>
      <c r="AM139" s="606"/>
      <c r="AN139" s="606"/>
      <c r="AO139" s="607"/>
      <c r="AP139" s="605">
        <f ca="1">BO154</f>
        <v>0</v>
      </c>
      <c r="AQ139" s="606"/>
      <c r="AR139" s="606"/>
      <c r="AS139" s="607"/>
      <c r="AT139" s="605">
        <f ca="1">BP154</f>
        <v>0</v>
      </c>
      <c r="AU139" s="606"/>
      <c r="AV139" s="606"/>
      <c r="AW139" s="607"/>
      <c r="AX139" s="605">
        <f ca="1">BQ154</f>
        <v>0</v>
      </c>
      <c r="AY139" s="606"/>
      <c r="AZ139" s="606"/>
      <c r="BA139" s="607"/>
      <c r="BB139" s="605">
        <f ca="1">BR154</f>
        <v>0</v>
      </c>
      <c r="BC139" s="606"/>
      <c r="BD139" s="606"/>
      <c r="BE139" s="607"/>
      <c r="BF139" s="605">
        <f ca="1">BS154</f>
        <v>0</v>
      </c>
      <c r="BG139" s="606"/>
      <c r="BH139" s="606"/>
      <c r="BI139" s="607"/>
      <c r="BJ139" s="21"/>
      <c r="BK139"/>
      <c r="BL139" s="660" t="s">
        <v>111</v>
      </c>
      <c r="BM139" s="660"/>
      <c r="BN139" s="660"/>
      <c r="BO139" s="660"/>
      <c r="BP139" s="660"/>
      <c r="BQ139" s="660"/>
      <c r="BR139" s="660"/>
      <c r="BS139" s="660"/>
      <c r="BT139" s="19"/>
      <c r="BW139"/>
      <c r="BX139"/>
      <c r="BY139"/>
      <c r="BZ139"/>
      <c r="CA139"/>
      <c r="CB139"/>
      <c r="CC139"/>
      <c r="CD139"/>
      <c r="CE139" s="205"/>
      <c r="CF139" s="218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">
      <c r="A140" s="139">
        <v>3</v>
      </c>
      <c r="B140" s="628">
        <f>B85</f>
        <v>0</v>
      </c>
      <c r="C140" s="628"/>
      <c r="D140" s="631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31"/>
      <c r="F140" s="631"/>
      <c r="G140" s="631"/>
      <c r="H140" s="631"/>
      <c r="I140" s="631"/>
      <c r="J140" s="631"/>
      <c r="K140" s="631"/>
      <c r="L140" s="629">
        <f t="shared" si="895"/>
        <v>0</v>
      </c>
      <c r="M140" s="630"/>
      <c r="N140" s="630"/>
      <c r="O140" s="630"/>
      <c r="P140" s="667">
        <f>IF(B85&lt;&gt;"",Y85,0)</f>
        <v>0</v>
      </c>
      <c r="Q140" s="630"/>
      <c r="R140" s="630"/>
      <c r="S140" s="630"/>
      <c r="T140" s="173"/>
      <c r="U140" s="173"/>
      <c r="V140" s="254"/>
      <c r="W140" s="255"/>
      <c r="X140" s="256"/>
      <c r="Y140" s="662" t="s">
        <v>276</v>
      </c>
      <c r="Z140" s="670"/>
      <c r="AA140" s="670"/>
      <c r="AB140" s="671"/>
      <c r="AC140" s="171">
        <f>SUM(AD140:BF140)</f>
        <v>9</v>
      </c>
      <c r="AD140" s="608">
        <f>BL140</f>
        <v>5</v>
      </c>
      <c r="AE140" s="609"/>
      <c r="AF140" s="609"/>
      <c r="AG140" s="610"/>
      <c r="AH140" s="608">
        <f>BM140</f>
        <v>3</v>
      </c>
      <c r="AI140" s="609"/>
      <c r="AJ140" s="609"/>
      <c r="AK140" s="610"/>
      <c r="AL140" s="608">
        <f>BN140</f>
        <v>1</v>
      </c>
      <c r="AM140" s="609"/>
      <c r="AN140" s="609"/>
      <c r="AO140" s="610"/>
      <c r="AP140" s="608">
        <f>BO140</f>
        <v>0</v>
      </c>
      <c r="AQ140" s="609"/>
      <c r="AR140" s="609"/>
      <c r="AS140" s="610"/>
      <c r="AT140" s="600">
        <f>BP140</f>
        <v>0</v>
      </c>
      <c r="AU140" s="601"/>
      <c r="AV140" s="601"/>
      <c r="AW140" s="602"/>
      <c r="AX140" s="600">
        <f>BQ140</f>
        <v>0</v>
      </c>
      <c r="AY140" s="601"/>
      <c r="AZ140" s="601"/>
      <c r="BA140" s="602"/>
      <c r="BB140" s="600">
        <f>BR140</f>
        <v>0</v>
      </c>
      <c r="BC140" s="601"/>
      <c r="BD140" s="601"/>
      <c r="BE140" s="602"/>
      <c r="BF140" s="600">
        <f>BS140</f>
        <v>0</v>
      </c>
      <c r="BG140" s="601"/>
      <c r="BH140" s="601"/>
      <c r="BI140" s="602"/>
      <c r="BJ140" s="21"/>
      <c r="BK140"/>
      <c r="BL140" s="80">
        <f t="shared" ref="BL140:BS140" si="896">CH69+CH126</f>
        <v>5</v>
      </c>
      <c r="BM140" s="80">
        <f t="shared" si="896"/>
        <v>3</v>
      </c>
      <c r="BN140" s="80">
        <f t="shared" si="896"/>
        <v>1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05"/>
      <c r="CF140" s="218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">
      <c r="A141" s="139">
        <v>4</v>
      </c>
      <c r="B141" s="628">
        <f>B86</f>
        <v>0</v>
      </c>
      <c r="C141" s="628"/>
      <c r="D141" s="631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31"/>
      <c r="F141" s="631"/>
      <c r="G141" s="631"/>
      <c r="H141" s="631"/>
      <c r="I141" s="631"/>
      <c r="J141" s="631"/>
      <c r="K141" s="631"/>
      <c r="L141" s="629">
        <f t="shared" si="895"/>
        <v>0</v>
      </c>
      <c r="M141" s="630"/>
      <c r="N141" s="630"/>
      <c r="O141" s="630"/>
      <c r="P141" s="667">
        <f>IF(B86&lt;&gt;"",Y86,0)</f>
        <v>0</v>
      </c>
      <c r="Q141" s="630"/>
      <c r="R141" s="630"/>
      <c r="S141" s="630"/>
      <c r="T141" s="173"/>
      <c r="U141" s="173"/>
      <c r="V141" s="257"/>
      <c r="W141" s="258"/>
      <c r="X141" s="259"/>
      <c r="Y141" s="662" t="s">
        <v>277</v>
      </c>
      <c r="Z141" s="670"/>
      <c r="AA141" s="670"/>
      <c r="AB141" s="671"/>
      <c r="AC141" s="171">
        <f>SUM(AD141:BF141)</f>
        <v>11</v>
      </c>
      <c r="AD141" s="608">
        <f>BL137</f>
        <v>3</v>
      </c>
      <c r="AE141" s="609"/>
      <c r="AF141" s="609"/>
      <c r="AG141" s="610"/>
      <c r="AH141" s="608">
        <f>BM137</f>
        <v>5</v>
      </c>
      <c r="AI141" s="609"/>
      <c r="AJ141" s="609"/>
      <c r="AK141" s="610"/>
      <c r="AL141" s="608">
        <f>BN137</f>
        <v>3</v>
      </c>
      <c r="AM141" s="609"/>
      <c r="AN141" s="609"/>
      <c r="AO141" s="610"/>
      <c r="AP141" s="608">
        <f>BO137</f>
        <v>0</v>
      </c>
      <c r="AQ141" s="609"/>
      <c r="AR141" s="609"/>
      <c r="AS141" s="610"/>
      <c r="AT141" s="600">
        <f>BP137</f>
        <v>0</v>
      </c>
      <c r="AU141" s="601"/>
      <c r="AV141" s="601"/>
      <c r="AW141" s="602"/>
      <c r="AX141" s="600">
        <f>BQ137</f>
        <v>0</v>
      </c>
      <c r="AY141" s="601"/>
      <c r="AZ141" s="601"/>
      <c r="BA141" s="602"/>
      <c r="BB141" s="600">
        <f>BR137</f>
        <v>0</v>
      </c>
      <c r="BC141" s="601"/>
      <c r="BD141" s="601"/>
      <c r="BE141" s="602"/>
      <c r="BF141" s="600">
        <f>BS137</f>
        <v>0</v>
      </c>
      <c r="BG141" s="601"/>
      <c r="BH141" s="601"/>
      <c r="BI141" s="602"/>
      <c r="BJ141" s="21"/>
      <c r="BK141"/>
      <c r="BL141" s="661" t="s">
        <v>112</v>
      </c>
      <c r="BM141" s="661"/>
      <c r="BN141" s="661"/>
      <c r="BO141" s="661"/>
      <c r="BP141" s="661"/>
      <c r="BQ141" s="661"/>
      <c r="BR141" s="661"/>
      <c r="BS141" s="661"/>
      <c r="BT141" s="19"/>
      <c r="BW141"/>
      <c r="BX141"/>
      <c r="BY141"/>
      <c r="BZ141"/>
      <c r="CA141"/>
      <c r="CB141"/>
      <c r="CC141"/>
      <c r="CD141"/>
      <c r="CE141" s="205"/>
      <c r="CF141" s="218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">
      <c r="A142" s="139">
        <v>5</v>
      </c>
      <c r="B142" s="628">
        <f>B87</f>
        <v>0</v>
      </c>
      <c r="C142" s="628"/>
      <c r="D142" s="631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31"/>
      <c r="F142" s="631"/>
      <c r="G142" s="631"/>
      <c r="H142" s="631"/>
      <c r="I142" s="631"/>
      <c r="J142" s="631"/>
      <c r="K142" s="631"/>
      <c r="L142" s="629">
        <f t="shared" si="895"/>
        <v>0</v>
      </c>
      <c r="M142" s="630"/>
      <c r="N142" s="630"/>
      <c r="O142" s="630"/>
      <c r="P142" s="667">
        <f>IF(B87&lt;&gt;"",Y87,0)</f>
        <v>0</v>
      </c>
      <c r="Q142" s="630"/>
      <c r="R142" s="630"/>
      <c r="S142" s="630"/>
      <c r="T142" s="173"/>
      <c r="U142" s="173"/>
      <c r="V142" s="665" t="s">
        <v>267</v>
      </c>
      <c r="W142" s="666"/>
      <c r="X142" s="666"/>
      <c r="Y142" s="666"/>
      <c r="Z142" s="662" t="s">
        <v>269</v>
      </c>
      <c r="AA142" s="663"/>
      <c r="AB142" s="663"/>
      <c r="AC142" s="664"/>
      <c r="AD142" s="590">
        <f t="shared" ref="AD142" si="897">AG129</f>
        <v>30</v>
      </c>
      <c r="AE142" s="591"/>
      <c r="AF142" s="591"/>
      <c r="AG142" s="592"/>
      <c r="AH142" s="590">
        <f t="shared" ref="AH142" si="898">AK129</f>
        <v>30</v>
      </c>
      <c r="AI142" s="591"/>
      <c r="AJ142" s="591"/>
      <c r="AK142" s="592"/>
      <c r="AL142" s="590">
        <f>AO129</f>
        <v>30</v>
      </c>
      <c r="AM142" s="591"/>
      <c r="AN142" s="591"/>
      <c r="AO142" s="592"/>
      <c r="AP142" s="590">
        <f>AS129</f>
        <v>0</v>
      </c>
      <c r="AQ142" s="591"/>
      <c r="AR142" s="591"/>
      <c r="AS142" s="592"/>
      <c r="AT142" s="590">
        <f>AW129</f>
        <v>0</v>
      </c>
      <c r="AU142" s="591"/>
      <c r="AV142" s="591"/>
      <c r="AW142" s="592"/>
      <c r="AX142" s="590">
        <f>BA129</f>
        <v>0</v>
      </c>
      <c r="AY142" s="591"/>
      <c r="AZ142" s="591"/>
      <c r="BA142" s="592"/>
      <c r="BB142" s="590">
        <f>BE129</f>
        <v>0</v>
      </c>
      <c r="BC142" s="591"/>
      <c r="BD142" s="591"/>
      <c r="BE142" s="592"/>
      <c r="BF142" s="590">
        <f>BI129</f>
        <v>0</v>
      </c>
      <c r="BG142" s="591"/>
      <c r="BH142" s="591"/>
      <c r="BI142" s="592"/>
      <c r="BJ142" s="21"/>
      <c r="BK142"/>
      <c r="BL142" s="97">
        <f>DD80</f>
        <v>0</v>
      </c>
      <c r="BM142" s="97">
        <f t="shared" ref="BM142:BS142" si="899">DE80</f>
        <v>0</v>
      </c>
      <c r="BN142" s="97">
        <f t="shared" si="899"/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05"/>
      <c r="CF142" s="218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">
      <c r="A143"/>
      <c r="B143" s="622" t="s">
        <v>38</v>
      </c>
      <c r="C143" s="622"/>
      <c r="D143" s="622"/>
      <c r="E143" s="622"/>
      <c r="F143" s="622"/>
      <c r="G143" s="622"/>
      <c r="H143" s="622"/>
      <c r="I143" s="622"/>
      <c r="J143" s="622"/>
      <c r="K143" s="622"/>
      <c r="L143" s="629">
        <f>SUM(L138:O142)</f>
        <v>4</v>
      </c>
      <c r="M143" s="630"/>
      <c r="N143" s="630"/>
      <c r="O143" s="630"/>
      <c r="P143" s="667">
        <f>SUM(P137:S142)</f>
        <v>7.2</v>
      </c>
      <c r="Q143" s="630"/>
      <c r="R143" s="630"/>
      <c r="S143" s="630"/>
      <c r="T143" s="173"/>
      <c r="U143" s="173"/>
      <c r="V143" s="260"/>
      <c r="W143" s="261"/>
      <c r="X143" s="261"/>
      <c r="Y143" s="261"/>
      <c r="Z143" s="662" t="s">
        <v>270</v>
      </c>
      <c r="AA143" s="663"/>
      <c r="AB143" s="663"/>
      <c r="AC143" s="664"/>
      <c r="AD143" s="657">
        <f>AD142+AH142</f>
        <v>60</v>
      </c>
      <c r="AE143" s="658"/>
      <c r="AF143" s="658"/>
      <c r="AG143" s="658"/>
      <c r="AH143" s="658"/>
      <c r="AI143" s="658"/>
      <c r="AJ143" s="658"/>
      <c r="AK143" s="659"/>
      <c r="AL143" s="657">
        <f>AL142+AP142</f>
        <v>30</v>
      </c>
      <c r="AM143" s="658"/>
      <c r="AN143" s="658"/>
      <c r="AO143" s="658"/>
      <c r="AP143" s="658"/>
      <c r="AQ143" s="658"/>
      <c r="AR143" s="658"/>
      <c r="AS143" s="659"/>
      <c r="AT143" s="657">
        <f>AT142+AX142</f>
        <v>0</v>
      </c>
      <c r="AU143" s="658"/>
      <c r="AV143" s="658"/>
      <c r="AW143" s="658"/>
      <c r="AX143" s="658"/>
      <c r="AY143" s="658"/>
      <c r="AZ143" s="658"/>
      <c r="BA143" s="659"/>
      <c r="BB143" s="657">
        <f>BB142+BF142</f>
        <v>0</v>
      </c>
      <c r="BC143" s="658"/>
      <c r="BD143" s="658"/>
      <c r="BE143" s="658"/>
      <c r="BF143" s="658"/>
      <c r="BG143" s="658"/>
      <c r="BH143" s="658"/>
      <c r="BI143" s="659"/>
      <c r="BJ143" s="21"/>
      <c r="BK143"/>
      <c r="BL143" s="661" t="s">
        <v>113</v>
      </c>
      <c r="BM143" s="661"/>
      <c r="BN143" s="661"/>
      <c r="BO143" s="661"/>
      <c r="BP143" s="661"/>
      <c r="BQ143" s="661"/>
      <c r="BR143" s="661"/>
      <c r="BS143" s="661"/>
      <c r="BT143" s="19"/>
      <c r="BW143"/>
      <c r="BX143"/>
      <c r="BY143"/>
      <c r="BZ143"/>
      <c r="CA143"/>
      <c r="CB143"/>
      <c r="CC143"/>
      <c r="CD143"/>
      <c r="CE143" s="205"/>
      <c r="CF143" s="218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695" t="s">
        <v>268</v>
      </c>
      <c r="W144" s="696"/>
      <c r="X144" s="697"/>
      <c r="Y144" s="689" t="s">
        <v>271</v>
      </c>
      <c r="Z144" s="690"/>
      <c r="AA144" s="690"/>
      <c r="AB144" s="690"/>
      <c r="AC144" s="691"/>
      <c r="AD144" s="590">
        <f>AG126</f>
        <v>0</v>
      </c>
      <c r="AE144" s="591"/>
      <c r="AF144" s="591"/>
      <c r="AG144" s="592"/>
      <c r="AH144" s="590">
        <f>AK126</f>
        <v>15</v>
      </c>
      <c r="AI144" s="591"/>
      <c r="AJ144" s="591"/>
      <c r="AK144" s="592"/>
      <c r="AL144" s="590">
        <f>AO126</f>
        <v>8</v>
      </c>
      <c r="AM144" s="591"/>
      <c r="AN144" s="591"/>
      <c r="AO144" s="592"/>
      <c r="AP144" s="590">
        <f>AS126</f>
        <v>0</v>
      </c>
      <c r="AQ144" s="591"/>
      <c r="AR144" s="591"/>
      <c r="AS144" s="592"/>
      <c r="AT144" s="590">
        <f>AW126</f>
        <v>0</v>
      </c>
      <c r="AU144" s="591"/>
      <c r="AV144" s="591"/>
      <c r="AW144" s="592"/>
      <c r="AX144" s="590">
        <f>BA126</f>
        <v>0</v>
      </c>
      <c r="AY144" s="591"/>
      <c r="AZ144" s="591"/>
      <c r="BA144" s="592"/>
      <c r="BB144" s="590">
        <f>BE126</f>
        <v>0</v>
      </c>
      <c r="BC144" s="591"/>
      <c r="BD144" s="591"/>
      <c r="BE144" s="592"/>
      <c r="BF144" s="590">
        <f>BI126</f>
        <v>0</v>
      </c>
      <c r="BG144" s="591"/>
      <c r="BH144" s="591"/>
      <c r="BI144" s="592"/>
      <c r="BJ144" s="21"/>
      <c r="BK144"/>
      <c r="BL144" s="240"/>
      <c r="BM144" s="240"/>
      <c r="BN144" s="240"/>
      <c r="BO144" s="240"/>
      <c r="BP144" s="240"/>
      <c r="BQ144" s="240"/>
      <c r="BR144" s="240"/>
      <c r="BS144" s="240"/>
      <c r="BT144" s="19"/>
      <c r="BW144"/>
      <c r="BX144"/>
      <c r="BY144"/>
      <c r="BZ144"/>
      <c r="CA144"/>
      <c r="CB144"/>
      <c r="CC144"/>
      <c r="CD144"/>
      <c r="CE144" s="205"/>
      <c r="CF144" s="218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2"/>
      <c r="W145" s="263"/>
      <c r="X145" s="264"/>
      <c r="Y145" s="692"/>
      <c r="Z145" s="693"/>
      <c r="AA145" s="693"/>
      <c r="AB145" s="693"/>
      <c r="AC145" s="694"/>
      <c r="AD145" s="707">
        <f>Y126</f>
        <v>23</v>
      </c>
      <c r="AE145" s="708"/>
      <c r="AF145" s="708"/>
      <c r="AG145" s="708"/>
      <c r="AH145" s="708"/>
      <c r="AI145" s="708"/>
      <c r="AJ145" s="708"/>
      <c r="AK145" s="708"/>
      <c r="AL145" s="708"/>
      <c r="AM145" s="708"/>
      <c r="AN145" s="708"/>
      <c r="AO145" s="708"/>
      <c r="AP145" s="708"/>
      <c r="AQ145" s="708"/>
      <c r="AR145" s="708"/>
      <c r="AS145" s="708"/>
      <c r="AT145" s="708"/>
      <c r="AU145" s="708"/>
      <c r="AV145" s="708"/>
      <c r="AW145" s="708"/>
      <c r="AX145" s="708"/>
      <c r="AY145" s="708"/>
      <c r="AZ145" s="708"/>
      <c r="BA145" s="708"/>
      <c r="BB145" s="708"/>
      <c r="BC145" s="708"/>
      <c r="BD145" s="708"/>
      <c r="BE145" s="708"/>
      <c r="BF145" s="708"/>
      <c r="BG145" s="708"/>
      <c r="BH145" s="708"/>
      <c r="BI145" s="709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900">DN80</f>
        <v>0</v>
      </c>
      <c r="BN145" s="97">
        <f t="shared" si="900"/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205"/>
      <c r="CF145" s="218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65"/>
      <c r="W146" s="266"/>
      <c r="X146" s="267"/>
      <c r="Y146" s="611" t="s">
        <v>272</v>
      </c>
      <c r="Z146" s="612"/>
      <c r="AA146" s="612"/>
      <c r="AB146" s="612"/>
      <c r="AC146" s="613"/>
      <c r="AD146" s="590">
        <f>AG91</f>
        <v>0</v>
      </c>
      <c r="AE146" s="591"/>
      <c r="AF146" s="591"/>
      <c r="AG146" s="592"/>
      <c r="AH146" s="590">
        <f t="shared" ref="AH146" si="901">AK91</f>
        <v>0</v>
      </c>
      <c r="AI146" s="591"/>
      <c r="AJ146" s="591"/>
      <c r="AK146" s="592"/>
      <c r="AL146" s="590">
        <f t="shared" ref="AL146" si="902">AO91</f>
        <v>12</v>
      </c>
      <c r="AM146" s="591"/>
      <c r="AN146" s="591"/>
      <c r="AO146" s="592"/>
      <c r="AP146" s="590">
        <f t="shared" ref="AP146" si="903">AS91</f>
        <v>0</v>
      </c>
      <c r="AQ146" s="591"/>
      <c r="AR146" s="591"/>
      <c r="AS146" s="592"/>
      <c r="AT146" s="590">
        <f t="shared" ref="AT146" si="904">AW91</f>
        <v>0</v>
      </c>
      <c r="AU146" s="591"/>
      <c r="AV146" s="591"/>
      <c r="AW146" s="592"/>
      <c r="AX146" s="590">
        <f t="shared" ref="AX146" si="905">BA91</f>
        <v>0</v>
      </c>
      <c r="AY146" s="591"/>
      <c r="AZ146" s="591"/>
      <c r="BA146" s="592"/>
      <c r="BB146" s="590">
        <f t="shared" ref="BB146" si="906">BE91</f>
        <v>0</v>
      </c>
      <c r="BC146" s="591"/>
      <c r="BD146" s="591"/>
      <c r="BE146" s="592"/>
      <c r="BF146" s="590">
        <f t="shared" ref="BF146" si="907">BI91</f>
        <v>0</v>
      </c>
      <c r="BG146" s="591"/>
      <c r="BH146" s="591"/>
      <c r="BI146" s="592"/>
      <c r="BJ146" s="24"/>
      <c r="BK146" s="33"/>
      <c r="BL146" s="656" t="s">
        <v>74</v>
      </c>
      <c r="BM146" s="656"/>
      <c r="BN146" s="656"/>
      <c r="BO146" s="656"/>
      <c r="BP146" s="656"/>
      <c r="BQ146" s="656"/>
      <c r="BR146" s="656"/>
      <c r="BS146" s="656"/>
      <c r="BT146" s="19"/>
      <c r="BW146"/>
      <c r="BX146"/>
      <c r="BY146"/>
      <c r="BZ146"/>
      <c r="CA146"/>
      <c r="CB146"/>
      <c r="CC146"/>
      <c r="CD146"/>
      <c r="CE146" s="205"/>
      <c r="CF146" s="218"/>
    </row>
    <row r="147" spans="1:255" s="19" customFormat="1" ht="14.25" customHeight="1" x14ac:dyDescent="0.2">
      <c r="A147" s="250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1"/>
      <c r="CF147" s="225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">
      <c r="A148" s="250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5"/>
      <c r="CF148" s="21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3" customFormat="1" ht="13.5" customHeight="1" x14ac:dyDescent="0.2">
      <c r="A149" s="418"/>
      <c r="B149" s="414" t="s">
        <v>190</v>
      </c>
      <c r="C149" s="698" t="s">
        <v>372</v>
      </c>
      <c r="D149" s="699"/>
      <c r="E149" s="699"/>
      <c r="F149" s="699"/>
      <c r="G149" s="699"/>
      <c r="H149" s="699"/>
      <c r="I149" s="699"/>
      <c r="J149" s="699"/>
      <c r="K149" s="699"/>
      <c r="L149" s="699"/>
      <c r="M149" s="699"/>
      <c r="N149" s="699"/>
      <c r="O149" s="699"/>
      <c r="P149" s="699"/>
      <c r="Q149" s="699"/>
      <c r="R149" s="699"/>
      <c r="S149" s="699"/>
      <c r="T149" s="699"/>
      <c r="U149" s="699"/>
      <c r="V149" s="699"/>
      <c r="W149" s="699"/>
      <c r="X149" s="699"/>
      <c r="Y149" s="699"/>
      <c r="Z149" s="699"/>
      <c r="AA149" s="699"/>
      <c r="AB149" s="699"/>
      <c r="AC149" s="699"/>
      <c r="AD149" s="699"/>
      <c r="AE149" s="699"/>
      <c r="AF149" s="699"/>
      <c r="AG149" s="699"/>
      <c r="AH149" s="699"/>
      <c r="AI149" s="699"/>
      <c r="AJ149" s="699"/>
      <c r="AK149" s="699"/>
      <c r="AL149" s="699"/>
      <c r="AM149" s="699"/>
      <c r="AN149" s="699"/>
      <c r="AO149" s="699"/>
      <c r="AP149" s="699"/>
      <c r="AQ149" s="699"/>
      <c r="AR149" s="699"/>
      <c r="AS149" s="699"/>
      <c r="AT149" s="453"/>
      <c r="AU149" s="453"/>
      <c r="AV149" s="453"/>
      <c r="AW149" s="453"/>
      <c r="AX149" s="453"/>
      <c r="AY149" s="453"/>
      <c r="AZ149" s="453"/>
      <c r="BA149" s="453"/>
      <c r="BB149" s="453"/>
      <c r="BC149" s="453"/>
      <c r="BD149" s="453"/>
      <c r="BE149" s="453"/>
      <c r="BF149" s="453"/>
      <c r="BG149" s="453"/>
      <c r="BH149" s="453"/>
      <c r="BI149" s="453"/>
      <c r="BJ149" s="420"/>
      <c r="BK149" s="433"/>
      <c r="BL149" s="172">
        <f>COUNTIF($S$15:$S$68,1)+COUNTIF($S$106:$S$125,1)</f>
        <v>0</v>
      </c>
      <c r="BM149" s="172">
        <f>COUNTIF($S$15:$S$68,2)+COUNTIF($S$106:$S$125,2)</f>
        <v>0</v>
      </c>
      <c r="BN149" s="172">
        <f>COUNTIF($S$15:$S$68,3)+COUNTIF($S$106:$S$125,3)</f>
        <v>0</v>
      </c>
      <c r="BO149" s="172">
        <f>COUNTIF($S$15:$S$68,4)+COUNTIF($S$106:$S$125,4)</f>
        <v>0</v>
      </c>
      <c r="BP149" s="172">
        <f>COUNTIF($S$15:$S$68,5)+COUNTIF($S$106:$S$125,5)</f>
        <v>0</v>
      </c>
      <c r="BQ149" s="172">
        <f>COUNTIF($S$15:$S$68,6)+COUNTIF($S$106:$S$125,6)</f>
        <v>0</v>
      </c>
      <c r="BR149" s="172">
        <f>COUNTIF($S$15:$S$68,7)+COUNTIF($S$106:$S$125,7)</f>
        <v>0</v>
      </c>
      <c r="BS149" s="172">
        <f>COUNTIF($S$15:$S$68,8)+COUNTIF($S$106:$S$125,8)</f>
        <v>0</v>
      </c>
      <c r="BT149" s="454"/>
      <c r="BW149" s="454"/>
      <c r="BX149" s="454"/>
      <c r="BY149" s="454"/>
      <c r="BZ149" s="454"/>
      <c r="CA149" s="454"/>
      <c r="CB149" s="454"/>
      <c r="CC149" s="454"/>
      <c r="CD149" s="454"/>
      <c r="CE149" s="424"/>
      <c r="CF149" s="425"/>
      <c r="CG149" s="454"/>
      <c r="CH149" s="454"/>
      <c r="CI149" s="454"/>
      <c r="CJ149" s="454"/>
      <c r="CK149" s="454"/>
      <c r="CL149" s="454"/>
      <c r="CM149" s="454"/>
      <c r="CN149" s="454"/>
      <c r="CO149" s="454"/>
      <c r="CP149" s="454"/>
      <c r="CQ149" s="454"/>
      <c r="CR149" s="454"/>
      <c r="CS149" s="454"/>
      <c r="CT149" s="454"/>
      <c r="DC149" s="454"/>
      <c r="DD149" s="454"/>
      <c r="DE149" s="454"/>
      <c r="DF149" s="454"/>
      <c r="DG149" s="454"/>
      <c r="DH149" s="454"/>
      <c r="DI149" s="454"/>
      <c r="DJ149" s="454"/>
      <c r="DK149" s="454"/>
      <c r="DL149" s="454"/>
      <c r="DM149" s="454"/>
      <c r="DN149" s="454"/>
      <c r="DO149" s="454"/>
      <c r="DP149" s="454"/>
      <c r="DQ149" s="454"/>
      <c r="DR149" s="454"/>
      <c r="DS149" s="454"/>
      <c r="DT149" s="454"/>
    </row>
    <row r="150" spans="1:255" s="423" customFormat="1" ht="13.5" customHeight="1" x14ac:dyDescent="0.2">
      <c r="A150" s="418"/>
      <c r="C150" s="700" t="s">
        <v>191</v>
      </c>
      <c r="D150" s="685"/>
      <c r="E150" s="685"/>
      <c r="F150" s="685"/>
      <c r="G150" s="685"/>
      <c r="H150" s="685"/>
      <c r="I150" s="685"/>
      <c r="J150" s="685"/>
      <c r="K150" s="685"/>
      <c r="L150" s="685"/>
      <c r="M150" s="685"/>
      <c r="N150" s="685"/>
      <c r="O150" s="685"/>
      <c r="P150" s="685"/>
      <c r="Q150" s="685"/>
      <c r="R150" s="685"/>
      <c r="S150" s="685"/>
      <c r="T150" s="685"/>
      <c r="U150" s="685"/>
      <c r="V150" s="685"/>
      <c r="W150" s="685"/>
      <c r="X150" s="685"/>
      <c r="Y150" s="685"/>
      <c r="Z150" s="685"/>
      <c r="AA150" s="685"/>
      <c r="AB150" s="685"/>
      <c r="AC150" s="685"/>
      <c r="AD150" s="685"/>
      <c r="AE150" s="685"/>
      <c r="AF150" s="685"/>
      <c r="AG150" s="685"/>
      <c r="AH150" s="685"/>
      <c r="AI150" s="685"/>
      <c r="AJ150" s="685"/>
      <c r="AK150" s="685"/>
      <c r="AL150" s="701"/>
      <c r="AM150" s="701"/>
      <c r="AN150" s="701"/>
      <c r="AO150" s="701"/>
      <c r="AP150" s="701"/>
      <c r="AQ150" s="701"/>
      <c r="AR150" s="701"/>
      <c r="AS150" s="701"/>
      <c r="AT150" s="419"/>
      <c r="AU150" s="419"/>
      <c r="AV150" s="419"/>
      <c r="AW150" s="419"/>
      <c r="AX150" s="419"/>
      <c r="AY150" s="419"/>
      <c r="AZ150" s="419"/>
      <c r="BA150" s="419"/>
      <c r="BB150" s="419"/>
      <c r="BC150" s="419"/>
      <c r="BD150" s="419"/>
      <c r="BE150" s="419"/>
      <c r="BF150" s="419"/>
      <c r="BG150" s="419"/>
      <c r="BH150" s="419"/>
      <c r="BI150" s="419"/>
      <c r="BJ150" s="420"/>
      <c r="BK150" s="421"/>
      <c r="BL150" s="172">
        <f>COUNTIF($T$15:$T$68,1)+COUNTIF($T$106:$T$125,1)</f>
        <v>0</v>
      </c>
      <c r="BM150" s="172">
        <f>COUNTIF($T$15:$T$68,2)+COUNTIF($T$106:$T$125,2)</f>
        <v>0</v>
      </c>
      <c r="BN150" s="172">
        <f>COUNTIF($T$15:$T$68,3)+COUNTIF($T$106:$T$125,3)</f>
        <v>0</v>
      </c>
      <c r="BO150" s="172">
        <f>COUNTIF($T$15:$T$68,4)+COUNTIF($T$106:$T$125,4)</f>
        <v>0</v>
      </c>
      <c r="BP150" s="172">
        <f>COUNTIF($T$15:$T$68,5)+COUNTIF($T$106:$T$125,5)</f>
        <v>0</v>
      </c>
      <c r="BQ150" s="172">
        <f>COUNTIF($T$15:$T$68,6)+COUNTIF($T$106:$T$125,6)</f>
        <v>0</v>
      </c>
      <c r="BR150" s="172">
        <f>COUNTIF($T$15:$T$68,7)+COUNTIF($T$106:$T$125,7)</f>
        <v>0</v>
      </c>
      <c r="BS150" s="172">
        <f>COUNTIF($T$15:$T$68,8)+COUNTIF($T$106:$T$125,8)</f>
        <v>0</v>
      </c>
      <c r="BT150" s="422"/>
      <c r="BW150" s="422"/>
      <c r="BX150" s="422"/>
      <c r="BY150" s="422"/>
      <c r="BZ150" s="422"/>
      <c r="CA150" s="422"/>
      <c r="CB150" s="422"/>
      <c r="CC150" s="422"/>
      <c r="CD150" s="422"/>
      <c r="CE150" s="424"/>
      <c r="CF150" s="425"/>
      <c r="CG150" s="422"/>
      <c r="CH150" s="422"/>
      <c r="CI150" s="422"/>
      <c r="CJ150" s="422"/>
      <c r="CK150" s="422"/>
      <c r="CL150" s="422"/>
      <c r="CM150" s="422"/>
      <c r="CN150" s="422"/>
      <c r="CO150" s="422"/>
      <c r="CP150" s="422"/>
      <c r="CQ150" s="422"/>
      <c r="CR150" s="422"/>
      <c r="CS150" s="422"/>
      <c r="CT150" s="422"/>
      <c r="DC150" s="422"/>
      <c r="DD150" s="422"/>
      <c r="DE150" s="422"/>
      <c r="DF150" s="422"/>
      <c r="DG150" s="422"/>
      <c r="DH150" s="422"/>
      <c r="DI150" s="422"/>
      <c r="DJ150" s="422"/>
      <c r="DK150" s="422"/>
      <c r="DL150" s="422"/>
      <c r="DM150" s="422"/>
      <c r="DN150" s="422"/>
      <c r="DO150" s="422"/>
      <c r="DP150" s="422"/>
      <c r="DQ150" s="422"/>
      <c r="DR150" s="422"/>
      <c r="DS150" s="422"/>
      <c r="DT150" s="422"/>
    </row>
    <row r="151" spans="1:255" s="423" customFormat="1" ht="13.5" customHeight="1" x14ac:dyDescent="0.2">
      <c r="A151" s="418"/>
      <c r="B151" s="415" t="s">
        <v>192</v>
      </c>
      <c r="C151" s="698"/>
      <c r="D151" s="699"/>
      <c r="E151" s="699"/>
      <c r="F151" s="699"/>
      <c r="G151" s="699"/>
      <c r="H151" s="699"/>
      <c r="I151" s="699"/>
      <c r="J151" s="699"/>
      <c r="K151" s="699"/>
      <c r="L151" s="699"/>
      <c r="M151" s="699"/>
      <c r="N151" s="699"/>
      <c r="O151" s="699"/>
      <c r="P151" s="699"/>
      <c r="Q151" s="699"/>
      <c r="R151" s="699"/>
      <c r="S151" s="699"/>
      <c r="T151" s="699"/>
      <c r="U151" s="699"/>
      <c r="V151" s="699"/>
      <c r="W151" s="699"/>
      <c r="X151" s="699"/>
      <c r="Y151" s="699"/>
      <c r="Z151" s="699"/>
      <c r="AA151" s="699"/>
      <c r="AB151" s="699"/>
      <c r="AC151" s="699"/>
      <c r="AD151" s="699"/>
      <c r="AE151" s="699"/>
      <c r="AF151" s="699"/>
      <c r="AG151" s="699"/>
      <c r="AH151" s="699"/>
      <c r="AI151" s="699"/>
      <c r="AJ151" s="699"/>
      <c r="AK151" s="699"/>
      <c r="AL151" s="699"/>
      <c r="AM151" s="699"/>
      <c r="AN151" s="699"/>
      <c r="AO151" s="699"/>
      <c r="AP151" s="699"/>
      <c r="AQ151" s="699"/>
      <c r="AR151" s="699"/>
      <c r="AS151" s="699"/>
      <c r="AT151" s="453"/>
      <c r="AU151" s="453"/>
      <c r="AV151" s="453"/>
      <c r="AW151" s="453"/>
      <c r="AX151" s="453"/>
      <c r="AY151" s="453"/>
      <c r="AZ151" s="453"/>
      <c r="BA151" s="453"/>
      <c r="BB151" s="453"/>
      <c r="BC151" s="453"/>
      <c r="BD151" s="453"/>
      <c r="BE151" s="453"/>
      <c r="BF151" s="453"/>
      <c r="BG151" s="453"/>
      <c r="BH151" s="453"/>
      <c r="BI151" s="453"/>
      <c r="BJ151" s="426"/>
      <c r="BK151" s="433"/>
      <c r="BL151" s="172">
        <f>COUNTIF($U$15:$U$68,1)+COUNTIF($U$106:$U$125,1)</f>
        <v>0</v>
      </c>
      <c r="BM151" s="172">
        <f>COUNTIF($U$15:$U$68,2)+COUNTIF($U$106:$U$125,2)</f>
        <v>0</v>
      </c>
      <c r="BN151" s="172">
        <f>COUNTIF($U$15:$U$68,3)+COUNTIF($U$106:$U$125,3)</f>
        <v>0</v>
      </c>
      <c r="BO151" s="172">
        <f>COUNTIF($U$15:$U$68,4)+COUNTIF($U$106:$U$125,4)</f>
        <v>0</v>
      </c>
      <c r="BP151" s="172">
        <f>COUNTIF($U$15:$U$68,5)+COUNTIF($U$106:$U$125,5)</f>
        <v>0</v>
      </c>
      <c r="BQ151" s="172">
        <f>COUNTIF($U$15:$U$68,6)+COUNTIF($U$106:$U$125,6)</f>
        <v>0</v>
      </c>
      <c r="BR151" s="172">
        <f>COUNTIF($U$15:$U$68,7)+COUNTIF($U$106:$U$125,7)</f>
        <v>0</v>
      </c>
      <c r="BS151" s="172">
        <f>COUNTIF($U$15:$U$68,8)+COUNTIF($U$106:$U$125,8)</f>
        <v>0</v>
      </c>
      <c r="BT151" s="433"/>
      <c r="BW151" s="454"/>
      <c r="BX151" s="454"/>
      <c r="BY151" s="454"/>
      <c r="BZ151" s="454"/>
      <c r="CA151" s="454"/>
      <c r="CB151" s="454"/>
      <c r="CC151" s="454"/>
      <c r="CD151" s="454"/>
      <c r="CE151" s="424"/>
      <c r="CF151" s="425"/>
      <c r="CH151" s="454"/>
      <c r="CI151" s="454"/>
      <c r="CJ151" s="454"/>
      <c r="CK151" s="454"/>
      <c r="CL151" s="454"/>
      <c r="CM151" s="454"/>
      <c r="CN151" s="454"/>
      <c r="CO151" s="454"/>
      <c r="CP151" s="454"/>
      <c r="CQ151" s="454"/>
      <c r="CR151" s="454"/>
      <c r="CS151" s="454"/>
      <c r="CT151" s="454"/>
      <c r="DC151" s="454"/>
      <c r="DD151" s="454"/>
      <c r="DE151" s="454"/>
      <c r="DF151" s="454"/>
      <c r="DG151" s="454"/>
      <c r="DH151" s="454"/>
      <c r="DI151" s="454"/>
      <c r="DJ151" s="454"/>
      <c r="DK151" s="454"/>
      <c r="DL151" s="454"/>
      <c r="DM151" s="454"/>
      <c r="DN151" s="454"/>
      <c r="DO151" s="454"/>
      <c r="DP151" s="454"/>
      <c r="DQ151" s="454"/>
      <c r="DR151" s="454"/>
      <c r="DS151" s="454"/>
      <c r="DT151" s="454"/>
      <c r="DU151" s="454"/>
      <c r="DV151" s="454"/>
      <c r="DW151" s="454"/>
      <c r="DX151" s="454"/>
      <c r="DY151" s="454"/>
      <c r="DZ151" s="454"/>
      <c r="EA151" s="454"/>
      <c r="EB151" s="454"/>
      <c r="EC151" s="454"/>
      <c r="ED151" s="454"/>
      <c r="EE151" s="454"/>
      <c r="EF151" s="454"/>
      <c r="EG151" s="454"/>
      <c r="EH151" s="454"/>
      <c r="EI151" s="454"/>
      <c r="EJ151" s="454"/>
      <c r="EK151" s="454"/>
      <c r="EL151" s="454"/>
      <c r="EM151" s="454"/>
      <c r="EN151" s="454"/>
      <c r="EO151" s="454"/>
      <c r="EP151" s="454"/>
      <c r="EQ151" s="454"/>
      <c r="ER151" s="454"/>
      <c r="ES151" s="454"/>
      <c r="ET151" s="454"/>
      <c r="EU151" s="454"/>
      <c r="EV151" s="454"/>
      <c r="EW151" s="454"/>
      <c r="EX151" s="454"/>
      <c r="EY151" s="454"/>
      <c r="EZ151" s="454"/>
      <c r="FA151" s="454"/>
      <c r="FB151" s="454"/>
      <c r="FC151" s="454"/>
      <c r="FD151" s="454"/>
      <c r="FE151" s="454"/>
      <c r="FF151" s="454"/>
      <c r="FG151" s="454"/>
      <c r="FH151" s="454"/>
      <c r="FI151" s="454"/>
      <c r="FJ151" s="454"/>
      <c r="FK151" s="454"/>
      <c r="FL151" s="454"/>
      <c r="FM151" s="454"/>
      <c r="FN151" s="454"/>
      <c r="FO151" s="454"/>
      <c r="FP151" s="454"/>
      <c r="FQ151" s="454"/>
      <c r="FR151" s="454"/>
      <c r="FS151" s="454"/>
      <c r="FT151" s="454"/>
      <c r="FU151" s="454"/>
      <c r="FV151" s="454"/>
      <c r="FW151" s="454"/>
      <c r="FX151" s="454"/>
      <c r="FY151" s="454"/>
      <c r="FZ151" s="454"/>
      <c r="GA151" s="454"/>
      <c r="GB151" s="454"/>
      <c r="GC151" s="454"/>
      <c r="GD151" s="454"/>
      <c r="GE151" s="454"/>
      <c r="GF151" s="454"/>
      <c r="GG151" s="454"/>
      <c r="GH151" s="454"/>
      <c r="GI151" s="454"/>
      <c r="GJ151" s="454"/>
      <c r="GK151" s="454"/>
      <c r="GL151" s="454"/>
      <c r="GM151" s="454"/>
      <c r="GN151" s="454"/>
      <c r="GO151" s="454"/>
      <c r="GP151" s="454"/>
      <c r="GQ151" s="454"/>
      <c r="GR151" s="454"/>
      <c r="GS151" s="454"/>
      <c r="GT151" s="454"/>
      <c r="GU151" s="454"/>
      <c r="GV151" s="454"/>
      <c r="GW151" s="454"/>
      <c r="GX151" s="454"/>
      <c r="GY151" s="454"/>
      <c r="GZ151" s="454"/>
      <c r="HA151" s="454"/>
      <c r="HB151" s="454"/>
      <c r="HC151" s="454"/>
      <c r="HD151" s="454"/>
      <c r="HE151" s="454"/>
      <c r="HF151" s="454"/>
      <c r="HG151" s="454"/>
      <c r="HH151" s="454"/>
      <c r="HI151" s="454"/>
      <c r="HJ151" s="454"/>
      <c r="HK151" s="454"/>
      <c r="HL151" s="454"/>
      <c r="HM151" s="454"/>
      <c r="HN151" s="454"/>
      <c r="HO151" s="454"/>
      <c r="HP151" s="454"/>
      <c r="HQ151" s="454"/>
      <c r="HR151" s="454"/>
      <c r="HS151" s="454"/>
      <c r="HT151" s="454"/>
      <c r="HU151" s="454"/>
      <c r="HV151" s="454"/>
      <c r="HW151" s="454"/>
      <c r="HX151" s="454"/>
      <c r="HY151" s="454"/>
      <c r="HZ151" s="454"/>
      <c r="IA151" s="454"/>
      <c r="IB151" s="454"/>
      <c r="IC151" s="454"/>
      <c r="ID151" s="454"/>
      <c r="IE151" s="454"/>
      <c r="IF151" s="454"/>
      <c r="IG151" s="454"/>
      <c r="IH151" s="454"/>
      <c r="II151" s="454"/>
      <c r="IJ151" s="454"/>
      <c r="IK151" s="454"/>
      <c r="IL151" s="454"/>
      <c r="IM151" s="454"/>
      <c r="IN151" s="454"/>
      <c r="IO151" s="454"/>
      <c r="IP151" s="454"/>
      <c r="IQ151" s="454"/>
      <c r="IR151" s="454"/>
      <c r="IS151" s="454"/>
      <c r="IT151" s="454"/>
      <c r="IU151" s="454"/>
    </row>
    <row r="152" spans="1:255" s="427" customFormat="1" ht="13.5" customHeight="1" x14ac:dyDescent="0.2">
      <c r="A152" s="418"/>
      <c r="B152" s="430"/>
      <c r="C152" s="700" t="s">
        <v>193</v>
      </c>
      <c r="D152" s="685"/>
      <c r="E152" s="685"/>
      <c r="F152" s="685"/>
      <c r="G152" s="685"/>
      <c r="H152" s="685"/>
      <c r="I152" s="685"/>
      <c r="J152" s="685"/>
      <c r="K152" s="685"/>
      <c r="L152" s="685"/>
      <c r="M152" s="685"/>
      <c r="N152" s="685"/>
      <c r="O152" s="685"/>
      <c r="P152" s="685"/>
      <c r="Q152" s="685"/>
      <c r="R152" s="685"/>
      <c r="S152" s="685"/>
      <c r="T152" s="685"/>
      <c r="U152" s="685"/>
      <c r="V152" s="685"/>
      <c r="W152" s="685"/>
      <c r="X152" s="685"/>
      <c r="Y152" s="685"/>
      <c r="Z152" s="685"/>
      <c r="AA152" s="685"/>
      <c r="AB152" s="685"/>
      <c r="AC152" s="685"/>
      <c r="AD152" s="685"/>
      <c r="AE152" s="685"/>
      <c r="AF152" s="685"/>
      <c r="AG152" s="685"/>
      <c r="AH152" s="685"/>
      <c r="AI152" s="685"/>
      <c r="AJ152" s="685"/>
      <c r="AK152" s="685"/>
      <c r="AL152" s="701"/>
      <c r="AM152" s="701"/>
      <c r="AN152" s="701"/>
      <c r="AO152" s="701"/>
      <c r="AP152" s="701"/>
      <c r="AQ152" s="701"/>
      <c r="AR152" s="701"/>
      <c r="AS152" s="701"/>
      <c r="AT152" s="419"/>
      <c r="AU152" s="419"/>
      <c r="AV152" s="419"/>
      <c r="AW152" s="419"/>
      <c r="AX152" s="419"/>
      <c r="AY152" s="419"/>
      <c r="AZ152" s="419"/>
      <c r="BA152" s="419"/>
      <c r="BB152" s="419"/>
      <c r="BC152" s="419"/>
      <c r="BD152" s="419"/>
      <c r="BE152" s="419"/>
      <c r="BF152" s="419"/>
      <c r="BG152" s="419"/>
      <c r="BH152" s="419"/>
      <c r="BI152" s="419"/>
      <c r="BJ152" s="426"/>
      <c r="BK152" s="422"/>
      <c r="BL152" s="172">
        <f>COUNTIF($V$15:$V$68,1)+COUNTIF($V$106:$V$125,1)</f>
        <v>0</v>
      </c>
      <c r="BM152" s="172">
        <f>COUNTIF($V$15:$V$68,2)+COUNTIF($V$106:$V$125,2)</f>
        <v>0</v>
      </c>
      <c r="BN152" s="172">
        <f>COUNTIF($V$15:$V$68,3)+COUNTIF($V$106:$V$125,3)</f>
        <v>0</v>
      </c>
      <c r="BO152" s="172">
        <f>COUNTIF($V$15:$V$68,4)+COUNTIF($V$106:$V$125,4)</f>
        <v>0</v>
      </c>
      <c r="BP152" s="172">
        <f>COUNTIF($V$15:$V$68,5)+COUNTIF($V$106:$V$125,5)</f>
        <v>0</v>
      </c>
      <c r="BQ152" s="172">
        <f>COUNTIF($V$15:$V$68,6)+COUNTIF($V$106:$V$125,6)</f>
        <v>0</v>
      </c>
      <c r="BR152" s="172">
        <f>COUNTIF($V$15:$V$68,7)+COUNTIF($V$106:$V$125,7)</f>
        <v>0</v>
      </c>
      <c r="BS152" s="172">
        <f>COUNTIF($V$15:$V$68,8)+COUNTIF($V$106:$V$125,8)</f>
        <v>0</v>
      </c>
      <c r="BT152" s="422"/>
      <c r="BW152" s="422"/>
      <c r="BX152" s="422"/>
      <c r="BY152" s="422"/>
      <c r="BZ152" s="422"/>
      <c r="CA152" s="422"/>
      <c r="CB152" s="422"/>
      <c r="CC152" s="422"/>
      <c r="CD152" s="422"/>
      <c r="CE152" s="428"/>
      <c r="CF152" s="429"/>
      <c r="CG152" s="422"/>
      <c r="CH152" s="422"/>
      <c r="CI152" s="422"/>
      <c r="CJ152" s="422"/>
      <c r="CK152" s="422"/>
      <c r="CL152" s="422"/>
      <c r="CM152" s="422"/>
      <c r="CN152" s="422"/>
      <c r="CO152" s="422"/>
      <c r="CP152" s="422"/>
      <c r="CQ152" s="422"/>
      <c r="CR152" s="422"/>
      <c r="CS152" s="422"/>
      <c r="CT152" s="422"/>
      <c r="DC152" s="422"/>
      <c r="DD152" s="422"/>
      <c r="DE152" s="422"/>
      <c r="DF152" s="422"/>
      <c r="DG152" s="422"/>
      <c r="DH152" s="422"/>
      <c r="DI152" s="422"/>
      <c r="DJ152" s="422"/>
      <c r="DK152" s="422"/>
      <c r="DL152" s="422"/>
      <c r="DM152" s="422"/>
      <c r="DN152" s="422"/>
      <c r="DO152" s="422"/>
      <c r="DP152" s="422"/>
      <c r="DQ152" s="422"/>
      <c r="DR152" s="422"/>
      <c r="DS152" s="422"/>
      <c r="DT152" s="422"/>
      <c r="DU152" s="422"/>
      <c r="DV152" s="422"/>
      <c r="DW152" s="422"/>
      <c r="DX152" s="422"/>
      <c r="DY152" s="422"/>
      <c r="DZ152" s="422"/>
      <c r="EA152" s="422"/>
      <c r="EB152" s="422"/>
      <c r="EC152" s="422"/>
      <c r="ED152" s="422"/>
      <c r="EE152" s="422"/>
      <c r="EF152" s="422"/>
      <c r="EG152" s="422"/>
      <c r="EH152" s="422"/>
      <c r="EI152" s="422"/>
      <c r="EJ152" s="422"/>
      <c r="EK152" s="422"/>
      <c r="EL152" s="422"/>
      <c r="EM152" s="422"/>
      <c r="EN152" s="422"/>
      <c r="EO152" s="422"/>
      <c r="EP152" s="422"/>
      <c r="EQ152" s="422"/>
      <c r="ER152" s="422"/>
      <c r="ES152" s="422"/>
      <c r="ET152" s="422"/>
      <c r="EU152" s="422"/>
      <c r="EV152" s="422"/>
      <c r="EW152" s="422"/>
      <c r="EX152" s="422"/>
      <c r="EY152" s="422"/>
      <c r="EZ152" s="422"/>
      <c r="FA152" s="422"/>
      <c r="FB152" s="422"/>
      <c r="FC152" s="422"/>
      <c r="FD152" s="422"/>
      <c r="FE152" s="422"/>
      <c r="FF152" s="422"/>
      <c r="FG152" s="422"/>
      <c r="FH152" s="422"/>
      <c r="FI152" s="422"/>
      <c r="FJ152" s="422"/>
      <c r="FK152" s="422"/>
      <c r="FL152" s="422"/>
      <c r="FM152" s="422"/>
      <c r="FN152" s="422"/>
      <c r="FO152" s="422"/>
      <c r="FP152" s="422"/>
      <c r="FQ152" s="422"/>
      <c r="FR152" s="422"/>
      <c r="FS152" s="422"/>
      <c r="FT152" s="422"/>
      <c r="FU152" s="422"/>
      <c r="FV152" s="422"/>
      <c r="FW152" s="422"/>
      <c r="FX152" s="422"/>
      <c r="FY152" s="422"/>
      <c r="FZ152" s="422"/>
      <c r="GA152" s="422"/>
      <c r="GB152" s="422"/>
      <c r="GC152" s="422"/>
      <c r="GD152" s="422"/>
      <c r="GE152" s="422"/>
      <c r="GF152" s="422"/>
      <c r="GG152" s="422"/>
      <c r="GH152" s="422"/>
      <c r="GI152" s="422"/>
      <c r="GJ152" s="422"/>
      <c r="GK152" s="422"/>
      <c r="GL152" s="422"/>
      <c r="GM152" s="422"/>
      <c r="GN152" s="422"/>
      <c r="GO152" s="422"/>
      <c r="GP152" s="422"/>
      <c r="GQ152" s="422"/>
      <c r="GR152" s="422"/>
      <c r="GS152" s="422"/>
      <c r="GT152" s="422"/>
      <c r="GU152" s="422"/>
      <c r="GV152" s="422"/>
      <c r="GW152" s="422"/>
      <c r="GX152" s="422"/>
      <c r="GY152" s="422"/>
      <c r="GZ152" s="422"/>
      <c r="HA152" s="422"/>
      <c r="HB152" s="422"/>
      <c r="HC152" s="422"/>
      <c r="HD152" s="422"/>
      <c r="HE152" s="422"/>
      <c r="HF152" s="422"/>
      <c r="HG152" s="422"/>
      <c r="HH152" s="422"/>
      <c r="HI152" s="422"/>
      <c r="HJ152" s="422"/>
      <c r="HK152" s="422"/>
      <c r="HL152" s="422"/>
      <c r="HM152" s="422"/>
      <c r="HN152" s="422"/>
      <c r="HO152" s="422"/>
      <c r="HP152" s="422"/>
      <c r="HQ152" s="422"/>
      <c r="HR152" s="422"/>
      <c r="HS152" s="422"/>
      <c r="HT152" s="422"/>
      <c r="HU152" s="422"/>
      <c r="HV152" s="422"/>
      <c r="HW152" s="422"/>
      <c r="HX152" s="422"/>
      <c r="HY152" s="422"/>
      <c r="HZ152" s="422"/>
      <c r="IA152" s="422"/>
      <c r="IB152" s="422"/>
      <c r="IC152" s="422"/>
      <c r="ID152" s="422"/>
      <c r="IE152" s="422"/>
      <c r="IF152" s="422"/>
      <c r="IG152" s="422"/>
      <c r="IH152" s="422"/>
      <c r="II152" s="422"/>
      <c r="IJ152" s="422"/>
      <c r="IK152" s="422"/>
      <c r="IL152" s="422"/>
      <c r="IM152" s="422"/>
      <c r="IN152" s="422"/>
      <c r="IO152" s="422"/>
      <c r="IP152" s="422"/>
      <c r="IQ152" s="422"/>
      <c r="IR152" s="422"/>
      <c r="IS152" s="422"/>
      <c r="IT152" s="422"/>
      <c r="IU152" s="422"/>
    </row>
    <row r="153" spans="1:255" s="423" customFormat="1" ht="13.5" customHeight="1" x14ac:dyDescent="0.2">
      <c r="A153" s="418"/>
      <c r="B153" s="239" t="s">
        <v>343</v>
      </c>
      <c r="C153" s="703"/>
      <c r="D153" s="703"/>
      <c r="E153" s="703"/>
      <c r="F153" s="703"/>
      <c r="G153" s="703"/>
      <c r="H153" s="703"/>
      <c r="I153" s="455"/>
      <c r="J153" s="683" t="s">
        <v>371</v>
      </c>
      <c r="K153" s="683"/>
      <c r="L153" s="683"/>
      <c r="M153" s="683"/>
      <c r="N153" s="683"/>
      <c r="O153" s="683"/>
      <c r="P153" s="683"/>
      <c r="Q153" s="683"/>
      <c r="R153" s="683"/>
      <c r="S153" s="683"/>
      <c r="T153" s="683"/>
      <c r="U153" s="683"/>
      <c r="V153" s="683"/>
      <c r="W153" s="683"/>
      <c r="X153" s="684"/>
      <c r="Y153" s="684"/>
      <c r="Z153" s="684"/>
      <c r="AA153" s="684"/>
      <c r="AB153" s="455"/>
      <c r="AC153" s="455"/>
      <c r="AD153" s="432" t="s">
        <v>194</v>
      </c>
      <c r="AE153" s="455"/>
      <c r="AF153" s="704" t="s">
        <v>373</v>
      </c>
      <c r="AG153" s="705"/>
      <c r="AH153" s="705"/>
      <c r="AI153" s="705"/>
      <c r="AJ153" s="705"/>
      <c r="AK153" s="705"/>
      <c r="AL153" s="705"/>
      <c r="AM153" s="705"/>
      <c r="AN153" s="705"/>
      <c r="AO153" s="705"/>
      <c r="AP153" s="705"/>
      <c r="AQ153" s="706"/>
      <c r="AR153" s="706"/>
      <c r="AS153" s="706"/>
      <c r="AT153" s="453"/>
      <c r="AU153" s="453"/>
      <c r="AV153" s="453"/>
      <c r="AW153" s="453"/>
      <c r="AX153" s="453"/>
      <c r="AY153" s="453"/>
      <c r="AZ153" s="453"/>
      <c r="BA153" s="453"/>
      <c r="BB153" s="453"/>
      <c r="BC153" s="453"/>
      <c r="BD153" s="453"/>
      <c r="BE153" s="453"/>
      <c r="BF153" s="453"/>
      <c r="BG153" s="453"/>
      <c r="BH153" s="453"/>
      <c r="BI153" s="453"/>
      <c r="BJ153" s="426"/>
      <c r="BK153" s="454"/>
      <c r="BL153" s="172">
        <f>COUNTIF($Q$15:$W$68,1)+COUNTIF($Q$106:$W$125,1)</f>
        <v>0</v>
      </c>
      <c r="BM153" s="172">
        <f>COUNTIF($Q$15:$W$68,2)+COUNTIF($Q$106:$W$125,2)</f>
        <v>0</v>
      </c>
      <c r="BN153" s="172">
        <f>COUNTIF($Q$15:$W$68,3)+COUNTIF($Q$106:$W$125,3)</f>
        <v>0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433"/>
      <c r="BU153" s="433"/>
      <c r="BV153" s="433"/>
      <c r="BW153" s="454"/>
      <c r="BX153" s="454"/>
      <c r="BY153" s="454"/>
      <c r="BZ153" s="454"/>
      <c r="CA153" s="454"/>
      <c r="CB153" s="454"/>
      <c r="CC153" s="454"/>
      <c r="CD153" s="454"/>
      <c r="CE153" s="434"/>
      <c r="CF153" s="435"/>
      <c r="CH153" s="454"/>
      <c r="CI153" s="454"/>
      <c r="CJ153" s="454"/>
      <c r="CK153" s="454"/>
      <c r="CL153" s="454"/>
      <c r="CM153" s="454"/>
      <c r="CN153" s="454"/>
      <c r="CO153" s="454"/>
      <c r="CP153" s="454"/>
      <c r="CQ153" s="454"/>
      <c r="CR153" s="454"/>
      <c r="CS153" s="454"/>
      <c r="CT153" s="454"/>
      <c r="DC153" s="454"/>
      <c r="DD153" s="454"/>
      <c r="DE153" s="454"/>
      <c r="DF153" s="454"/>
      <c r="DG153" s="454"/>
      <c r="DH153" s="454"/>
      <c r="DI153" s="454"/>
      <c r="DJ153" s="454"/>
      <c r="DK153" s="454"/>
      <c r="DL153" s="454"/>
      <c r="DM153" s="454"/>
      <c r="DN153" s="454"/>
      <c r="DO153" s="454"/>
      <c r="DP153" s="454"/>
      <c r="DQ153" s="454"/>
      <c r="DR153" s="454"/>
      <c r="DS153" s="454"/>
      <c r="DT153" s="454"/>
      <c r="DU153" s="454"/>
      <c r="DV153" s="454"/>
      <c r="DW153" s="454"/>
      <c r="DX153" s="454"/>
      <c r="DY153" s="454"/>
      <c r="DZ153" s="454"/>
      <c r="EA153" s="454"/>
      <c r="EB153" s="454"/>
      <c r="EC153" s="454"/>
      <c r="ED153" s="454"/>
      <c r="EE153" s="454"/>
      <c r="EF153" s="454"/>
      <c r="EG153" s="454"/>
      <c r="EH153" s="454"/>
      <c r="EI153" s="454"/>
      <c r="EJ153" s="454"/>
      <c r="EK153" s="454"/>
      <c r="EL153" s="454"/>
      <c r="EM153" s="454"/>
      <c r="EN153" s="454"/>
      <c r="EO153" s="454"/>
      <c r="EP153" s="454"/>
      <c r="EQ153" s="454"/>
      <c r="ER153" s="454"/>
      <c r="ES153" s="454"/>
      <c r="ET153" s="454"/>
      <c r="EU153" s="454"/>
      <c r="EV153" s="454"/>
      <c r="EW153" s="454"/>
      <c r="EX153" s="454"/>
      <c r="EY153" s="454"/>
      <c r="EZ153" s="454"/>
      <c r="FA153" s="454"/>
      <c r="FB153" s="454"/>
      <c r="FC153" s="454"/>
      <c r="FD153" s="454"/>
      <c r="FE153" s="454"/>
      <c r="FF153" s="454"/>
      <c r="FG153" s="454"/>
      <c r="FH153" s="454"/>
      <c r="FI153" s="454"/>
      <c r="FJ153" s="454"/>
      <c r="FK153" s="454"/>
      <c r="FL153" s="454"/>
      <c r="FM153" s="454"/>
      <c r="FN153" s="454"/>
      <c r="FO153" s="454"/>
      <c r="FP153" s="454"/>
      <c r="FQ153" s="454"/>
      <c r="FR153" s="454"/>
      <c r="FS153" s="454"/>
      <c r="FT153" s="454"/>
      <c r="FU153" s="454"/>
      <c r="FV153" s="454"/>
      <c r="FW153" s="454"/>
      <c r="FX153" s="454"/>
      <c r="FY153" s="454"/>
      <c r="FZ153" s="454"/>
      <c r="GA153" s="454"/>
      <c r="GB153" s="454"/>
      <c r="GC153" s="454"/>
      <c r="GD153" s="454"/>
      <c r="GE153" s="454"/>
      <c r="GF153" s="454"/>
      <c r="GG153" s="454"/>
      <c r="GH153" s="454"/>
      <c r="GI153" s="454"/>
      <c r="GJ153" s="454"/>
      <c r="GK153" s="454"/>
      <c r="GL153" s="454"/>
      <c r="GM153" s="454"/>
      <c r="GN153" s="454"/>
      <c r="GO153" s="454"/>
      <c r="GP153" s="454"/>
      <c r="GQ153" s="454"/>
      <c r="GR153" s="454"/>
      <c r="GS153" s="454"/>
      <c r="GT153" s="454"/>
      <c r="GU153" s="454"/>
      <c r="GV153" s="454"/>
      <c r="GW153" s="454"/>
      <c r="GX153" s="454"/>
      <c r="GY153" s="454"/>
      <c r="GZ153" s="454"/>
      <c r="HA153" s="454"/>
      <c r="HB153" s="454"/>
      <c r="HC153" s="454"/>
      <c r="HD153" s="454"/>
      <c r="HE153" s="454"/>
      <c r="HF153" s="454"/>
      <c r="HG153" s="454"/>
      <c r="HH153" s="454"/>
      <c r="HI153" s="454"/>
      <c r="HJ153" s="454"/>
      <c r="HK153" s="454"/>
      <c r="HL153" s="454"/>
      <c r="HM153" s="454"/>
      <c r="HN153" s="454"/>
      <c r="HO153" s="454"/>
      <c r="HP153" s="454"/>
      <c r="HQ153" s="454"/>
      <c r="HR153" s="454"/>
      <c r="HS153" s="454"/>
      <c r="HT153" s="454"/>
      <c r="HU153" s="454"/>
      <c r="HV153" s="454"/>
      <c r="HW153" s="454"/>
      <c r="HX153" s="454"/>
      <c r="HY153" s="454"/>
      <c r="HZ153" s="454"/>
      <c r="IA153" s="454"/>
      <c r="IB153" s="454"/>
      <c r="IC153" s="454"/>
      <c r="ID153" s="454"/>
      <c r="IE153" s="454"/>
      <c r="IF153" s="454"/>
      <c r="IG153" s="454"/>
      <c r="IH153" s="454"/>
      <c r="II153" s="454"/>
      <c r="IJ153" s="454"/>
      <c r="IK153" s="454"/>
      <c r="IL153" s="454"/>
      <c r="IM153" s="454"/>
      <c r="IN153" s="454"/>
      <c r="IO153" s="454"/>
      <c r="IP153" s="454"/>
      <c r="IQ153" s="454"/>
      <c r="IR153" s="454"/>
      <c r="IS153" s="454"/>
      <c r="IT153" s="454"/>
      <c r="IU153" s="454"/>
    </row>
    <row r="154" spans="1:255" s="436" customFormat="1" ht="13.5" customHeight="1" x14ac:dyDescent="0.2">
      <c r="A154" s="418"/>
      <c r="B154" s="239"/>
      <c r="C154" s="685" t="s">
        <v>283</v>
      </c>
      <c r="D154" s="685"/>
      <c r="E154" s="685"/>
      <c r="F154" s="685"/>
      <c r="G154" s="685"/>
      <c r="H154" s="686"/>
      <c r="J154" s="685" t="s">
        <v>195</v>
      </c>
      <c r="K154" s="685"/>
      <c r="L154" s="685"/>
      <c r="M154" s="685"/>
      <c r="N154" s="685"/>
      <c r="O154" s="685"/>
      <c r="P154" s="685"/>
      <c r="Q154" s="685"/>
      <c r="R154" s="685"/>
      <c r="S154" s="685"/>
      <c r="T154" s="685"/>
      <c r="U154" s="685"/>
      <c r="V154" s="685"/>
      <c r="W154" s="685"/>
      <c r="X154" s="686"/>
      <c r="Y154" s="686"/>
      <c r="Z154" s="686"/>
      <c r="AA154" s="686"/>
      <c r="AL154" s="437"/>
      <c r="AM154" s="437"/>
      <c r="AN154" s="437"/>
      <c r="AO154" s="437"/>
      <c r="AP154" s="437"/>
      <c r="AQ154" s="437"/>
      <c r="AR154" s="437"/>
      <c r="AS154" s="437"/>
      <c r="AT154" s="437"/>
      <c r="AU154" s="437"/>
      <c r="AV154" s="437"/>
      <c r="AW154" s="437"/>
      <c r="AX154" s="437"/>
      <c r="AY154" s="437"/>
      <c r="AZ154" s="437"/>
      <c r="BA154" s="437"/>
      <c r="BB154" s="437"/>
      <c r="BC154" s="437"/>
      <c r="BD154" s="437"/>
      <c r="BE154" s="437"/>
      <c r="BF154" s="437"/>
      <c r="BG154" s="437"/>
      <c r="BH154" s="437"/>
      <c r="BI154" s="437"/>
      <c r="BJ154" s="438"/>
      <c r="BK154" s="439" t="s">
        <v>35</v>
      </c>
      <c r="BL154" s="440">
        <f t="shared" ref="BL154:BS154" ca="1" si="908">SUM(BL147:BL153)+BW$154</f>
        <v>0</v>
      </c>
      <c r="BM154" s="440">
        <f t="shared" ca="1" si="908"/>
        <v>0</v>
      </c>
      <c r="BN154" s="440">
        <f t="shared" ca="1" si="908"/>
        <v>0</v>
      </c>
      <c r="BO154" s="440">
        <f t="shared" ca="1" si="908"/>
        <v>0</v>
      </c>
      <c r="BP154" s="440">
        <f t="shared" ca="1" si="908"/>
        <v>0</v>
      </c>
      <c r="BQ154" s="440">
        <f t="shared" ca="1" si="908"/>
        <v>0</v>
      </c>
      <c r="BR154" s="440">
        <f t="shared" ca="1" si="908"/>
        <v>0</v>
      </c>
      <c r="BS154" s="440">
        <f t="shared" ca="1" si="908"/>
        <v>0</v>
      </c>
      <c r="BT154" s="433"/>
      <c r="BU154" s="423"/>
      <c r="BV154" s="423"/>
      <c r="BW154" s="441">
        <f t="shared" ref="BW154:CD154" ca="1" si="909">INDIRECT(ADDRESS(287+9*($BK$130-1),COLUMN(BW154),1,1))</f>
        <v>0</v>
      </c>
      <c r="BX154" s="441">
        <f t="shared" ca="1" si="909"/>
        <v>0</v>
      </c>
      <c r="BY154" s="441">
        <f t="shared" ca="1" si="909"/>
        <v>0</v>
      </c>
      <c r="BZ154" s="441">
        <f t="shared" ca="1" si="909"/>
        <v>0</v>
      </c>
      <c r="CA154" s="441">
        <f t="shared" ca="1" si="909"/>
        <v>0</v>
      </c>
      <c r="CB154" s="441">
        <f t="shared" ca="1" si="909"/>
        <v>0</v>
      </c>
      <c r="CC154" s="441">
        <f t="shared" ca="1" si="909"/>
        <v>0</v>
      </c>
      <c r="CD154" s="441">
        <f t="shared" ca="1" si="909"/>
        <v>0</v>
      </c>
      <c r="CE154" s="424"/>
      <c r="CF154" s="425"/>
      <c r="CG154" s="423"/>
      <c r="CH154" s="422"/>
      <c r="CI154" s="422"/>
      <c r="CJ154" s="422"/>
      <c r="CK154" s="422"/>
      <c r="CL154" s="422"/>
      <c r="CM154" s="422"/>
      <c r="CN154" s="422"/>
      <c r="CO154" s="422"/>
      <c r="CP154" s="422"/>
      <c r="CQ154" s="422"/>
      <c r="CR154" s="422"/>
      <c r="CS154" s="422"/>
      <c r="CT154" s="422"/>
      <c r="DC154" s="422"/>
      <c r="DD154" s="422"/>
      <c r="DE154" s="422"/>
      <c r="DF154" s="422"/>
      <c r="DG154" s="422"/>
      <c r="DH154" s="422"/>
      <c r="DI154" s="422"/>
      <c r="DJ154" s="422"/>
      <c r="DK154" s="422"/>
      <c r="DL154" s="422"/>
      <c r="DM154" s="422"/>
      <c r="DN154" s="422"/>
      <c r="DO154" s="422"/>
      <c r="DP154" s="422"/>
      <c r="DQ154" s="422"/>
      <c r="DR154" s="422"/>
      <c r="DS154" s="422"/>
      <c r="DT154" s="422"/>
    </row>
    <row r="155" spans="1:255" s="423" customFormat="1" ht="13.5" customHeight="1" x14ac:dyDescent="0.2">
      <c r="B155" s="239" t="s">
        <v>196</v>
      </c>
      <c r="C155" s="702"/>
      <c r="D155" s="703"/>
      <c r="E155" s="703"/>
      <c r="F155" s="703"/>
      <c r="G155" s="703"/>
      <c r="H155" s="703"/>
      <c r="I155" s="448"/>
      <c r="J155" s="683" t="s">
        <v>371</v>
      </c>
      <c r="K155" s="683"/>
      <c r="L155" s="683"/>
      <c r="M155" s="683"/>
      <c r="N155" s="683"/>
      <c r="O155" s="683"/>
      <c r="P155" s="683"/>
      <c r="Q155" s="683"/>
      <c r="R155" s="683"/>
      <c r="S155" s="683"/>
      <c r="T155" s="683"/>
      <c r="U155" s="683"/>
      <c r="V155" s="683"/>
      <c r="W155" s="683"/>
      <c r="X155" s="684"/>
      <c r="Y155" s="684"/>
      <c r="Z155" s="684"/>
      <c r="AA155" s="684"/>
      <c r="AB155" s="448"/>
      <c r="AC155" s="448"/>
      <c r="AD155" s="687" t="s">
        <v>342</v>
      </c>
      <c r="AE155" s="688"/>
      <c r="AF155" s="688"/>
      <c r="AG155" s="688"/>
      <c r="AH155" s="688"/>
      <c r="AI155" s="688"/>
      <c r="AJ155" s="688"/>
      <c r="AK155" s="688"/>
      <c r="AL155" s="688"/>
      <c r="AM155" s="688"/>
      <c r="AN155" s="688"/>
      <c r="AO155" s="688"/>
      <c r="AP155" s="688"/>
      <c r="AQ155" s="688"/>
      <c r="AR155" s="688"/>
      <c r="AS155" s="456"/>
      <c r="AT155" s="457"/>
      <c r="AU155" s="457"/>
      <c r="AV155" s="457"/>
      <c r="AW155" s="456"/>
      <c r="AX155" s="457"/>
      <c r="AY155" s="457"/>
      <c r="AZ155" s="457"/>
      <c r="BA155" s="456"/>
      <c r="BB155" s="457"/>
      <c r="BC155" s="457"/>
      <c r="BD155" s="457"/>
      <c r="BE155" s="456"/>
      <c r="BF155" s="457"/>
      <c r="BG155" s="457"/>
      <c r="BH155" s="457"/>
      <c r="BI155" s="456"/>
      <c r="BJ155" s="444"/>
      <c r="BK155" s="454"/>
      <c r="BL155" s="454"/>
      <c r="BM155" s="454"/>
      <c r="BN155" s="454"/>
      <c r="BO155" s="454"/>
      <c r="BP155" s="454"/>
      <c r="BQ155" s="454"/>
      <c r="BR155" s="454"/>
      <c r="BS155" s="454"/>
      <c r="BT155" s="433"/>
      <c r="BW155" s="454"/>
      <c r="BX155" s="454"/>
      <c r="BY155" s="454"/>
      <c r="BZ155" s="454"/>
      <c r="CA155" s="454"/>
      <c r="CB155" s="454"/>
      <c r="CC155" s="454"/>
      <c r="CD155" s="454"/>
      <c r="CE155" s="424"/>
      <c r="CF155" s="425"/>
      <c r="CH155" s="454"/>
      <c r="CI155" s="454"/>
      <c r="CJ155" s="454"/>
      <c r="CK155" s="454"/>
      <c r="CL155" s="454"/>
      <c r="CM155" s="454"/>
      <c r="CN155" s="454"/>
      <c r="CO155" s="454"/>
      <c r="CP155" s="454"/>
      <c r="CQ155" s="454"/>
      <c r="CR155" s="454"/>
      <c r="CS155" s="454"/>
      <c r="CT155" s="454"/>
      <c r="DC155" s="454"/>
      <c r="DL155" s="454"/>
      <c r="DM155" s="454"/>
      <c r="DN155" s="454"/>
      <c r="DO155" s="454"/>
      <c r="DP155" s="454"/>
      <c r="DQ155" s="454"/>
      <c r="DR155" s="454"/>
      <c r="DS155" s="454"/>
      <c r="DT155" s="454"/>
    </row>
    <row r="156" spans="1:255" s="427" customFormat="1" ht="13.5" customHeight="1" x14ac:dyDescent="0.2">
      <c r="A156" s="431"/>
      <c r="B156" s="239"/>
      <c r="C156" s="685" t="s">
        <v>283</v>
      </c>
      <c r="D156" s="685"/>
      <c r="E156" s="685"/>
      <c r="F156" s="685"/>
      <c r="G156" s="685"/>
      <c r="H156" s="686"/>
      <c r="I156" s="431"/>
      <c r="J156" s="685" t="s">
        <v>195</v>
      </c>
      <c r="K156" s="685"/>
      <c r="L156" s="685"/>
      <c r="M156" s="685"/>
      <c r="N156" s="685"/>
      <c r="O156" s="685"/>
      <c r="P156" s="685"/>
      <c r="Q156" s="685"/>
      <c r="R156" s="685"/>
      <c r="S156" s="685"/>
      <c r="T156" s="685"/>
      <c r="U156" s="685"/>
      <c r="V156" s="685"/>
      <c r="W156" s="685"/>
      <c r="X156" s="686"/>
      <c r="Y156" s="686"/>
      <c r="Z156" s="686"/>
      <c r="AA156" s="686"/>
      <c r="AB156" s="430"/>
      <c r="AC156" s="430"/>
      <c r="AD156" s="431"/>
      <c r="AE156" s="431"/>
      <c r="AF156" s="431"/>
      <c r="AG156" s="431"/>
      <c r="AH156" s="431"/>
      <c r="AI156" s="431"/>
      <c r="AJ156" s="431"/>
      <c r="AK156" s="431"/>
      <c r="AL156" s="431"/>
      <c r="AM156" s="431"/>
      <c r="AN156" s="431"/>
      <c r="AO156" s="431"/>
      <c r="AP156" s="443"/>
      <c r="AQ156" s="443"/>
      <c r="AR156" s="443"/>
      <c r="AS156" s="442"/>
      <c r="AT156" s="443"/>
      <c r="AU156" s="443"/>
      <c r="AV156" s="443"/>
      <c r="AW156" s="442"/>
      <c r="AX156" s="443"/>
      <c r="AY156" s="443"/>
      <c r="AZ156" s="443"/>
      <c r="BA156" s="442"/>
      <c r="BB156" s="443"/>
      <c r="BC156" s="443"/>
      <c r="BD156" s="443"/>
      <c r="BE156" s="442"/>
      <c r="BF156" s="443"/>
      <c r="BG156" s="443"/>
      <c r="BH156" s="443"/>
      <c r="BI156" s="442"/>
      <c r="BJ156" s="444"/>
      <c r="BK156" s="422"/>
      <c r="BL156" s="422"/>
      <c r="BM156" s="422"/>
      <c r="BN156" s="422"/>
      <c r="BO156" s="422"/>
      <c r="BP156" s="422"/>
      <c r="BQ156" s="422"/>
      <c r="BR156" s="422"/>
      <c r="BS156" s="422"/>
      <c r="BT156" s="421"/>
      <c r="BW156" s="422"/>
      <c r="BX156" s="422"/>
      <c r="BY156" s="422"/>
      <c r="BZ156" s="422"/>
      <c r="CA156" s="422"/>
      <c r="CB156" s="422"/>
      <c r="CC156" s="422"/>
      <c r="CD156" s="422"/>
      <c r="CE156" s="428"/>
      <c r="CF156" s="429"/>
      <c r="CH156" s="422"/>
      <c r="CI156" s="422"/>
      <c r="CJ156" s="422"/>
      <c r="CK156" s="422"/>
      <c r="CL156" s="422"/>
      <c r="CM156" s="422"/>
      <c r="CN156" s="422"/>
      <c r="CO156" s="422"/>
      <c r="CP156" s="422"/>
      <c r="CQ156" s="422"/>
      <c r="CR156" s="422"/>
      <c r="CS156" s="422"/>
      <c r="CT156" s="422"/>
      <c r="DC156" s="422"/>
      <c r="DL156" s="422"/>
      <c r="DM156" s="422"/>
      <c r="DN156" s="422"/>
      <c r="DO156" s="422"/>
      <c r="DP156" s="422"/>
      <c r="DQ156" s="422"/>
      <c r="DR156" s="422"/>
      <c r="DS156" s="422"/>
      <c r="DT156" s="422"/>
    </row>
    <row r="157" spans="1:255" s="423" customFormat="1" ht="13.5" customHeight="1" x14ac:dyDescent="0.2">
      <c r="A157" s="458"/>
      <c r="B157" s="239" t="s">
        <v>325</v>
      </c>
      <c r="C157" s="451"/>
      <c r="D157" s="431"/>
      <c r="E157" s="431"/>
      <c r="F157" s="431"/>
      <c r="G157" s="431"/>
      <c r="H157" s="431"/>
      <c r="I157" s="455"/>
      <c r="J157" s="431"/>
      <c r="K157" s="431"/>
      <c r="L157" s="431"/>
      <c r="M157" s="431"/>
      <c r="O157" s="459"/>
      <c r="P157" s="483"/>
      <c r="Q157" s="483"/>
      <c r="R157" s="483"/>
      <c r="S157" s="483"/>
      <c r="T157" s="483"/>
      <c r="U157" s="483"/>
      <c r="V157" s="483"/>
      <c r="X157" s="239" t="s">
        <v>281</v>
      </c>
      <c r="Y157" s="455"/>
      <c r="Z157" s="455"/>
      <c r="AA157" s="455"/>
      <c r="AB157" s="455"/>
      <c r="AC157" s="455"/>
      <c r="AD157" s="455"/>
      <c r="AE157" s="455"/>
      <c r="AF157" s="455"/>
      <c r="AG157" s="455"/>
      <c r="AH157" s="455"/>
      <c r="AL157" s="455"/>
      <c r="AN157" s="455"/>
      <c r="AO157" s="455"/>
      <c r="AP157" s="455"/>
      <c r="AQ157" s="455"/>
      <c r="AR157" s="456"/>
      <c r="AS157" s="456"/>
      <c r="AT157" s="456"/>
      <c r="AU157" s="456"/>
      <c r="AV157" s="456"/>
      <c r="AW157" s="456"/>
      <c r="AX157" s="456"/>
      <c r="AY157" s="456"/>
      <c r="AZ157" s="456"/>
      <c r="BA157" s="456"/>
      <c r="BB157" s="456"/>
      <c r="BC157" s="456"/>
      <c r="BD157" s="456"/>
      <c r="BE157" s="456"/>
      <c r="BF157" s="456"/>
      <c r="BG157" s="456"/>
      <c r="BH157" s="456"/>
      <c r="BI157" s="456"/>
      <c r="BJ157" s="444"/>
      <c r="BK157" s="454"/>
      <c r="BL157" s="454"/>
      <c r="BM157" s="454"/>
      <c r="BN157" s="454"/>
      <c r="BO157" s="454"/>
      <c r="BP157" s="454"/>
      <c r="BQ157" s="454"/>
      <c r="BR157" s="454"/>
      <c r="BS157" s="454"/>
      <c r="BT157" s="433"/>
      <c r="BU157" s="433"/>
      <c r="BV157" s="433"/>
      <c r="BW157" s="454"/>
      <c r="BX157" s="454"/>
      <c r="BY157" s="454"/>
      <c r="BZ157" s="454"/>
      <c r="CA157" s="454"/>
      <c r="CB157" s="454"/>
      <c r="CC157" s="454"/>
      <c r="CD157" s="454"/>
      <c r="CE157" s="434"/>
      <c r="CF157" s="435"/>
      <c r="CH157" s="454"/>
      <c r="CI157" s="454"/>
      <c r="CJ157" s="454"/>
      <c r="CK157" s="454"/>
      <c r="CL157" s="454"/>
      <c r="CM157" s="454"/>
      <c r="CN157" s="454"/>
      <c r="CO157" s="454"/>
      <c r="CP157" s="454"/>
      <c r="CQ157" s="454"/>
      <c r="CR157" s="454"/>
      <c r="CS157" s="454"/>
      <c r="CT157" s="454"/>
      <c r="DC157" s="454"/>
      <c r="DL157" s="454"/>
      <c r="DM157" s="454"/>
      <c r="DN157" s="454"/>
      <c r="DO157" s="454"/>
      <c r="DP157" s="454"/>
      <c r="DQ157" s="454"/>
      <c r="DR157" s="454"/>
      <c r="DS157" s="454"/>
      <c r="DT157" s="454"/>
    </row>
    <row r="158" spans="1:255" s="430" customFormat="1" ht="13.5" customHeight="1" x14ac:dyDescent="0.2">
      <c r="A158" s="161"/>
      <c r="B158" s="239"/>
      <c r="C158" s="451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O158" s="481"/>
      <c r="P158" s="482"/>
      <c r="Q158" s="482"/>
      <c r="R158" s="484" t="s">
        <v>283</v>
      </c>
      <c r="S158" s="485"/>
      <c r="T158" s="485"/>
      <c r="U158" s="485"/>
      <c r="V158" s="485"/>
      <c r="AL158" s="431"/>
      <c r="AM158" s="431"/>
      <c r="AN158" s="431"/>
      <c r="AO158" s="431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5" s="427" customFormat="1" ht="13.5" customHeight="1" x14ac:dyDescent="0.2">
      <c r="A159" s="431"/>
      <c r="B159" s="239"/>
      <c r="C159" s="451"/>
      <c r="D159" s="431"/>
      <c r="E159" s="431"/>
      <c r="F159" s="431"/>
      <c r="G159" s="431"/>
      <c r="H159" s="431"/>
      <c r="I159" s="431"/>
      <c r="J159" s="431"/>
      <c r="K159" s="431"/>
      <c r="L159" s="431"/>
      <c r="M159" s="431"/>
      <c r="N159" s="431"/>
      <c r="O159" s="431"/>
      <c r="P159" s="431"/>
      <c r="Q159" s="431"/>
      <c r="R159" s="431"/>
      <c r="S159" s="431"/>
      <c r="T159" s="431"/>
      <c r="U159" s="431"/>
      <c r="V159" s="431"/>
      <c r="W159" s="431"/>
      <c r="X159" s="431"/>
      <c r="Y159" s="431"/>
      <c r="Z159" s="431"/>
      <c r="AA159" s="431"/>
      <c r="AB159" s="431"/>
      <c r="AC159" s="431"/>
      <c r="AD159" s="431"/>
      <c r="AE159" s="431"/>
      <c r="AF159" s="431"/>
      <c r="AG159" s="431"/>
      <c r="AH159" s="431"/>
      <c r="AI159" s="431"/>
      <c r="AJ159" s="431"/>
      <c r="AK159" s="431"/>
      <c r="AL159" s="431"/>
      <c r="AM159" s="431"/>
      <c r="AN159" s="431"/>
      <c r="AO159" s="431"/>
      <c r="AP159" s="431"/>
      <c r="AQ159" s="431"/>
      <c r="AR159" s="431"/>
      <c r="AS159" s="431"/>
      <c r="AT159" s="431"/>
      <c r="AU159" s="431"/>
      <c r="AV159" s="431"/>
      <c r="AW159" s="431"/>
      <c r="AX159" s="431"/>
      <c r="AY159" s="431"/>
      <c r="AZ159" s="431"/>
      <c r="BA159" s="431"/>
      <c r="BB159" s="431"/>
      <c r="BC159" s="431"/>
      <c r="BD159" s="431"/>
      <c r="BE159" s="431"/>
      <c r="BF159" s="431"/>
      <c r="BG159" s="431"/>
      <c r="BH159" s="431"/>
      <c r="BI159" s="431"/>
      <c r="BJ159" s="444"/>
      <c r="BK159" s="422"/>
      <c r="BL159" s="422"/>
      <c r="BM159" s="422"/>
      <c r="BN159" s="422"/>
      <c r="BO159" s="422"/>
      <c r="BP159" s="422"/>
      <c r="BQ159" s="422"/>
      <c r="BR159" s="422"/>
      <c r="BS159" s="422"/>
      <c r="BT159" s="433"/>
      <c r="BU159" s="423"/>
      <c r="BV159" s="423"/>
      <c r="BW159" s="422"/>
      <c r="BX159" s="422"/>
      <c r="BY159" s="422"/>
      <c r="BZ159" s="422"/>
      <c r="CA159" s="422"/>
      <c r="CB159" s="422"/>
      <c r="CC159" s="422"/>
      <c r="CD159" s="422"/>
      <c r="CE159" s="424"/>
      <c r="CF159" s="425"/>
      <c r="CG159" s="423"/>
      <c r="CH159" s="422"/>
      <c r="CI159" s="422"/>
      <c r="CJ159" s="422"/>
      <c r="CK159" s="422"/>
      <c r="CL159" s="422"/>
      <c r="CM159" s="422"/>
      <c r="CN159" s="422"/>
      <c r="CO159" s="422"/>
      <c r="CP159" s="422"/>
      <c r="CQ159" s="422"/>
      <c r="CR159" s="422"/>
      <c r="CS159" s="422"/>
      <c r="CT159" s="422"/>
      <c r="DC159" s="422"/>
      <c r="DL159" s="422"/>
      <c r="DM159" s="422"/>
      <c r="DN159" s="422"/>
      <c r="DO159" s="422"/>
      <c r="DP159" s="422"/>
      <c r="DQ159" s="422"/>
      <c r="DR159" s="422"/>
      <c r="DS159" s="422"/>
      <c r="DT159" s="422"/>
    </row>
    <row r="160" spans="1:255" s="423" customFormat="1" ht="13.5" customHeight="1" x14ac:dyDescent="0.2">
      <c r="A160" s="455"/>
      <c r="B160" s="452" t="s">
        <v>186</v>
      </c>
      <c r="C160" s="460"/>
      <c r="D160" s="455"/>
      <c r="E160" s="455"/>
      <c r="F160" s="455"/>
      <c r="G160" s="455"/>
      <c r="H160" s="455"/>
      <c r="I160" s="455"/>
      <c r="J160" s="455"/>
      <c r="K160" s="455"/>
      <c r="L160" s="455"/>
      <c r="M160" s="455"/>
      <c r="N160" s="455"/>
      <c r="O160" s="455"/>
      <c r="P160" s="455"/>
      <c r="Q160" s="455"/>
      <c r="R160" s="455"/>
      <c r="S160" s="455"/>
      <c r="T160" s="455"/>
      <c r="U160" s="455"/>
      <c r="V160" s="455"/>
      <c r="W160" s="455"/>
      <c r="X160" s="455"/>
      <c r="Y160" s="455"/>
      <c r="Z160" s="455"/>
      <c r="AA160" s="455"/>
      <c r="AB160" s="455"/>
      <c r="AC160" s="455"/>
      <c r="AD160" s="455"/>
      <c r="AE160" s="455"/>
      <c r="AF160" s="455"/>
      <c r="AG160" s="455"/>
      <c r="AH160" s="455"/>
      <c r="AI160" s="455"/>
      <c r="AJ160" s="455"/>
      <c r="AK160" s="455"/>
      <c r="AL160" s="455"/>
      <c r="AM160" s="455"/>
      <c r="AN160" s="455"/>
      <c r="AO160" s="455"/>
      <c r="AP160" s="455"/>
      <c r="AQ160" s="455"/>
      <c r="AR160" s="455"/>
      <c r="AS160" s="455"/>
      <c r="AT160" s="455"/>
      <c r="AU160" s="455"/>
      <c r="AV160" s="455"/>
      <c r="AW160" s="455"/>
      <c r="AX160" s="455"/>
      <c r="AY160" s="455"/>
      <c r="AZ160" s="455"/>
      <c r="BA160" s="455"/>
      <c r="BB160" s="455"/>
      <c r="BC160" s="455"/>
      <c r="BD160" s="455"/>
      <c r="BE160" s="455"/>
      <c r="BF160" s="455"/>
      <c r="BG160" s="455"/>
      <c r="BH160" s="455"/>
      <c r="BI160" s="455"/>
      <c r="BJ160" s="444"/>
      <c r="BK160" s="433"/>
      <c r="BL160" s="433"/>
      <c r="BM160" s="433"/>
      <c r="BN160" s="433"/>
      <c r="BO160" s="433"/>
      <c r="BP160" s="433"/>
      <c r="BQ160" s="433"/>
      <c r="BR160" s="433"/>
      <c r="BS160" s="433"/>
      <c r="BT160" s="433"/>
      <c r="BU160" s="433"/>
      <c r="BV160" s="433"/>
      <c r="BW160" s="454"/>
      <c r="BX160" s="454"/>
      <c r="BY160" s="454"/>
      <c r="BZ160" s="454"/>
      <c r="CA160" s="454"/>
      <c r="CB160" s="454"/>
      <c r="CC160" s="454"/>
      <c r="CD160" s="454"/>
      <c r="CE160" s="434"/>
      <c r="CF160" s="435"/>
      <c r="CH160" s="454"/>
      <c r="CI160" s="454"/>
      <c r="CJ160" s="454"/>
      <c r="CK160" s="454"/>
      <c r="CL160" s="454"/>
      <c r="CM160" s="454"/>
      <c r="CN160" s="454"/>
      <c r="CO160" s="454"/>
      <c r="CP160" s="454"/>
      <c r="CQ160" s="454"/>
      <c r="CR160" s="454"/>
      <c r="CS160" s="454"/>
    </row>
    <row r="161" spans="1:116" s="423" customFormat="1" ht="13.5" customHeight="1" x14ac:dyDescent="0.2">
      <c r="A161" s="455"/>
      <c r="B161" s="452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60"/>
      <c r="D161" s="455"/>
      <c r="E161" s="455"/>
      <c r="F161" s="455"/>
      <c r="G161" s="455"/>
      <c r="H161" s="455"/>
      <c r="I161" s="455"/>
      <c r="J161" s="455"/>
      <c r="K161" s="455"/>
      <c r="L161" s="455"/>
      <c r="M161" s="455"/>
      <c r="N161" s="455"/>
      <c r="O161" s="455"/>
      <c r="P161" s="455"/>
      <c r="Q161" s="455"/>
      <c r="R161" s="455"/>
      <c r="S161" s="455"/>
      <c r="T161" s="455"/>
      <c r="U161" s="455"/>
      <c r="V161" s="455"/>
      <c r="W161" s="455"/>
      <c r="X161" s="455"/>
      <c r="Y161" s="455"/>
      <c r="Z161" s="455"/>
      <c r="AA161" s="455"/>
      <c r="AB161" s="455"/>
      <c r="AC161" s="452" t="s">
        <v>282</v>
      </c>
      <c r="AD161" s="455"/>
      <c r="AE161" s="455"/>
      <c r="AF161" s="455"/>
      <c r="AG161" s="455"/>
      <c r="AH161" s="455"/>
      <c r="AI161" s="455"/>
      <c r="AJ161" s="455"/>
      <c r="AK161" s="455"/>
      <c r="AL161" s="455"/>
      <c r="AM161" s="455"/>
      <c r="AN161" s="455"/>
      <c r="AO161" s="455"/>
      <c r="AP161" s="455"/>
      <c r="AQ161" s="455"/>
      <c r="AR161" s="455"/>
      <c r="AS161" s="455"/>
      <c r="AT161" s="455"/>
      <c r="AU161" s="455"/>
      <c r="AV161" s="455"/>
      <c r="AW161" s="455"/>
      <c r="AX161" s="455"/>
      <c r="AY161" s="455"/>
      <c r="AZ161" s="455"/>
      <c r="BA161" s="455"/>
      <c r="BB161" s="455"/>
      <c r="BC161" s="455"/>
      <c r="BD161" s="455"/>
      <c r="BE161" s="455"/>
      <c r="BF161" s="455"/>
      <c r="BG161" s="455"/>
      <c r="BH161" s="455"/>
      <c r="BI161" s="455"/>
      <c r="BJ161" s="444"/>
      <c r="BK161" s="433"/>
      <c r="BL161" s="452" t="s">
        <v>324</v>
      </c>
      <c r="BM161" s="423">
        <f>'Титул денна'!$AI$18</f>
        <v>2023</v>
      </c>
      <c r="BN161" s="452" t="s">
        <v>323</v>
      </c>
      <c r="BO161" s="433"/>
      <c r="BP161" s="433"/>
      <c r="BQ161" s="433"/>
      <c r="BR161" s="433"/>
      <c r="BS161" s="433"/>
      <c r="BT161" s="433"/>
      <c r="BW161" s="454"/>
      <c r="BX161" s="454"/>
      <c r="BY161" s="454"/>
      <c r="BZ161" s="454"/>
      <c r="CA161" s="454"/>
      <c r="CB161" s="454"/>
      <c r="CC161" s="454"/>
      <c r="CD161" s="454"/>
      <c r="CE161" s="424"/>
      <c r="CF161" s="425"/>
      <c r="CT161" s="433"/>
      <c r="DL161" s="433"/>
    </row>
    <row r="162" spans="1:116" ht="13.5" customHeight="1" x14ac:dyDescent="0.2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BW165"/>
      <c r="BX165"/>
      <c r="BY165"/>
      <c r="BZ165"/>
      <c r="CA165"/>
      <c r="CB165"/>
      <c r="CC165"/>
      <c r="CD165"/>
    </row>
    <row r="166" spans="1:116" ht="13.5" customHeight="1" x14ac:dyDescent="0.2"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5"/>
      <c r="CF179" s="218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">
      <c r="BW193"/>
      <c r="BX193"/>
      <c r="BY193"/>
      <c r="BZ193"/>
      <c r="CA193"/>
      <c r="CB193"/>
      <c r="CC193"/>
      <c r="CD193"/>
    </row>
    <row r="194" spans="75:82" s="12" customFormat="1" x14ac:dyDescent="0.2">
      <c r="BW194"/>
      <c r="BX194"/>
      <c r="BY194"/>
      <c r="BZ194"/>
      <c r="CA194"/>
      <c r="CB194"/>
      <c r="CC194"/>
      <c r="CD194"/>
    </row>
    <row r="195" spans="75:82" s="12" customFormat="1" x14ac:dyDescent="0.2">
      <c r="BW195"/>
      <c r="BX195"/>
      <c r="BY195"/>
      <c r="BZ195"/>
      <c r="CA195"/>
      <c r="CB195"/>
      <c r="CC195"/>
      <c r="CD195"/>
    </row>
    <row r="196" spans="75:82" s="12" customFormat="1" x14ac:dyDescent="0.2">
      <c r="BW196"/>
      <c r="BX196"/>
      <c r="BY196"/>
      <c r="BZ196"/>
      <c r="CA196"/>
      <c r="CB196"/>
      <c r="CC196"/>
      <c r="CD196"/>
    </row>
    <row r="197" spans="75:82" s="12" customFormat="1" x14ac:dyDescent="0.2">
      <c r="BW197"/>
      <c r="BX197"/>
      <c r="BY197"/>
      <c r="BZ197"/>
      <c r="CA197"/>
      <c r="CB197"/>
      <c r="CC197"/>
      <c r="CD197"/>
    </row>
    <row r="198" spans="75:82" s="12" customFormat="1" x14ac:dyDescent="0.2">
      <c r="BW198"/>
      <c r="BX198"/>
      <c r="BY198"/>
      <c r="BZ198"/>
      <c r="CA198"/>
      <c r="CB198"/>
      <c r="CC198"/>
      <c r="CD198"/>
    </row>
    <row r="199" spans="75:82" s="12" customFormat="1" x14ac:dyDescent="0.2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"/>
  </sheetData>
  <sheetProtection sheet="1" formatCells="0" formatColumns="0" formatRows="0"/>
  <mergeCells count="206"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</mergeCells>
  <phoneticPr fontId="9" type="noConversion"/>
  <conditionalFormatting sqref="AX15:AZ68">
    <cfRule type="expression" dxfId="51" priority="102">
      <formula>MOD(AX15,2)&lt;&gt;0</formula>
    </cfRule>
  </conditionalFormatting>
  <conditionalFormatting sqref="AD18:AF68">
    <cfRule type="expression" dxfId="50" priority="100">
      <formula>MOD(AD18,2)&lt;&gt;0</formula>
    </cfRule>
  </conditionalFormatting>
  <conditionalFormatting sqref="AH19:AJ68">
    <cfRule type="expression" dxfId="49" priority="99">
      <formula>MOD(AH19,2)&lt;&gt;0</formula>
    </cfRule>
  </conditionalFormatting>
  <conditionalFormatting sqref="AL15:AN68">
    <cfRule type="expression" dxfId="48" priority="98">
      <formula>MOD(AL15,2)&lt;&gt;0</formula>
    </cfRule>
  </conditionalFormatting>
  <conditionalFormatting sqref="AP15:AR68">
    <cfRule type="expression" dxfId="47" priority="97">
      <formula>MOD(AP15,2)&lt;&gt;0</formula>
    </cfRule>
  </conditionalFormatting>
  <conditionalFormatting sqref="AT15:AV68">
    <cfRule type="expression" dxfId="46" priority="96">
      <formula>MOD(AT15,2)&lt;&gt;0</formula>
    </cfRule>
  </conditionalFormatting>
  <conditionalFormatting sqref="BB15:BD68">
    <cfRule type="expression" dxfId="45" priority="95">
      <formula>MOD(BB15,2)&lt;&gt;0</formula>
    </cfRule>
  </conditionalFormatting>
  <conditionalFormatting sqref="BF15:BH68">
    <cfRule type="expression" dxfId="44" priority="94">
      <formula>MOD(BF15,2)&lt;&gt;0</formula>
    </cfRule>
  </conditionalFormatting>
  <conditionalFormatting sqref="AD107:AF125 AH107:AJ125 AL107:AN125 AP107:AR125 AT107:AV125 AX107:AZ125 BB107:BD125 BF107:BH125">
    <cfRule type="expression" dxfId="43" priority="93">
      <formula>MOD(AD107,2)&lt;&gt;0</formula>
    </cfRule>
  </conditionalFormatting>
  <conditionalFormatting sqref="B15:B68">
    <cfRule type="expression" dxfId="42" priority="61">
      <formula>AND($X15&gt;0,$AC15/$X15&lt;0.5)</formula>
    </cfRule>
  </conditionalFormatting>
  <conditionalFormatting sqref="AD106:AF106 AH106:AJ106 AL106:AN106 AP106:AR106 AT106:AV106 AX106:AZ106 BB106:BD106 BF106:BH106">
    <cfRule type="expression" dxfId="41" priority="60">
      <formula>MOD(AD106,2)&lt;&gt;0</formula>
    </cfRule>
  </conditionalFormatting>
  <conditionalFormatting sqref="AD72:AF79">
    <cfRule type="expression" dxfId="40" priority="59">
      <formula>MOD(AD72,2)&lt;&gt;0</formula>
    </cfRule>
  </conditionalFormatting>
  <conditionalFormatting sqref="AH72:AJ79">
    <cfRule type="expression" dxfId="39" priority="58">
      <formula>MOD(AH72,2)&lt;&gt;0</formula>
    </cfRule>
  </conditionalFormatting>
  <conditionalFormatting sqref="AL72:AN79">
    <cfRule type="expression" dxfId="38" priority="57">
      <formula>MOD(AL72,2)&lt;&gt;0</formula>
    </cfRule>
  </conditionalFormatting>
  <conditionalFormatting sqref="AP72:AR79">
    <cfRule type="expression" dxfId="37" priority="56">
      <formula>MOD(AP72,2)&lt;&gt;0</formula>
    </cfRule>
  </conditionalFormatting>
  <conditionalFormatting sqref="AT72:AV79">
    <cfRule type="expression" dxfId="36" priority="55">
      <formula>MOD(AT72,2)&lt;&gt;0</formula>
    </cfRule>
  </conditionalFormatting>
  <conditionalFormatting sqref="AX72:AZ79">
    <cfRule type="expression" dxfId="35" priority="54">
      <formula>MOD(AX72,2)&lt;&gt;0</formula>
    </cfRule>
  </conditionalFormatting>
  <conditionalFormatting sqref="BB72:BD79">
    <cfRule type="expression" dxfId="34" priority="53">
      <formula>MOD(BB72,2)&lt;&gt;0</formula>
    </cfRule>
  </conditionalFormatting>
  <conditionalFormatting sqref="BF72:BH79">
    <cfRule type="expression" dxfId="33" priority="52">
      <formula>MOD(BF72,2)&lt;&gt;0</formula>
    </cfRule>
  </conditionalFormatting>
  <conditionalFormatting sqref="Y129">
    <cfRule type="cellIs" dxfId="32" priority="26" operator="notEqual">
      <formula>90</formula>
    </cfRule>
  </conditionalFormatting>
  <conditionalFormatting sqref="AD140:BI141">
    <cfRule type="expression" dxfId="31" priority="25">
      <formula>AD$140+AD$141&gt;9</formula>
    </cfRule>
  </conditionalFormatting>
  <conditionalFormatting sqref="AD142:AO142">
    <cfRule type="cellIs" dxfId="30" priority="19" operator="notEqual">
      <formula>30</formula>
    </cfRule>
  </conditionalFormatting>
  <conditionalFormatting sqref="AD15:AF17">
    <cfRule type="expression" dxfId="29" priority="18">
      <formula>MOD(AD15,2)&lt;&gt;0</formula>
    </cfRule>
  </conditionalFormatting>
  <conditionalFormatting sqref="AH15:AJ18">
    <cfRule type="expression" dxfId="28" priority="17">
      <formula>MOD(AH15,2)&lt;&gt;0</formula>
    </cfRule>
  </conditionalFormatting>
  <conditionalFormatting sqref="H106">
    <cfRule type="cellIs" dxfId="27" priority="16" operator="notBetween">
      <formula>1</formula>
      <formula>2</formula>
    </cfRule>
  </conditionalFormatting>
  <conditionalFormatting sqref="B17:B27">
    <cfRule type="expression" dxfId="26" priority="13">
      <formula>AND($X17&gt;0,$AC17/$X17&lt;0.5)</formula>
    </cfRule>
  </conditionalFormatting>
  <conditionalFormatting sqref="B17:B27">
    <cfRule type="expression" dxfId="25" priority="12">
      <formula>AND($X17&gt;0,$AC17/$X17&lt;0.5)</formula>
    </cfRule>
  </conditionalFormatting>
  <conditionalFormatting sqref="AD18:AF18">
    <cfRule type="expression" dxfId="24" priority="11">
      <formula>MOD(AD18,2)&lt;&gt;0</formula>
    </cfRule>
  </conditionalFormatting>
  <conditionalFormatting sqref="AD19:AF19">
    <cfRule type="expression" dxfId="23" priority="10">
      <formula>MOD(AD19,2)&lt;&gt;0</formula>
    </cfRule>
  </conditionalFormatting>
  <conditionalFormatting sqref="AD20:AF20">
    <cfRule type="expression" dxfId="22" priority="9">
      <formula>MOD(AD20,2)&lt;&gt;0</formula>
    </cfRule>
  </conditionalFormatting>
  <conditionalFormatting sqref="AD21:AF21">
    <cfRule type="expression" dxfId="21" priority="8">
      <formula>MOD(AD21,2)&lt;&gt;0</formula>
    </cfRule>
  </conditionalFormatting>
  <conditionalFormatting sqref="AD22:AF22">
    <cfRule type="expression" dxfId="20" priority="7">
      <formula>MOD(AD22,2)&lt;&gt;0</formula>
    </cfRule>
  </conditionalFormatting>
  <conditionalFormatting sqref="AD23:AF23">
    <cfRule type="expression" dxfId="19" priority="6">
      <formula>MOD(AD23,2)&lt;&gt;0</formula>
    </cfRule>
  </conditionalFormatting>
  <conditionalFormatting sqref="AH24:AJ24">
    <cfRule type="expression" dxfId="18" priority="5">
      <formula>MOD(AH24,2)&lt;&gt;0</formula>
    </cfRule>
  </conditionalFormatting>
  <conditionalFormatting sqref="AH25:AJ25">
    <cfRule type="expression" dxfId="17" priority="4">
      <formula>MOD(AH25,2)&lt;&gt;0</formula>
    </cfRule>
  </conditionalFormatting>
  <conditionalFormatting sqref="AH26:AJ26">
    <cfRule type="expression" dxfId="16" priority="3">
      <formula>MOD(AH26,2)&lt;&gt;0</formula>
    </cfRule>
  </conditionalFormatting>
  <conditionalFormatting sqref="AL27:AN27">
    <cfRule type="expression" dxfId="15" priority="2">
      <formula>MOD(AL27,2)&lt;&gt;0</formula>
    </cfRule>
  </conditionalFormatting>
  <conditionalFormatting sqref="AH27:AJ27">
    <cfRule type="expression" dxfId="14" priority="1">
      <formula>MOD(AH27,2)&lt;&gt;0</formula>
    </cfRule>
  </conditionalFormatting>
  <dataValidations count="5">
    <dataValidation errorStyle="warning" allowBlank="1" showInputMessage="1" showErrorMessage="1" sqref="C80:C82 C90 C103"/>
    <dataValidation type="list" errorStyle="warning" allowBlank="1" showInputMessage="1" showErrorMessage="1" sqref="C105:C129 C69:C71 C102">
      <formula1>$BX$2:$DA$2</formula1>
    </dataValidation>
    <dataValidation type="list" allowBlank="1" showInputMessage="1" showErrorMessage="1" sqref="B153">
      <formula1>"Гарант освітньої програми,Керівник проєктної групи"</formula1>
    </dataValidation>
    <dataValidation type="list" allowBlank="1" showInputMessage="1" showErrorMessage="1" sqref="AD155:AR155">
      <formula1>$EA$6:$EA$13</formula1>
    </dataValidation>
    <dataValidation type="list" errorStyle="warning" allowBlank="1" showInputMessage="1" showErrorMessage="1" sqref="C15:C68 C72:C79 C83:C87 C91 C97:C101">
      <formula1>$DY$5:$DY$39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33"/>
  <sheetViews>
    <sheetView view="pageBreakPreview" topLeftCell="A13" zoomScale="85" zoomScaleSheetLayoutView="85" workbookViewId="0">
      <selection activeCell="B22" sqref="B22:BH23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1"/>
      <c r="C1" s="371"/>
      <c r="D1" s="371"/>
      <c r="E1" s="371"/>
      <c r="F1" s="371"/>
      <c r="G1" s="371"/>
      <c r="H1" s="567" t="s">
        <v>41</v>
      </c>
      <c r="I1" s="567"/>
      <c r="J1" s="567"/>
      <c r="K1" s="567"/>
      <c r="L1" s="567"/>
      <c r="M1" s="567"/>
      <c r="N1" s="567"/>
      <c r="O1" s="567"/>
      <c r="P1" s="371"/>
      <c r="Q1" s="371"/>
      <c r="R1" s="371"/>
      <c r="S1" s="371"/>
      <c r="T1" s="371"/>
      <c r="U1" s="371"/>
      <c r="V1" s="371"/>
      <c r="W1" s="371"/>
      <c r="X1" s="371"/>
      <c r="AF1" s="372"/>
      <c r="AQ1" s="371" t="s">
        <v>117</v>
      </c>
      <c r="AR1" s="371"/>
      <c r="AS1" s="371"/>
      <c r="AT1" s="371"/>
      <c r="AU1" s="371"/>
      <c r="AV1" s="371"/>
      <c r="AW1" s="371"/>
      <c r="AX1" s="569" t="str">
        <f>'Титул денна'!AX1:BB1</f>
        <v>магістр</v>
      </c>
      <c r="AY1" s="569"/>
      <c r="AZ1" s="569"/>
      <c r="BA1" s="569"/>
      <c r="BB1" s="569"/>
      <c r="BC1" s="371"/>
      <c r="BD1" s="373"/>
      <c r="BE1" s="373"/>
      <c r="BF1" s="373"/>
      <c r="BG1" s="373"/>
      <c r="BH1" s="373"/>
      <c r="BI1" s="373"/>
    </row>
    <row r="2" spans="1:61" s="43" customFormat="1" ht="20.25" customHeight="1" x14ac:dyDescent="0.35">
      <c r="A2" s="42"/>
      <c r="B2" s="567" t="s">
        <v>42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AQ2"/>
      <c r="AR2"/>
      <c r="AS2"/>
      <c r="AT2"/>
      <c r="AU2"/>
      <c r="AV2"/>
      <c r="AW2"/>
      <c r="AX2" s="373"/>
    </row>
    <row r="3" spans="1:61" s="43" customFormat="1" ht="21.75" customHeight="1" x14ac:dyDescent="0.35">
      <c r="A3" s="42"/>
      <c r="B3" s="578" t="s">
        <v>81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229"/>
      <c r="W3" s="229"/>
      <c r="X3" s="229"/>
      <c r="AQ3" s="374"/>
      <c r="AR3" s="375"/>
      <c r="AS3" s="375"/>
      <c r="AT3" s="375"/>
      <c r="AU3" s="375"/>
      <c r="AV3" s="375"/>
      <c r="AW3" s="376"/>
      <c r="AX3" s="376"/>
    </row>
    <row r="4" spans="1:61" s="43" customFormat="1" ht="23.25" customHeight="1" x14ac:dyDescent="0.35">
      <c r="A4" s="377"/>
      <c r="B4" s="489"/>
      <c r="C4" s="488" t="s">
        <v>321</v>
      </c>
      <c r="D4" s="492"/>
      <c r="E4" s="492"/>
      <c r="F4" s="491" t="s">
        <v>321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88"/>
      <c r="R4" s="726">
        <f>'Титул денна'!R4:S4</f>
        <v>2023</v>
      </c>
      <c r="S4" s="579"/>
      <c r="T4" s="488" t="s">
        <v>322</v>
      </c>
      <c r="U4" s="371"/>
      <c r="V4" s="371"/>
      <c r="W4" s="371"/>
      <c r="X4" s="371"/>
      <c r="AM4" s="378"/>
      <c r="AQ4" s="371"/>
      <c r="AR4" s="371"/>
      <c r="AS4" s="375"/>
      <c r="AT4" s="375"/>
      <c r="AU4" s="375"/>
      <c r="AV4" s="375"/>
      <c r="AW4" s="375"/>
      <c r="AX4" s="375"/>
    </row>
    <row r="5" spans="1:61" s="43" customFormat="1" ht="20.25" customHeight="1" x14ac:dyDescent="0.35">
      <c r="A5" s="42"/>
      <c r="AM5" s="378"/>
      <c r="AR5" s="374"/>
      <c r="AS5" s="374"/>
      <c r="AT5" s="374"/>
      <c r="AU5" s="374"/>
      <c r="AV5" s="374"/>
      <c r="AW5" s="374"/>
      <c r="AX5" s="374"/>
    </row>
    <row r="6" spans="1:61" s="43" customFormat="1" ht="20.25" customHeight="1" x14ac:dyDescent="0.35">
      <c r="A6" s="42"/>
      <c r="AR6" s="371"/>
      <c r="AS6" s="371"/>
      <c r="AT6" s="371"/>
      <c r="AU6" s="371"/>
      <c r="AV6" s="371"/>
      <c r="AW6" s="371"/>
      <c r="BI6" s="371"/>
    </row>
    <row r="7" spans="1:61" s="43" customFormat="1" ht="24" customHeight="1" x14ac:dyDescent="0.35">
      <c r="A7" s="42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AP7" s="379"/>
    </row>
    <row r="8" spans="1:61" s="43" customFormat="1" ht="23.25" x14ac:dyDescent="0.35">
      <c r="C8" s="380"/>
      <c r="F8" s="380"/>
      <c r="AP8" s="379"/>
    </row>
    <row r="9" spans="1:61" s="44" customFormat="1" ht="17.25" x14ac:dyDescent="0.25">
      <c r="C9" s="381"/>
      <c r="F9" s="381"/>
      <c r="AZ9" s="382"/>
    </row>
    <row r="10" spans="1:61" s="44" customFormat="1" ht="18.75" x14ac:dyDescent="0.3">
      <c r="C10" s="381"/>
      <c r="F10" s="381"/>
      <c r="M10" s="583" t="s">
        <v>43</v>
      </c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</row>
    <row r="11" spans="1:61" s="43" customFormat="1" ht="24.95" customHeight="1" x14ac:dyDescent="0.35">
      <c r="M11" s="584" t="s">
        <v>123</v>
      </c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584"/>
      <c r="AK11" s="584"/>
      <c r="AL11" s="584"/>
      <c r="AM11" s="584"/>
      <c r="AN11" s="584"/>
      <c r="AO11" s="584"/>
      <c r="AP11" s="584"/>
      <c r="AQ11" s="584"/>
      <c r="AR11" s="584"/>
      <c r="AS11" s="584"/>
      <c r="AT11" s="584"/>
      <c r="AU11" s="584"/>
      <c r="AV11" s="584"/>
      <c r="AW11" s="584"/>
      <c r="AX11" s="584"/>
      <c r="AY11" s="584"/>
      <c r="AZ11" s="584"/>
      <c r="BA11" s="584"/>
      <c r="BB11" s="584"/>
    </row>
    <row r="12" spans="1:61" s="43" customFormat="1" ht="27" customHeight="1" x14ac:dyDescent="0.4">
      <c r="Y12" s="585" t="s">
        <v>184</v>
      </c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</row>
    <row r="13" spans="1:61" s="43" customFormat="1" ht="21" x14ac:dyDescent="0.35">
      <c r="M13" s="584" t="s">
        <v>122</v>
      </c>
      <c r="N13" s="584"/>
      <c r="O13" s="584"/>
      <c r="P13" s="584"/>
      <c r="Q13" s="584"/>
      <c r="R13" s="584"/>
      <c r="S13" s="584"/>
      <c r="T13" s="584"/>
      <c r="U13" s="584"/>
      <c r="V13" s="584"/>
      <c r="W13" s="584"/>
      <c r="X13" s="584"/>
      <c r="Y13" s="584"/>
      <c r="Z13" s="584"/>
      <c r="AA13" s="584"/>
      <c r="AB13" s="584"/>
      <c r="AC13" s="584"/>
      <c r="AD13" s="584"/>
      <c r="AE13" s="584"/>
      <c r="AF13" s="584"/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4"/>
      <c r="AR13" s="584"/>
      <c r="AS13" s="584"/>
      <c r="AT13" s="584"/>
      <c r="AU13" s="584"/>
      <c r="AV13" s="584"/>
      <c r="AW13" s="584"/>
      <c r="AX13" s="584"/>
      <c r="AY13" s="584"/>
      <c r="AZ13" s="584"/>
      <c r="BA13" s="584"/>
      <c r="BB13" s="584"/>
    </row>
    <row r="14" spans="1:61" s="43" customFormat="1" ht="21" x14ac:dyDescent="0.35">
      <c r="G14" s="383" t="s">
        <v>83</v>
      </c>
      <c r="H14" s="383"/>
      <c r="I14" s="383"/>
      <c r="J14" s="383"/>
      <c r="K14" s="383"/>
      <c r="L14" s="383"/>
      <c r="M14" s="383"/>
      <c r="N14" s="383"/>
      <c r="O14" s="576" t="s">
        <v>4</v>
      </c>
      <c r="P14" s="577"/>
      <c r="Q14" s="716" t="str">
        <f>'Титул денна'!Q14</f>
        <v>07</v>
      </c>
      <c r="R14" s="717"/>
      <c r="S14" s="717"/>
      <c r="T14" s="717"/>
      <c r="U14" s="717"/>
      <c r="V14" s="717"/>
      <c r="W14" s="718"/>
      <c r="X14" s="383"/>
      <c r="AB14" s="384" t="s">
        <v>5</v>
      </c>
      <c r="AC14" s="384"/>
      <c r="AD14" s="719" t="str">
        <f>'Титул денна'!AD14</f>
        <v>Управління та адміністрування</v>
      </c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20"/>
      <c r="AT14" s="720"/>
      <c r="AU14" s="720"/>
      <c r="AV14" s="720"/>
      <c r="AW14" s="720"/>
      <c r="AX14" s="720"/>
      <c r="AY14" s="720"/>
      <c r="AZ14" s="720"/>
      <c r="BA14" s="720"/>
      <c r="BB14" s="720"/>
      <c r="BC14" s="720"/>
      <c r="BD14" s="720"/>
      <c r="BE14" s="720"/>
      <c r="BF14" s="721"/>
    </row>
    <row r="15" spans="1:61" s="43" customFormat="1" ht="21" x14ac:dyDescent="0.35">
      <c r="G15" s="383" t="s">
        <v>84</v>
      </c>
      <c r="H15" s="383"/>
      <c r="I15" s="383"/>
      <c r="J15" s="383"/>
      <c r="K15" s="383"/>
      <c r="L15" s="383"/>
      <c r="M15" s="383"/>
      <c r="N15" s="383"/>
      <c r="O15" s="576" t="s">
        <v>4</v>
      </c>
      <c r="P15" s="577"/>
      <c r="Q15" s="716" t="str">
        <f>'Титул денна'!Q15</f>
        <v>071</v>
      </c>
      <c r="R15" s="717"/>
      <c r="S15" s="717"/>
      <c r="T15" s="717"/>
      <c r="U15" s="717"/>
      <c r="V15" s="717"/>
      <c r="W15" s="718"/>
      <c r="X15" s="385"/>
      <c r="Y15" s="386"/>
      <c r="Z15" s="386"/>
      <c r="AA15" s="386"/>
      <c r="AB15" s="384" t="s">
        <v>5</v>
      </c>
      <c r="AC15" s="384"/>
      <c r="AD15" s="719" t="str">
        <f>'Титул денна'!AD15</f>
        <v>Облік і оподаткування</v>
      </c>
      <c r="AE15" s="720"/>
      <c r="AF15" s="720"/>
      <c r="AG15" s="720"/>
      <c r="AH15" s="720"/>
      <c r="AI15" s="720"/>
      <c r="AJ15" s="720"/>
      <c r="AK15" s="720"/>
      <c r="AL15" s="720"/>
      <c r="AM15" s="720"/>
      <c r="AN15" s="720"/>
      <c r="AO15" s="720"/>
      <c r="AP15" s="720"/>
      <c r="AQ15" s="720"/>
      <c r="AR15" s="720"/>
      <c r="AS15" s="720"/>
      <c r="AT15" s="720"/>
      <c r="AU15" s="720"/>
      <c r="AV15" s="720"/>
      <c r="AW15" s="720"/>
      <c r="AX15" s="720"/>
      <c r="AY15" s="720"/>
      <c r="AZ15" s="720"/>
      <c r="BA15" s="720"/>
      <c r="BB15" s="720"/>
      <c r="BC15" s="720"/>
      <c r="BD15" s="720"/>
      <c r="BE15" s="720"/>
      <c r="BF15" s="721"/>
    </row>
    <row r="16" spans="1:61" s="43" customFormat="1" ht="21" x14ac:dyDescent="0.35">
      <c r="G16" s="123" t="s">
        <v>40</v>
      </c>
      <c r="H16" s="123"/>
      <c r="I16" s="123"/>
      <c r="J16" s="123"/>
      <c r="K16" s="123"/>
      <c r="L16" s="123"/>
      <c r="M16" s="123"/>
      <c r="N16" s="123"/>
      <c r="O16" s="540" t="str">
        <f>'Титул денна'!O16:P16</f>
        <v xml:space="preserve"> </v>
      </c>
      <c r="P16" s="725"/>
      <c r="Q16" s="716">
        <f>'Титул денна'!Q16</f>
        <v>0</v>
      </c>
      <c r="R16" s="717"/>
      <c r="S16" s="717"/>
      <c r="T16" s="717"/>
      <c r="U16" s="717"/>
      <c r="V16" s="717"/>
      <c r="W16" s="718"/>
      <c r="X16" s="387"/>
      <c r="Y16" s="388"/>
      <c r="Z16" s="388"/>
      <c r="AA16" s="388"/>
      <c r="AB16" s="389" t="s">
        <v>5</v>
      </c>
      <c r="AC16" s="389"/>
      <c r="AD16" s="719" t="str">
        <f>'Титул денна'!AD16</f>
        <v>Облік  і аудит</v>
      </c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20"/>
      <c r="AT16" s="720"/>
      <c r="AU16" s="720"/>
      <c r="AV16" s="720"/>
      <c r="AW16" s="720"/>
      <c r="AX16" s="720"/>
      <c r="AY16" s="720"/>
      <c r="AZ16" s="720"/>
      <c r="BA16" s="720"/>
      <c r="BB16" s="720"/>
      <c r="BC16" s="720"/>
      <c r="BD16" s="720"/>
      <c r="BE16" s="720"/>
      <c r="BF16" s="721"/>
    </row>
    <row r="17" spans="1:61" s="43" customFormat="1" ht="21" x14ac:dyDescent="0.35">
      <c r="G17" s="123" t="s">
        <v>137</v>
      </c>
      <c r="H17" s="123"/>
      <c r="I17" s="123"/>
      <c r="J17" s="123"/>
      <c r="K17" s="123"/>
      <c r="L17" s="123"/>
      <c r="M17" s="123"/>
      <c r="N17" s="123"/>
      <c r="O17" s="540"/>
      <c r="P17" s="540"/>
      <c r="Q17"/>
      <c r="R17"/>
      <c r="S17"/>
      <c r="T17"/>
      <c r="U17"/>
      <c r="V17"/>
      <c r="W17"/>
      <c r="X17" s="387"/>
      <c r="Y17" s="388"/>
      <c r="Z17" s="388"/>
      <c r="AA17" s="388"/>
      <c r="AB17" s="389" t="s">
        <v>5</v>
      </c>
      <c r="AC17" s="389"/>
      <c r="AD17" s="722" t="str">
        <f>'Титул денна'!AD17</f>
        <v>Облік  і аудит</v>
      </c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3"/>
      <c r="AW17" s="723"/>
      <c r="AX17" s="723"/>
      <c r="AY17" s="723"/>
      <c r="AZ17" s="723"/>
      <c r="BA17" s="723"/>
      <c r="BB17" s="723"/>
      <c r="BC17" s="723"/>
      <c r="BD17" s="723"/>
      <c r="BE17" s="723"/>
      <c r="BF17" s="724"/>
    </row>
    <row r="18" spans="1:61" s="43" customFormat="1" ht="21" x14ac:dyDescent="0.35">
      <c r="G18" s="390" t="s">
        <v>114</v>
      </c>
      <c r="H18" s="390"/>
      <c r="I18" s="390"/>
      <c r="J18" s="390"/>
      <c r="K18" s="390"/>
      <c r="L18" s="390"/>
      <c r="M18" s="390"/>
      <c r="N18" s="390"/>
      <c r="O18" s="390"/>
      <c r="P18" s="391"/>
      <c r="Q18" s="552" t="s">
        <v>188</v>
      </c>
      <c r="R18" s="553"/>
      <c r="S18" s="553"/>
      <c r="T18" s="553"/>
      <c r="U18" s="553"/>
      <c r="V18" s="553"/>
      <c r="W18" s="553"/>
      <c r="X18" s="553"/>
      <c r="Y18" s="553"/>
      <c r="Z18" s="553"/>
      <c r="AA18" s="554"/>
      <c r="AB18" s="390" t="s">
        <v>82</v>
      </c>
      <c r="AC18" s="390"/>
      <c r="AD18" s="390"/>
      <c r="AE18" s="390"/>
      <c r="AF18" s="390"/>
      <c r="AG18" s="390"/>
      <c r="AH18" s="392"/>
      <c r="AI18" s="713">
        <f>'Титул денна'!AI18:AN18</f>
        <v>2023</v>
      </c>
      <c r="AJ18" s="714"/>
      <c r="AK18" s="714"/>
      <c r="AL18" s="714"/>
      <c r="AM18" s="714"/>
      <c r="AN18" s="715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</row>
    <row r="19" spans="1:61" s="43" customFormat="1" ht="32.25" customHeight="1" x14ac:dyDescent="0.35">
      <c r="A19" s="393" t="s">
        <v>185</v>
      </c>
      <c r="BB19" s="551" t="s">
        <v>44</v>
      </c>
      <c r="BC19" s="551"/>
      <c r="BD19" s="551"/>
      <c r="BE19" s="551"/>
      <c r="BF19" s="551"/>
      <c r="BG19" s="551"/>
      <c r="BH19" s="551"/>
      <c r="BI19" s="551"/>
    </row>
    <row r="20" spans="1:61" s="229" customFormat="1" ht="42" customHeight="1" x14ac:dyDescent="0.25">
      <c r="A20" s="560" t="s">
        <v>45</v>
      </c>
      <c r="B20" s="546" t="s">
        <v>46</v>
      </c>
      <c r="C20" s="547"/>
      <c r="D20" s="547"/>
      <c r="E20" s="548"/>
      <c r="F20" s="563" t="s">
        <v>47</v>
      </c>
      <c r="G20" s="564"/>
      <c r="H20" s="564"/>
      <c r="I20" s="564"/>
      <c r="J20" s="505"/>
      <c r="K20" s="546" t="s">
        <v>48</v>
      </c>
      <c r="L20" s="547"/>
      <c r="M20" s="547"/>
      <c r="N20" s="548"/>
      <c r="O20" s="563" t="s">
        <v>49</v>
      </c>
      <c r="P20" s="564"/>
      <c r="Q20" s="564"/>
      <c r="R20" s="564"/>
      <c r="S20" s="546" t="s">
        <v>50</v>
      </c>
      <c r="T20" s="565"/>
      <c r="U20" s="565"/>
      <c r="V20" s="566"/>
      <c r="W20" s="504"/>
      <c r="X20" s="546" t="s">
        <v>51</v>
      </c>
      <c r="Y20" s="547"/>
      <c r="Z20" s="547"/>
      <c r="AA20" s="562"/>
      <c r="AB20" s="563" t="s">
        <v>52</v>
      </c>
      <c r="AC20" s="564"/>
      <c r="AD20" s="564"/>
      <c r="AE20" s="564"/>
      <c r="AF20" s="563" t="s">
        <v>53</v>
      </c>
      <c r="AG20" s="564"/>
      <c r="AH20" s="564"/>
      <c r="AI20" s="564"/>
      <c r="AJ20" s="505"/>
      <c r="AK20" s="546" t="s">
        <v>54</v>
      </c>
      <c r="AL20" s="547"/>
      <c r="AM20" s="547"/>
      <c r="AN20" s="548"/>
      <c r="AO20" s="563" t="s">
        <v>55</v>
      </c>
      <c r="AP20" s="564"/>
      <c r="AQ20" s="564"/>
      <c r="AR20" s="564"/>
      <c r="AS20" s="546" t="s">
        <v>56</v>
      </c>
      <c r="AT20" s="565"/>
      <c r="AU20" s="565"/>
      <c r="AV20" s="566"/>
      <c r="AW20" s="504"/>
      <c r="AX20" s="546" t="s">
        <v>57</v>
      </c>
      <c r="AY20" s="547"/>
      <c r="AZ20" s="547"/>
      <c r="BA20" s="548"/>
      <c r="BB20" s="544" t="str">
        <f>'Титул денна'!BB20:BB21</f>
        <v>Теоретичне навчання</v>
      </c>
      <c r="BC20" s="544" t="str">
        <f>'Титул денна'!BC20:BC21</f>
        <v>Екзаменацій- на сесія</v>
      </c>
      <c r="BD20" s="544" t="str">
        <f>'Титул денна'!BD20:BD21</f>
        <v>Настановні заняття</v>
      </c>
      <c r="BE20" s="544" t="str">
        <f>'Титул денна'!BE20:BE21</f>
        <v>Практика</v>
      </c>
      <c r="BF20" s="544" t="str">
        <f>'Титул денна'!BF20:BF21</f>
        <v>Виконання кваліф. роботи</v>
      </c>
      <c r="BG20" s="544" t="str">
        <f>'Титул денна'!BG20:BG21</f>
        <v>Атестація</v>
      </c>
      <c r="BH20" s="544" t="str">
        <f>'Титул денна'!BH20:BH21</f>
        <v>Канікули</v>
      </c>
      <c r="BI20" s="544" t="str">
        <f>'Титул денна'!BI20:BI21</f>
        <v>Всього</v>
      </c>
    </row>
    <row r="21" spans="1:61" s="45" customFormat="1" ht="24" customHeight="1" x14ac:dyDescent="0.2">
      <c r="A21" s="561"/>
      <c r="B21" s="394">
        <v>1</v>
      </c>
      <c r="C21" s="394">
        <v>2</v>
      </c>
      <c r="D21" s="394">
        <v>3</v>
      </c>
      <c r="E21" s="394">
        <v>4</v>
      </c>
      <c r="F21" s="394">
        <v>5</v>
      </c>
      <c r="G21" s="394">
        <v>6</v>
      </c>
      <c r="H21" s="394">
        <v>7</v>
      </c>
      <c r="I21" s="394">
        <v>8</v>
      </c>
      <c r="J21" s="394">
        <v>9</v>
      </c>
      <c r="K21" s="394">
        <v>10</v>
      </c>
      <c r="L21" s="394">
        <v>11</v>
      </c>
      <c r="M21" s="394">
        <v>12</v>
      </c>
      <c r="N21" s="394">
        <v>13</v>
      </c>
      <c r="O21" s="394">
        <v>14</v>
      </c>
      <c r="P21" s="394">
        <v>15</v>
      </c>
      <c r="Q21" s="394">
        <v>16</v>
      </c>
      <c r="R21" s="394">
        <v>17</v>
      </c>
      <c r="S21" s="394">
        <v>18</v>
      </c>
      <c r="T21" s="394">
        <v>19</v>
      </c>
      <c r="U21" s="394">
        <v>20</v>
      </c>
      <c r="V21" s="394">
        <v>21</v>
      </c>
      <c r="W21" s="394">
        <v>22</v>
      </c>
      <c r="X21" s="394">
        <v>23</v>
      </c>
      <c r="Y21" s="394">
        <v>24</v>
      </c>
      <c r="Z21" s="394">
        <v>25</v>
      </c>
      <c r="AA21" s="394">
        <v>26</v>
      </c>
      <c r="AB21" s="394">
        <v>27</v>
      </c>
      <c r="AC21" s="394">
        <v>28</v>
      </c>
      <c r="AD21" s="394">
        <v>29</v>
      </c>
      <c r="AE21" s="394">
        <v>30</v>
      </c>
      <c r="AF21" s="394">
        <v>31</v>
      </c>
      <c r="AG21" s="394">
        <v>32</v>
      </c>
      <c r="AH21" s="394">
        <v>33</v>
      </c>
      <c r="AI21" s="394">
        <v>34</v>
      </c>
      <c r="AJ21" s="394">
        <v>35</v>
      </c>
      <c r="AK21" s="394">
        <v>36</v>
      </c>
      <c r="AL21" s="394">
        <v>37</v>
      </c>
      <c r="AM21" s="394">
        <v>38</v>
      </c>
      <c r="AN21" s="394">
        <v>39</v>
      </c>
      <c r="AO21" s="394">
        <v>40</v>
      </c>
      <c r="AP21" s="394">
        <v>41</v>
      </c>
      <c r="AQ21" s="394">
        <v>42</v>
      </c>
      <c r="AR21" s="394">
        <v>43</v>
      </c>
      <c r="AS21" s="394">
        <v>44</v>
      </c>
      <c r="AT21" s="394">
        <v>45</v>
      </c>
      <c r="AU21" s="394">
        <v>46</v>
      </c>
      <c r="AV21" s="394">
        <v>47</v>
      </c>
      <c r="AW21" s="394">
        <v>48</v>
      </c>
      <c r="AX21" s="394">
        <v>49</v>
      </c>
      <c r="AY21" s="394">
        <v>50</v>
      </c>
      <c r="AZ21" s="394">
        <v>51</v>
      </c>
      <c r="BA21" s="394">
        <v>52</v>
      </c>
      <c r="BB21" s="710"/>
      <c r="BC21" s="710"/>
      <c r="BD21" s="710"/>
      <c r="BE21" s="710"/>
      <c r="BF21" s="710"/>
      <c r="BG21" s="710"/>
      <c r="BH21" s="710"/>
      <c r="BI21" s="710"/>
    </row>
    <row r="22" spans="1:61" s="46" customFormat="1" ht="21" x14ac:dyDescent="0.2">
      <c r="A22" s="395" t="s">
        <v>62</v>
      </c>
      <c r="B22" s="120"/>
      <c r="C22" s="120"/>
      <c r="D22" s="120"/>
      <c r="E22" s="120"/>
      <c r="F22" s="472"/>
      <c r="G22" s="472" t="s">
        <v>291</v>
      </c>
      <c r="H22" s="472"/>
      <c r="I22" s="472"/>
      <c r="J22" s="472"/>
      <c r="K22" s="472"/>
      <c r="L22" s="472"/>
      <c r="M22" s="522"/>
      <c r="N22" s="522"/>
      <c r="O22" s="522"/>
      <c r="P22" s="522"/>
      <c r="Q22" s="522"/>
      <c r="R22" s="522"/>
      <c r="S22" s="522"/>
      <c r="T22" s="522"/>
      <c r="U22" s="522" t="s">
        <v>65</v>
      </c>
      <c r="V22" s="522" t="s">
        <v>65</v>
      </c>
      <c r="W22" s="522" t="s">
        <v>65</v>
      </c>
      <c r="X22" s="522"/>
      <c r="Y22" s="472" t="s">
        <v>291</v>
      </c>
      <c r="Z22" s="472"/>
      <c r="AA22" s="472"/>
      <c r="AB22" s="472"/>
      <c r="AC22" s="472"/>
      <c r="AD22" s="476"/>
      <c r="AE22" s="472"/>
      <c r="AF22" s="472"/>
      <c r="AG22" s="472"/>
      <c r="AH22" s="472"/>
      <c r="AI22" s="472"/>
      <c r="AJ22" s="472"/>
      <c r="AK22" s="472"/>
      <c r="AL22" s="472"/>
      <c r="AM22" s="472"/>
      <c r="AN22" s="472"/>
      <c r="AO22" s="472"/>
      <c r="AP22" s="472" t="s">
        <v>65</v>
      </c>
      <c r="AQ22" s="472" t="s">
        <v>65</v>
      </c>
      <c r="AR22" s="472" t="s">
        <v>65</v>
      </c>
      <c r="AS22" s="472" t="s">
        <v>72</v>
      </c>
      <c r="AT22" s="472" t="s">
        <v>72</v>
      </c>
      <c r="AU22" s="472" t="s">
        <v>72</v>
      </c>
      <c r="AV22" s="472" t="s">
        <v>72</v>
      </c>
      <c r="AW22" s="472" t="s">
        <v>72</v>
      </c>
      <c r="AX22" s="472" t="s">
        <v>72</v>
      </c>
      <c r="AY22" s="472" t="s">
        <v>72</v>
      </c>
      <c r="AZ22" s="472" t="s">
        <v>72</v>
      </c>
      <c r="BA22" s="472" t="s">
        <v>72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09">
        <f>SUM(BB22:BH22)</f>
        <v>52</v>
      </c>
    </row>
    <row r="23" spans="1:61" s="46" customFormat="1" ht="21" x14ac:dyDescent="0.2">
      <c r="A23" s="395" t="s">
        <v>63</v>
      </c>
      <c r="B23" s="472" t="s">
        <v>291</v>
      </c>
      <c r="C23" s="120"/>
      <c r="D23" s="120"/>
      <c r="E23" s="120"/>
      <c r="F23" s="472"/>
      <c r="G23" s="521" t="s">
        <v>65</v>
      </c>
      <c r="H23" s="120" t="s">
        <v>359</v>
      </c>
      <c r="I23" s="120" t="s">
        <v>359</v>
      </c>
      <c r="J23" s="522" t="s">
        <v>359</v>
      </c>
      <c r="K23" s="522" t="s">
        <v>359</v>
      </c>
      <c r="L23" s="522" t="s">
        <v>68</v>
      </c>
      <c r="M23" s="522" t="s">
        <v>68</v>
      </c>
      <c r="N23" s="522" t="s">
        <v>68</v>
      </c>
      <c r="O23" s="522" t="s">
        <v>68</v>
      </c>
      <c r="P23" s="522" t="s">
        <v>68</v>
      </c>
      <c r="Q23" s="522" t="s">
        <v>68</v>
      </c>
      <c r="R23" s="522" t="s">
        <v>68</v>
      </c>
      <c r="S23" s="127" t="s">
        <v>374</v>
      </c>
      <c r="T23" s="522"/>
      <c r="U23" s="522"/>
      <c r="V23" s="522"/>
      <c r="W23" s="522"/>
      <c r="X23" s="522"/>
      <c r="Y23" s="472"/>
      <c r="Z23" s="472"/>
      <c r="AA23" s="472"/>
      <c r="AB23" s="472"/>
      <c r="AC23" s="472"/>
      <c r="AD23" s="476"/>
      <c r="AE23" s="472"/>
      <c r="AF23" s="472"/>
      <c r="AG23" s="472"/>
      <c r="AH23" s="472"/>
      <c r="AI23" s="472"/>
      <c r="AJ23" s="472"/>
      <c r="AK23" s="472"/>
      <c r="AL23" s="472"/>
      <c r="AM23" s="472"/>
      <c r="AN23" s="472"/>
      <c r="AO23" s="472"/>
      <c r="AP23" s="472"/>
      <c r="AQ23" s="472"/>
      <c r="AR23" s="472"/>
      <c r="AS23" s="472"/>
      <c r="AT23" s="472"/>
      <c r="AU23" s="472"/>
      <c r="AV23" s="472"/>
      <c r="AW23" s="472"/>
      <c r="AX23" s="472"/>
      <c r="AY23" s="472"/>
      <c r="AZ23" s="472"/>
      <c r="BA23" s="472"/>
      <c r="BB23" s="99">
        <v>4</v>
      </c>
      <c r="BC23" s="99">
        <v>1</v>
      </c>
      <c r="BD23" s="99">
        <v>1</v>
      </c>
      <c r="BE23" s="99">
        <v>4</v>
      </c>
      <c r="BF23" s="99">
        <v>7</v>
      </c>
      <c r="BG23" s="99">
        <v>1</v>
      </c>
      <c r="BH23" s="99"/>
      <c r="BI23" s="409">
        <f t="shared" ref="BI23" si="0">SUM(BB23:BH23)</f>
        <v>18</v>
      </c>
    </row>
    <row r="24" spans="1:61" s="46" customFormat="1" ht="21" x14ac:dyDescent="0.2">
      <c r="A24" s="396" t="s">
        <v>17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8"/>
      <c r="Z24" s="399"/>
      <c r="AA24" s="399"/>
      <c r="AB24" s="399"/>
      <c r="AC24" s="399"/>
      <c r="AD24" s="399"/>
      <c r="AE24" s="399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7"/>
      <c r="AS24" s="397"/>
      <c r="AT24" s="397"/>
      <c r="AU24" s="397"/>
      <c r="AV24" s="397"/>
      <c r="AW24" s="397"/>
      <c r="AX24" s="397"/>
      <c r="AY24" s="397"/>
      <c r="AZ24" s="397"/>
      <c r="BA24" s="400"/>
      <c r="BB24" s="408">
        <f t="shared" ref="BB24:BH24" si="1">SUM(BB22:BB23)</f>
        <v>39</v>
      </c>
      <c r="BC24" s="408">
        <f t="shared" si="1"/>
        <v>7</v>
      </c>
      <c r="BD24" s="408">
        <f t="shared" si="1"/>
        <v>3</v>
      </c>
      <c r="BE24" s="408">
        <f t="shared" si="1"/>
        <v>4</v>
      </c>
      <c r="BF24" s="408">
        <f t="shared" si="1"/>
        <v>7</v>
      </c>
      <c r="BG24" s="408">
        <f t="shared" si="1"/>
        <v>1</v>
      </c>
      <c r="BH24" s="408">
        <f t="shared" si="1"/>
        <v>9</v>
      </c>
      <c r="BI24" s="409">
        <f>SUM(BB24:BH24)</f>
        <v>70</v>
      </c>
    </row>
    <row r="25" spans="1:61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25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25">
      <c r="A27" s="101"/>
      <c r="B27" s="471" t="s">
        <v>291</v>
      </c>
      <c r="C27" s="477" t="s">
        <v>294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8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75" x14ac:dyDescent="0.25">
      <c r="A29" s="711" t="str">
        <f>'Титул денна'!A29:BI29</f>
        <v>ПРАКТИКИ:  В - виробнича;  П - переддипломна</v>
      </c>
      <c r="B29" s="712"/>
      <c r="C29" s="712"/>
      <c r="D29" s="712"/>
      <c r="E29" s="712"/>
      <c r="F29" s="712"/>
      <c r="G29" s="712"/>
      <c r="H29" s="712"/>
      <c r="I29" s="712"/>
      <c r="J29" s="712"/>
      <c r="K29" s="712"/>
      <c r="L29" s="712"/>
      <c r="M29" s="712"/>
      <c r="N29" s="712"/>
      <c r="O29" s="712"/>
      <c r="P29" s="712"/>
      <c r="Q29" s="712"/>
      <c r="R29" s="712"/>
      <c r="S29" s="712"/>
      <c r="T29" s="712"/>
      <c r="U29" s="712"/>
      <c r="V29" s="712"/>
      <c r="W29" s="712"/>
      <c r="X29" s="712"/>
      <c r="Y29" s="712"/>
      <c r="Z29" s="712"/>
      <c r="AA29" s="712"/>
      <c r="AB29" s="712"/>
      <c r="AC29" s="712"/>
      <c r="AD29" s="712"/>
      <c r="AE29" s="712"/>
      <c r="AF29" s="712"/>
      <c r="AG29" s="712"/>
      <c r="AH29" s="712"/>
      <c r="AI29" s="712"/>
      <c r="AJ29" s="712"/>
      <c r="AK29" s="712"/>
      <c r="AL29" s="712"/>
      <c r="AM29" s="712"/>
      <c r="AN29" s="712"/>
      <c r="AO29" s="712"/>
      <c r="AP29" s="712"/>
      <c r="AQ29" s="712"/>
      <c r="AR29" s="712"/>
      <c r="AS29" s="712"/>
      <c r="AT29" s="712"/>
      <c r="AU29" s="712"/>
      <c r="AV29" s="712"/>
      <c r="AW29" s="712"/>
      <c r="AX29" s="712"/>
      <c r="AY29" s="712"/>
      <c r="AZ29" s="712"/>
      <c r="BA29" s="712"/>
      <c r="BB29" s="712"/>
      <c r="BC29" s="712"/>
      <c r="BD29" s="712"/>
      <c r="BE29" s="712"/>
      <c r="BF29" s="712"/>
      <c r="BG29" s="712"/>
      <c r="BH29" s="712"/>
      <c r="BI29" s="712"/>
    </row>
    <row r="30" spans="1:61" ht="33" customHeight="1" x14ac:dyDescent="0.2">
      <c r="A30" s="404" t="s">
        <v>120</v>
      </c>
      <c r="AC30" s="539" t="s">
        <v>130</v>
      </c>
      <c r="AD30" s="539"/>
      <c r="AE30" s="539"/>
      <c r="AF30" s="539"/>
      <c r="AG30" s="539"/>
      <c r="AH30" s="539"/>
      <c r="AI30" s="539"/>
      <c r="AJ30" s="539"/>
      <c r="AK30" s="539"/>
      <c r="AL30" s="539"/>
      <c r="AM30" s="539"/>
      <c r="AN30" s="539"/>
      <c r="AO30" s="539"/>
      <c r="AP30" s="539"/>
      <c r="AQ30" s="539"/>
      <c r="AR30" s="539"/>
      <c r="AS30" s="539"/>
      <c r="AT30" s="539"/>
      <c r="AU30" s="539"/>
      <c r="AV30" s="539"/>
      <c r="AW30" s="539"/>
      <c r="AX30" s="539"/>
      <c r="AY30" s="539"/>
      <c r="AZ30" s="539"/>
      <c r="BA30" s="539"/>
      <c r="BB30" s="539"/>
      <c r="BC30" s="539"/>
      <c r="BD30" s="539"/>
      <c r="BE30" s="539"/>
      <c r="BF30" s="539"/>
      <c r="BG30" s="539"/>
      <c r="BH30" s="539"/>
      <c r="BI30" s="539"/>
    </row>
    <row r="31" spans="1:61" ht="15.75" x14ac:dyDescent="0.25">
      <c r="A31" s="405" t="s">
        <v>121</v>
      </c>
    </row>
    <row r="32" spans="1:61" ht="15.75" x14ac:dyDescent="0.25">
      <c r="A32" s="401" t="s">
        <v>70</v>
      </c>
      <c r="C32" s="406"/>
      <c r="D32" s="401"/>
      <c r="E32" s="401"/>
      <c r="F32" s="401" t="s">
        <v>71</v>
      </c>
      <c r="G32" s="401"/>
      <c r="H32" s="401"/>
      <c r="I32" s="401"/>
      <c r="J32" s="401"/>
      <c r="K32" s="406"/>
      <c r="L32" s="406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6"/>
      <c r="Y32" s="406"/>
      <c r="Z32" s="401"/>
      <c r="AA32" s="401"/>
      <c r="AB32" s="401"/>
      <c r="AC32" s="401"/>
      <c r="AD32" s="401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403"/>
      <c r="AZ32" s="403"/>
      <c r="BA32" s="403"/>
    </row>
    <row r="33" spans="1:2" x14ac:dyDescent="0.2">
      <c r="A33" s="407" t="s">
        <v>69</v>
      </c>
      <c r="B33" s="402" t="s">
        <v>115</v>
      </c>
    </row>
  </sheetData>
  <sheetProtection sheet="1" formatCells="0" formatColumns="0" formatRows="0"/>
  <mergeCells count="46">
    <mergeCell ref="M10:BB10"/>
    <mergeCell ref="H1:O1"/>
    <mergeCell ref="AX1:BB1"/>
    <mergeCell ref="B2:X2"/>
    <mergeCell ref="B3:U3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S20:V20"/>
    <mergeCell ref="AB20:AE20"/>
    <mergeCell ref="AF20:AI20"/>
    <mergeCell ref="AO20:AR20"/>
    <mergeCell ref="AS20:AV20"/>
    <mergeCell ref="AC30:BI30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29:BI29"/>
    <mergeCell ref="F20:I20"/>
    <mergeCell ref="O20:R20"/>
  </mergeCells>
  <dataValidations count="3">
    <dataValidation errorStyle="warning" allowBlank="1" showInputMessage="1" showErrorMessage="1" sqref="M13:BB13 AX1:BB1"/>
    <dataValidation type="list" allowBlank="1" showInputMessage="1" showErrorMessage="1" sqref="P18 AH18">
      <formula1>" , денна, заочна (дистанційна), вечірня"</formula1>
    </dataValidation>
    <dataValidation errorStyle="information" showInputMessage="1" showErrorMessage="1" sqref="Q18:AA18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U207"/>
  <sheetViews>
    <sheetView tabSelected="1" view="pageBreakPreview" topLeftCell="A83" zoomScale="105" zoomScaleSheetLayoutView="105" workbookViewId="0">
      <selection activeCell="L138" sqref="L138:O138"/>
    </sheetView>
  </sheetViews>
  <sheetFormatPr defaultColWidth="9.140625" defaultRowHeight="12.75" x14ac:dyDescent="0.2"/>
  <cols>
    <col min="1" max="1" width="7.42578125" style="29" bestFit="1" customWidth="1"/>
    <col min="2" max="2" width="28" style="365" customWidth="1"/>
    <col min="3" max="3" width="5.42578125" style="367" customWidth="1"/>
    <col min="4" max="14" width="2.42578125" style="363" customWidth="1"/>
    <col min="15" max="16" width="2" style="363" customWidth="1"/>
    <col min="17" max="17" width="2.140625" style="363" customWidth="1"/>
    <col min="18" max="18" width="2" style="363" customWidth="1"/>
    <col min="19" max="19" width="1.85546875" style="363" customWidth="1"/>
    <col min="20" max="20" width="2.140625" style="363" customWidth="1"/>
    <col min="21" max="23" width="2.42578125" style="363" customWidth="1"/>
    <col min="24" max="24" width="6" style="363" customWidth="1"/>
    <col min="25" max="25" width="5.28515625" style="363" customWidth="1"/>
    <col min="26" max="28" width="4.5703125" style="363" customWidth="1"/>
    <col min="29" max="29" width="5.7109375" style="363" customWidth="1"/>
    <col min="30" max="45" width="4.5703125" style="363" customWidth="1"/>
    <col min="46" max="61" width="4.5703125" style="363" hidden="1" customWidth="1"/>
    <col min="62" max="62" width="5.7109375" style="65" bestFit="1" customWidth="1"/>
    <col min="63" max="63" width="4.5703125" style="33" hidden="1" customWidth="1"/>
    <col min="64" max="64" width="9.5703125" style="33" hidden="1" customWidth="1"/>
    <col min="65" max="66" width="5" style="33" hidden="1" customWidth="1"/>
    <col min="67" max="67" width="5.28515625" style="33" hidden="1" customWidth="1"/>
    <col min="68" max="68" width="5.140625" style="33" hidden="1" customWidth="1"/>
    <col min="69" max="69" width="5" style="33" hidden="1" customWidth="1"/>
    <col min="70" max="70" width="5.42578125" style="33" hidden="1" customWidth="1"/>
    <col min="71" max="71" width="5.7109375" style="33" hidden="1" customWidth="1"/>
    <col min="72" max="72" width="6" style="33" hidden="1" customWidth="1"/>
    <col min="73" max="73" width="6.42578125" style="33" hidden="1" customWidth="1"/>
    <col min="74" max="74" width="4.7109375" style="33" hidden="1" customWidth="1"/>
    <col min="75" max="82" width="5.7109375" style="33" hidden="1" customWidth="1"/>
    <col min="83" max="83" width="5.7109375" style="359" hidden="1" customWidth="1"/>
    <col min="84" max="84" width="6.140625" style="360" hidden="1" customWidth="1"/>
    <col min="85" max="85" width="4.28515625" style="33" hidden="1" customWidth="1"/>
    <col min="86" max="89" width="3.7109375" style="33" hidden="1" customWidth="1"/>
    <col min="90" max="92" width="5.5703125" style="33" hidden="1" customWidth="1"/>
    <col min="93" max="93" width="4.42578125" style="33" hidden="1" customWidth="1"/>
    <col min="94" max="98" width="3.7109375" style="33" hidden="1" customWidth="1"/>
    <col min="99" max="99" width="4.85546875" style="33" hidden="1" customWidth="1"/>
    <col min="100" max="106" width="3.7109375" style="33" hidden="1" customWidth="1"/>
    <col min="107" max="107" width="5.42578125" style="33" hidden="1" customWidth="1"/>
    <col min="108" max="116" width="4.5703125" style="33" hidden="1" customWidth="1"/>
    <col min="117" max="124" width="5.140625" style="33" hidden="1" customWidth="1"/>
    <col min="125" max="125" width="5.7109375" style="33" hidden="1" customWidth="1"/>
    <col min="126" max="129" width="5.5703125" style="33" hidden="1" customWidth="1"/>
    <col min="130" max="130" width="4" style="33" hidden="1" customWidth="1"/>
    <col min="131" max="135" width="0" style="33" hidden="1" customWidth="1"/>
    <col min="136" max="16384" width="9.140625" style="33"/>
  </cols>
  <sheetData>
    <row r="1" spans="1:135" s="271" customFormat="1" ht="13.5" hidden="1" customHeight="1" x14ac:dyDescent="0.2">
      <c r="B1" s="272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CE1" s="274"/>
      <c r="CF1" s="275"/>
    </row>
    <row r="2" spans="1:135" s="19" customFormat="1" ht="16.5" customHeight="1" x14ac:dyDescent="0.25">
      <c r="A2" s="767" t="s">
        <v>7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AM2" s="767"/>
      <c r="AN2" s="767"/>
      <c r="AO2" s="767"/>
      <c r="AP2" s="767"/>
      <c r="AQ2" s="767"/>
      <c r="AR2" s="767"/>
      <c r="AS2" s="767"/>
      <c r="AT2" s="767"/>
      <c r="AU2" s="767"/>
      <c r="AV2" s="767"/>
      <c r="AW2" s="767"/>
      <c r="AX2" s="767"/>
      <c r="AY2" s="767"/>
      <c r="AZ2" s="767"/>
      <c r="BA2" s="767"/>
      <c r="BB2" s="767"/>
      <c r="BC2" s="767"/>
      <c r="BD2" s="767"/>
      <c r="BE2" s="767"/>
      <c r="BF2" s="767"/>
      <c r="BG2" s="767"/>
      <c r="BH2" s="767"/>
      <c r="BI2" s="767"/>
      <c r="BJ2" s="21"/>
      <c r="BK2" s="25" t="s">
        <v>37</v>
      </c>
      <c r="BW2" s="276" t="s">
        <v>90</v>
      </c>
      <c r="BX2" s="276" t="s">
        <v>131</v>
      </c>
      <c r="BY2" s="276" t="s">
        <v>89</v>
      </c>
      <c r="BZ2" s="276" t="s">
        <v>88</v>
      </c>
      <c r="CA2" s="276" t="s">
        <v>132</v>
      </c>
      <c r="CB2" s="276" t="s">
        <v>91</v>
      </c>
      <c r="CC2" s="276" t="s">
        <v>136</v>
      </c>
      <c r="CD2" s="276" t="s">
        <v>92</v>
      </c>
      <c r="CE2" s="277" t="s">
        <v>124</v>
      </c>
      <c r="CF2" s="278" t="s">
        <v>93</v>
      </c>
      <c r="CG2" s="276" t="s">
        <v>133</v>
      </c>
      <c r="CH2" s="276" t="s">
        <v>134</v>
      </c>
      <c r="CI2" s="276" t="s">
        <v>94</v>
      </c>
      <c r="CJ2" s="276" t="s">
        <v>95</v>
      </c>
      <c r="CK2" s="276" t="s">
        <v>125</v>
      </c>
      <c r="CL2" s="276" t="s">
        <v>96</v>
      </c>
      <c r="CM2" s="276" t="s">
        <v>126</v>
      </c>
      <c r="CN2" s="276" t="s">
        <v>97</v>
      </c>
      <c r="CO2" s="276" t="s">
        <v>98</v>
      </c>
      <c r="CP2" s="276" t="s">
        <v>99</v>
      </c>
      <c r="CQ2" s="276" t="s">
        <v>100</v>
      </c>
      <c r="CR2" s="276" t="s">
        <v>101</v>
      </c>
      <c r="CS2" s="276" t="s">
        <v>102</v>
      </c>
      <c r="CT2" s="276" t="s">
        <v>129</v>
      </c>
      <c r="CU2" s="276" t="s">
        <v>103</v>
      </c>
      <c r="CV2" s="276" t="s">
        <v>104</v>
      </c>
      <c r="CW2" s="276" t="s">
        <v>105</v>
      </c>
      <c r="CX2" s="276" t="s">
        <v>106</v>
      </c>
      <c r="CY2" s="276" t="s">
        <v>135</v>
      </c>
      <c r="CZ2" s="276" t="s">
        <v>107</v>
      </c>
      <c r="DA2" s="276" t="s">
        <v>108</v>
      </c>
      <c r="DB2" s="276" t="s">
        <v>127</v>
      </c>
      <c r="DC2" s="276" t="s">
        <v>128</v>
      </c>
    </row>
    <row r="3" spans="1:135" s="19" customFormat="1" ht="13.5" customHeight="1" x14ac:dyDescent="0.2">
      <c r="A3" s="768" t="s">
        <v>118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  <c r="T3" s="769"/>
      <c r="U3" s="769"/>
      <c r="V3" s="769"/>
      <c r="W3" s="769"/>
      <c r="X3" s="769"/>
      <c r="Y3" s="769"/>
      <c r="Z3" s="769"/>
      <c r="AA3" s="769"/>
      <c r="AB3" s="769"/>
      <c r="AC3" s="769"/>
      <c r="AD3" s="769"/>
      <c r="AE3" s="769"/>
      <c r="AF3" s="769"/>
      <c r="AG3" s="769"/>
      <c r="AH3" s="769"/>
      <c r="AI3" s="769"/>
      <c r="AJ3" s="769"/>
      <c r="AK3" s="769"/>
      <c r="AL3" s="769"/>
      <c r="AM3" s="769"/>
      <c r="AN3" s="769"/>
      <c r="AO3" s="769"/>
      <c r="AP3" s="769"/>
      <c r="AQ3" s="769"/>
      <c r="AR3" s="769"/>
      <c r="AS3" s="769"/>
      <c r="AT3" s="769"/>
      <c r="AU3" s="769"/>
      <c r="AV3" s="769"/>
      <c r="AW3" s="769"/>
      <c r="AX3" s="769"/>
      <c r="AY3" s="769"/>
      <c r="AZ3" s="769"/>
      <c r="BA3" s="769"/>
      <c r="BB3" s="769"/>
      <c r="BC3" s="769"/>
      <c r="BD3" s="769"/>
      <c r="BE3" s="769"/>
      <c r="BF3" s="769"/>
      <c r="BG3" s="769"/>
      <c r="BH3" s="769"/>
      <c r="BI3" s="770"/>
      <c r="BJ3" s="21"/>
      <c r="BL3" s="593" t="s">
        <v>75</v>
      </c>
      <c r="BM3" s="593"/>
      <c r="BN3" s="593"/>
      <c r="BO3" s="593"/>
      <c r="BP3" s="593"/>
      <c r="BQ3" s="593"/>
      <c r="BR3" s="593"/>
      <c r="BS3" s="593"/>
      <c r="CE3" s="211"/>
      <c r="CF3" s="225"/>
      <c r="CP3" s="138"/>
      <c r="CQ3" s="138"/>
    </row>
    <row r="4" spans="1:135" s="19" customFormat="1" ht="12.75" customHeight="1" x14ac:dyDescent="0.2">
      <c r="A4" s="771" t="str">
        <f>'Титул денна'!AX1</f>
        <v>магістр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2"/>
      <c r="AA4" s="772"/>
      <c r="AB4" s="772"/>
      <c r="AC4" s="772"/>
      <c r="AD4" s="772"/>
      <c r="AE4" s="772"/>
      <c r="AF4" s="772"/>
      <c r="AG4" s="772"/>
      <c r="AH4" s="772"/>
      <c r="AI4" s="772"/>
      <c r="AJ4" s="772"/>
      <c r="AK4" s="772"/>
      <c r="AL4" s="772"/>
      <c r="AM4" s="772"/>
      <c r="AN4" s="772"/>
      <c r="AO4" s="772"/>
      <c r="AP4" s="772"/>
      <c r="AQ4" s="772"/>
      <c r="AR4" s="772"/>
      <c r="AS4" s="772"/>
      <c r="AT4" s="772"/>
      <c r="AU4" s="772"/>
      <c r="AV4" s="772"/>
      <c r="AW4" s="772"/>
      <c r="AX4" s="772"/>
      <c r="AY4" s="772"/>
      <c r="AZ4" s="772"/>
      <c r="BA4" s="772"/>
      <c r="BB4" s="772"/>
      <c r="BC4" s="772"/>
      <c r="BD4" s="772"/>
      <c r="BE4" s="772"/>
      <c r="BF4" s="772"/>
      <c r="BG4" s="772"/>
      <c r="BH4" s="772"/>
      <c r="BI4" s="773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1"/>
      <c r="CF4" s="225"/>
    </row>
    <row r="5" spans="1:135" s="27" customFormat="1" ht="12.75" customHeight="1" x14ac:dyDescent="0.2">
      <c r="A5" s="774" t="s">
        <v>139</v>
      </c>
      <c r="B5" s="777" t="s">
        <v>8</v>
      </c>
      <c r="C5" s="780" t="s">
        <v>9</v>
      </c>
      <c r="D5" s="746" t="s">
        <v>10</v>
      </c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47"/>
      <c r="S5" s="747"/>
      <c r="T5" s="747"/>
      <c r="U5" s="747"/>
      <c r="V5" s="747"/>
      <c r="W5" s="748"/>
      <c r="X5" s="752" t="s">
        <v>3</v>
      </c>
      <c r="Y5" s="753"/>
      <c r="Z5" s="753"/>
      <c r="AA5" s="753"/>
      <c r="AB5" s="753"/>
      <c r="AC5" s="754"/>
      <c r="AD5" s="752" t="s">
        <v>11</v>
      </c>
      <c r="AE5" s="753"/>
      <c r="AF5" s="753"/>
      <c r="AG5" s="753"/>
      <c r="AH5" s="753"/>
      <c r="AI5" s="753"/>
      <c r="AJ5" s="753"/>
      <c r="AK5" s="753"/>
      <c r="AL5" s="753"/>
      <c r="AM5" s="753"/>
      <c r="AN5" s="753"/>
      <c r="AO5" s="753"/>
      <c r="AP5" s="753"/>
      <c r="AQ5" s="753"/>
      <c r="AR5" s="753"/>
      <c r="AS5" s="753"/>
      <c r="AT5" s="753"/>
      <c r="AU5" s="753"/>
      <c r="AV5" s="753"/>
      <c r="AW5" s="753"/>
      <c r="AX5" s="753"/>
      <c r="AY5" s="753"/>
      <c r="AZ5" s="753"/>
      <c r="BA5" s="753"/>
      <c r="BB5" s="753"/>
      <c r="BC5" s="753"/>
      <c r="BD5" s="753"/>
      <c r="BE5" s="753"/>
      <c r="BF5" s="753"/>
      <c r="BG5" s="753"/>
      <c r="BH5" s="753"/>
      <c r="BI5" s="754"/>
      <c r="BJ5" s="60"/>
      <c r="BL5" s="279">
        <v>1</v>
      </c>
      <c r="BM5" s="279">
        <v>1</v>
      </c>
      <c r="BN5" s="279">
        <v>1</v>
      </c>
      <c r="BO5" s="279">
        <v>1</v>
      </c>
      <c r="BP5" s="279">
        <v>1</v>
      </c>
      <c r="BQ5" s="279">
        <v>1</v>
      </c>
      <c r="BR5" s="279">
        <v>1</v>
      </c>
      <c r="BS5" s="279">
        <v>1</v>
      </c>
      <c r="BX5"/>
      <c r="BY5"/>
      <c r="BZ5"/>
      <c r="CA5"/>
      <c r="CB5"/>
      <c r="CC5"/>
      <c r="CD5"/>
      <c r="CE5" s="280"/>
      <c r="CF5" s="281"/>
    </row>
    <row r="6" spans="1:135" s="28" customFormat="1" ht="17.25" customHeight="1" x14ac:dyDescent="0.2">
      <c r="A6" s="775"/>
      <c r="B6" s="778"/>
      <c r="C6" s="780"/>
      <c r="D6" s="755" t="s">
        <v>12</v>
      </c>
      <c r="E6" s="756"/>
      <c r="F6" s="756"/>
      <c r="G6" s="757"/>
      <c r="H6" s="764" t="s">
        <v>13</v>
      </c>
      <c r="I6" s="764"/>
      <c r="J6" s="764"/>
      <c r="K6" s="764"/>
      <c r="L6" s="764"/>
      <c r="M6" s="764"/>
      <c r="N6" s="764"/>
      <c r="O6" s="765" t="s">
        <v>14</v>
      </c>
      <c r="P6" s="765" t="s">
        <v>15</v>
      </c>
      <c r="Q6" s="764" t="s">
        <v>16</v>
      </c>
      <c r="R6" s="764"/>
      <c r="S6" s="764"/>
      <c r="T6" s="764"/>
      <c r="U6" s="764"/>
      <c r="V6" s="764"/>
      <c r="W6" s="764"/>
      <c r="X6" s="766" t="s">
        <v>17</v>
      </c>
      <c r="Y6" s="766"/>
      <c r="Z6" s="764" t="s">
        <v>181</v>
      </c>
      <c r="AA6" s="764" t="s">
        <v>182</v>
      </c>
      <c r="AB6" s="764" t="s">
        <v>183</v>
      </c>
      <c r="AC6" s="764" t="s">
        <v>0</v>
      </c>
      <c r="AD6" s="746" t="s">
        <v>18</v>
      </c>
      <c r="AE6" s="747"/>
      <c r="AF6" s="747"/>
      <c r="AG6" s="747"/>
      <c r="AH6" s="747"/>
      <c r="AI6" s="747"/>
      <c r="AJ6" s="747"/>
      <c r="AK6" s="748"/>
      <c r="AL6" s="746" t="s">
        <v>19</v>
      </c>
      <c r="AM6" s="747"/>
      <c r="AN6" s="747"/>
      <c r="AO6" s="747"/>
      <c r="AP6" s="747"/>
      <c r="AQ6" s="747"/>
      <c r="AR6" s="747"/>
      <c r="AS6" s="748"/>
      <c r="AT6" s="752" t="s">
        <v>20</v>
      </c>
      <c r="AU6" s="753"/>
      <c r="AV6" s="753"/>
      <c r="AW6" s="753"/>
      <c r="AX6" s="753"/>
      <c r="AY6" s="753"/>
      <c r="AZ6" s="753"/>
      <c r="BA6" s="754"/>
      <c r="BB6" s="752" t="s">
        <v>21</v>
      </c>
      <c r="BC6" s="753"/>
      <c r="BD6" s="753"/>
      <c r="BE6" s="753"/>
      <c r="BF6" s="753"/>
      <c r="BG6" s="753"/>
      <c r="BH6" s="753"/>
      <c r="BI6" s="754"/>
      <c r="BJ6" s="61"/>
      <c r="BK6" s="27" t="s">
        <v>76</v>
      </c>
      <c r="BL6" s="282">
        <v>1</v>
      </c>
      <c r="BM6" s="28" t="s">
        <v>78</v>
      </c>
      <c r="BO6" s="28" t="s">
        <v>77</v>
      </c>
      <c r="BP6" s="283">
        <v>1.5</v>
      </c>
      <c r="BQ6" s="28" t="s">
        <v>79</v>
      </c>
      <c r="BT6" s="29"/>
      <c r="BX6"/>
      <c r="BY6"/>
      <c r="BZ6"/>
      <c r="CA6"/>
      <c r="CB6"/>
      <c r="CC6"/>
      <c r="CD6"/>
      <c r="CE6" s="284"/>
      <c r="CF6" s="285"/>
    </row>
    <row r="7" spans="1:135" s="28" customFormat="1" ht="17.25" customHeight="1" x14ac:dyDescent="0.2">
      <c r="A7" s="775"/>
      <c r="B7" s="778"/>
      <c r="C7" s="780"/>
      <c r="D7" s="758"/>
      <c r="E7" s="759"/>
      <c r="F7" s="759"/>
      <c r="G7" s="760"/>
      <c r="H7" s="764"/>
      <c r="I7" s="764"/>
      <c r="J7" s="764"/>
      <c r="K7" s="764"/>
      <c r="L7" s="764"/>
      <c r="M7" s="764"/>
      <c r="N7" s="764"/>
      <c r="O7" s="765"/>
      <c r="P7" s="765"/>
      <c r="Q7" s="764"/>
      <c r="R7" s="764"/>
      <c r="S7" s="764"/>
      <c r="T7" s="764"/>
      <c r="U7" s="764"/>
      <c r="V7" s="764"/>
      <c r="W7" s="764"/>
      <c r="X7" s="764" t="s">
        <v>22</v>
      </c>
      <c r="Y7" s="764" t="s">
        <v>23</v>
      </c>
      <c r="Z7" s="764"/>
      <c r="AA7" s="764"/>
      <c r="AB7" s="764"/>
      <c r="AC7" s="764"/>
      <c r="AD7" s="749">
        <v>1</v>
      </c>
      <c r="AE7" s="750"/>
      <c r="AF7" s="750"/>
      <c r="AG7" s="751"/>
      <c r="AH7" s="749">
        <v>2</v>
      </c>
      <c r="AI7" s="750"/>
      <c r="AJ7" s="750"/>
      <c r="AK7" s="751"/>
      <c r="AL7" s="749">
        <v>3</v>
      </c>
      <c r="AM7" s="750"/>
      <c r="AN7" s="750"/>
      <c r="AO7" s="751"/>
      <c r="AP7" s="749">
        <v>4</v>
      </c>
      <c r="AQ7" s="750"/>
      <c r="AR7" s="750"/>
      <c r="AS7" s="751"/>
      <c r="AT7" s="749">
        <v>5</v>
      </c>
      <c r="AU7" s="750"/>
      <c r="AV7" s="750"/>
      <c r="AW7" s="751"/>
      <c r="AX7" s="749">
        <v>6</v>
      </c>
      <c r="AY7" s="750"/>
      <c r="AZ7" s="750"/>
      <c r="BA7" s="751"/>
      <c r="BB7" s="749">
        <v>7</v>
      </c>
      <c r="BC7" s="750"/>
      <c r="BD7" s="750"/>
      <c r="BE7" s="751"/>
      <c r="BF7" s="749">
        <v>8</v>
      </c>
      <c r="BG7" s="750"/>
      <c r="BH7" s="750"/>
      <c r="BI7" s="751"/>
      <c r="BJ7" s="61"/>
      <c r="BK7" s="26" t="s">
        <v>32</v>
      </c>
      <c r="BL7" s="19"/>
      <c r="BM7" s="19"/>
      <c r="BN7" s="19"/>
      <c r="BO7" s="27"/>
      <c r="BP7" s="27"/>
      <c r="BQ7" s="27"/>
      <c r="BR7" s="57">
        <v>30</v>
      </c>
      <c r="BT7" s="30"/>
      <c r="CE7" s="284"/>
      <c r="CF7" s="285"/>
    </row>
    <row r="8" spans="1:135" s="28" customFormat="1" ht="17.25" customHeight="1" x14ac:dyDescent="0.25">
      <c r="A8" s="775"/>
      <c r="B8" s="778"/>
      <c r="C8" s="780"/>
      <c r="D8" s="758"/>
      <c r="E8" s="759"/>
      <c r="F8" s="759"/>
      <c r="G8" s="760"/>
      <c r="H8" s="764"/>
      <c r="I8" s="764"/>
      <c r="J8" s="764"/>
      <c r="K8" s="764"/>
      <c r="L8" s="764"/>
      <c r="M8" s="764"/>
      <c r="N8" s="764"/>
      <c r="O8" s="765"/>
      <c r="P8" s="765"/>
      <c r="Q8" s="764"/>
      <c r="R8" s="764"/>
      <c r="S8" s="764"/>
      <c r="T8" s="764"/>
      <c r="U8" s="764"/>
      <c r="V8" s="764"/>
      <c r="W8" s="764"/>
      <c r="X8" s="764"/>
      <c r="Y8" s="764"/>
      <c r="Z8" s="764"/>
      <c r="AA8" s="764"/>
      <c r="AB8" s="764"/>
      <c r="AC8" s="764"/>
      <c r="AD8" s="752" t="s">
        <v>347</v>
      </c>
      <c r="AE8" s="753"/>
      <c r="AF8" s="753"/>
      <c r="AG8" s="753"/>
      <c r="AH8" s="753"/>
      <c r="AI8" s="753"/>
      <c r="AJ8" s="753"/>
      <c r="AK8" s="753"/>
      <c r="AL8" s="753"/>
      <c r="AM8" s="753"/>
      <c r="AN8" s="753"/>
      <c r="AO8" s="753"/>
      <c r="AP8" s="753"/>
      <c r="AQ8" s="753"/>
      <c r="AR8" s="753"/>
      <c r="AS8" s="753"/>
      <c r="AT8" s="753"/>
      <c r="AU8" s="753"/>
      <c r="AV8" s="753"/>
      <c r="AW8" s="753"/>
      <c r="AX8" s="753"/>
      <c r="AY8" s="753"/>
      <c r="AZ8" s="753"/>
      <c r="BA8" s="753"/>
      <c r="BB8" s="753"/>
      <c r="BC8" s="753"/>
      <c r="BD8" s="753"/>
      <c r="BE8" s="753"/>
      <c r="BF8" s="753"/>
      <c r="BG8" s="753"/>
      <c r="BH8" s="753"/>
      <c r="BI8" s="754"/>
      <c r="BJ8" s="61"/>
      <c r="BK8" s="25" t="s">
        <v>39</v>
      </c>
      <c r="CE8" s="284"/>
      <c r="CF8" s="285"/>
      <c r="CI8" s="28" t="s">
        <v>110</v>
      </c>
      <c r="CQ8" s="28" t="s">
        <v>86</v>
      </c>
      <c r="DD8" s="28" t="s">
        <v>85</v>
      </c>
    </row>
    <row r="9" spans="1:135" s="28" customFormat="1" ht="17.25" customHeight="1" x14ac:dyDescent="0.2">
      <c r="A9" s="775"/>
      <c r="B9" s="778"/>
      <c r="C9" s="780"/>
      <c r="D9" s="758"/>
      <c r="E9" s="759"/>
      <c r="F9" s="759"/>
      <c r="G9" s="760"/>
      <c r="H9" s="764"/>
      <c r="I9" s="764"/>
      <c r="J9" s="764"/>
      <c r="K9" s="764"/>
      <c r="L9" s="764"/>
      <c r="M9" s="764"/>
      <c r="N9" s="764"/>
      <c r="O9" s="765"/>
      <c r="P9" s="765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597">
        <v>1</v>
      </c>
      <c r="AE9" s="598"/>
      <c r="AF9" s="598"/>
      <c r="AG9" s="599"/>
      <c r="AH9" s="597">
        <v>1</v>
      </c>
      <c r="AI9" s="598"/>
      <c r="AJ9" s="598"/>
      <c r="AK9" s="599"/>
      <c r="AL9" s="597">
        <v>1</v>
      </c>
      <c r="AM9" s="598"/>
      <c r="AN9" s="598"/>
      <c r="AO9" s="599"/>
      <c r="AP9" s="597"/>
      <c r="AQ9" s="598"/>
      <c r="AR9" s="598"/>
      <c r="AS9" s="599"/>
      <c r="AT9" s="597"/>
      <c r="AU9" s="598"/>
      <c r="AV9" s="598"/>
      <c r="AW9" s="599"/>
      <c r="AX9" s="597"/>
      <c r="AY9" s="598"/>
      <c r="AZ9" s="598"/>
      <c r="BA9" s="599"/>
      <c r="BB9" s="597"/>
      <c r="BC9" s="598"/>
      <c r="BD9" s="598"/>
      <c r="BE9" s="599"/>
      <c r="BF9" s="597"/>
      <c r="BG9" s="598"/>
      <c r="BH9" s="598"/>
      <c r="BI9" s="599"/>
      <c r="BJ9" s="62"/>
      <c r="CE9" s="284"/>
      <c r="CF9" s="286"/>
    </row>
    <row r="10" spans="1:135" s="28" customFormat="1" ht="17.25" customHeight="1" x14ac:dyDescent="0.2">
      <c r="A10" s="776"/>
      <c r="B10" s="779"/>
      <c r="C10" s="780"/>
      <c r="D10" s="761"/>
      <c r="E10" s="762"/>
      <c r="F10" s="762"/>
      <c r="G10" s="763"/>
      <c r="H10" s="764"/>
      <c r="I10" s="764"/>
      <c r="J10" s="764"/>
      <c r="K10" s="764"/>
      <c r="L10" s="764"/>
      <c r="M10" s="764"/>
      <c r="N10" s="764"/>
      <c r="O10" s="765"/>
      <c r="P10" s="765"/>
      <c r="Q10" s="764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52" t="s">
        <v>187</v>
      </c>
      <c r="AE10" s="753"/>
      <c r="AF10" s="753"/>
      <c r="AG10" s="753"/>
      <c r="AH10" s="753"/>
      <c r="AI10" s="753"/>
      <c r="AJ10" s="753"/>
      <c r="AK10" s="753"/>
      <c r="AL10" s="753"/>
      <c r="AM10" s="753"/>
      <c r="AN10" s="753"/>
      <c r="AO10" s="753"/>
      <c r="AP10" s="753"/>
      <c r="AQ10" s="753"/>
      <c r="AR10" s="753"/>
      <c r="AS10" s="753"/>
      <c r="AT10" s="753"/>
      <c r="AU10" s="753"/>
      <c r="AV10" s="753"/>
      <c r="AW10" s="753"/>
      <c r="AX10" s="753"/>
      <c r="AY10" s="753"/>
      <c r="AZ10" s="753"/>
      <c r="BA10" s="753"/>
      <c r="BB10" s="753"/>
      <c r="BC10" s="753"/>
      <c r="BD10" s="753"/>
      <c r="BE10" s="753"/>
      <c r="BF10" s="753"/>
      <c r="BG10" s="753"/>
      <c r="BH10" s="753"/>
      <c r="BI10" s="754"/>
      <c r="BJ10" s="21"/>
      <c r="BK10" s="19"/>
      <c r="BL10" s="672" t="s">
        <v>36</v>
      </c>
      <c r="BM10" s="673"/>
      <c r="BN10" s="673"/>
      <c r="BO10" s="673"/>
      <c r="BP10" s="673"/>
      <c r="BQ10" s="673"/>
      <c r="BR10" s="673"/>
      <c r="BS10" s="674"/>
      <c r="BT10" s="676" t="s">
        <v>35</v>
      </c>
      <c r="CE10" s="284"/>
      <c r="CF10" s="285"/>
      <c r="DC10" s="134" t="s">
        <v>35</v>
      </c>
      <c r="DD10" s="672" t="s">
        <v>150</v>
      </c>
      <c r="DE10" s="673"/>
      <c r="DF10" s="673"/>
      <c r="DG10" s="673"/>
      <c r="DH10" s="673"/>
      <c r="DI10" s="673"/>
      <c r="DJ10" s="673"/>
      <c r="DK10" s="674"/>
      <c r="DL10" s="134" t="s">
        <v>35</v>
      </c>
      <c r="DM10" s="672" t="s">
        <v>151</v>
      </c>
      <c r="DN10" s="673"/>
      <c r="DO10" s="673"/>
      <c r="DP10" s="673"/>
      <c r="DQ10" s="673"/>
      <c r="DR10" s="673"/>
      <c r="DS10" s="673"/>
      <c r="DT10" s="674"/>
      <c r="DU10" s="134" t="s">
        <v>35</v>
      </c>
      <c r="DX10" s="28" t="s">
        <v>326</v>
      </c>
    </row>
    <row r="11" spans="1:135" s="290" customFormat="1" ht="13.5" customHeight="1" x14ac:dyDescent="0.2">
      <c r="A11" s="22">
        <v>1</v>
      </c>
      <c r="B11" s="287" t="s">
        <v>109</v>
      </c>
      <c r="C11" s="288" t="s">
        <v>260</v>
      </c>
      <c r="D11" s="742">
        <v>4</v>
      </c>
      <c r="E11" s="742"/>
      <c r="F11" s="742"/>
      <c r="G11" s="742"/>
      <c r="H11" s="742">
        <v>5</v>
      </c>
      <c r="I11" s="742"/>
      <c r="J11" s="742"/>
      <c r="K11" s="742"/>
      <c r="L11" s="742"/>
      <c r="M11" s="742"/>
      <c r="N11" s="742"/>
      <c r="O11" s="22">
        <v>6</v>
      </c>
      <c r="P11" s="22">
        <v>7</v>
      </c>
      <c r="Q11" s="742">
        <v>8</v>
      </c>
      <c r="R11" s="742"/>
      <c r="S11" s="742"/>
      <c r="T11" s="742"/>
      <c r="U11" s="742"/>
      <c r="V11" s="742"/>
      <c r="W11" s="742"/>
      <c r="X11" s="22">
        <v>9</v>
      </c>
      <c r="Y11" s="288" t="s">
        <v>261</v>
      </c>
      <c r="Z11" s="22">
        <v>11</v>
      </c>
      <c r="AA11" s="22">
        <v>12</v>
      </c>
      <c r="AB11" s="22">
        <v>13</v>
      </c>
      <c r="AC11" s="22">
        <v>14</v>
      </c>
      <c r="AD11" s="743">
        <v>15</v>
      </c>
      <c r="AE11" s="744"/>
      <c r="AF11" s="744"/>
      <c r="AG11" s="289" t="s">
        <v>80</v>
      </c>
      <c r="AH11" s="745">
        <v>16</v>
      </c>
      <c r="AI11" s="744"/>
      <c r="AJ11" s="744"/>
      <c r="AK11" s="289" t="s">
        <v>80</v>
      </c>
      <c r="AL11" s="745">
        <v>17</v>
      </c>
      <c r="AM11" s="744"/>
      <c r="AN11" s="744"/>
      <c r="AO11" s="289" t="s">
        <v>80</v>
      </c>
      <c r="AP11" s="745">
        <v>18</v>
      </c>
      <c r="AQ11" s="744"/>
      <c r="AR11" s="744"/>
      <c r="AS11" s="289" t="s">
        <v>80</v>
      </c>
      <c r="AT11" s="745">
        <v>19</v>
      </c>
      <c r="AU11" s="744"/>
      <c r="AV11" s="744"/>
      <c r="AW11" s="289" t="s">
        <v>80</v>
      </c>
      <c r="AX11" s="745">
        <v>20</v>
      </c>
      <c r="AY11" s="744"/>
      <c r="AZ11" s="744"/>
      <c r="BA11" s="289" t="s">
        <v>80</v>
      </c>
      <c r="BB11" s="745">
        <v>21</v>
      </c>
      <c r="BC11" s="744"/>
      <c r="BD11" s="744"/>
      <c r="BE11" s="289" t="s">
        <v>80</v>
      </c>
      <c r="BF11" s="745">
        <v>22</v>
      </c>
      <c r="BG11" s="744"/>
      <c r="BH11" s="744"/>
      <c r="BI11" s="289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76"/>
      <c r="CE11" s="291"/>
      <c r="CF11" s="292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76</v>
      </c>
      <c r="DX11" s="290">
        <v>1</v>
      </c>
      <c r="DY11" s="290">
        <v>2</v>
      </c>
      <c r="DZ11" s="290">
        <v>3</v>
      </c>
      <c r="EA11" s="290">
        <v>4</v>
      </c>
      <c r="EB11" s="290">
        <v>5</v>
      </c>
      <c r="EC11" s="290">
        <v>6</v>
      </c>
      <c r="ED11" s="290">
        <v>7</v>
      </c>
      <c r="EE11" s="290">
        <v>8</v>
      </c>
    </row>
    <row r="12" spans="1:135" s="19" customFormat="1" ht="15" customHeight="1" x14ac:dyDescent="0.2">
      <c r="A12" s="293"/>
      <c r="B12" s="154"/>
      <c r="C12" s="7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1"/>
      <c r="CF12" s="225"/>
      <c r="DL12" s="32"/>
    </row>
    <row r="13" spans="1:135" s="19" customFormat="1" ht="15" customHeight="1" x14ac:dyDescent="0.2">
      <c r="A13" s="294">
        <v>1</v>
      </c>
      <c r="B13" s="295" t="s">
        <v>165</v>
      </c>
      <c r="C13" s="73"/>
      <c r="D13" s="249"/>
      <c r="E13" s="249"/>
      <c r="F13" s="249"/>
      <c r="G13" s="249"/>
      <c r="H13" s="249"/>
      <c r="I13" s="241"/>
      <c r="J13" s="241"/>
      <c r="K13" s="249"/>
      <c r="L13" s="249"/>
      <c r="M13" s="249"/>
      <c r="N13" s="249"/>
      <c r="O13" s="249"/>
      <c r="P13" s="249"/>
      <c r="Q13" s="249"/>
      <c r="R13" s="249"/>
      <c r="S13" s="249"/>
      <c r="T13" s="241"/>
      <c r="U13" s="241"/>
      <c r="V13" s="241"/>
      <c r="W13" s="249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1"/>
      <c r="CF13" s="225"/>
      <c r="DL13" s="32"/>
    </row>
    <row r="14" spans="1:135" s="19" customFormat="1" ht="15.75" customHeight="1" x14ac:dyDescent="0.2">
      <c r="A14" s="296" t="s">
        <v>197</v>
      </c>
      <c r="B14" s="297" t="s">
        <v>198</v>
      </c>
      <c r="C14" s="298"/>
      <c r="D14" s="182"/>
      <c r="E14" s="182"/>
      <c r="F14" s="182"/>
      <c r="G14" s="182"/>
      <c r="H14" s="182"/>
      <c r="I14" s="299"/>
      <c r="J14" s="299"/>
      <c r="K14" s="182"/>
      <c r="L14" s="182"/>
      <c r="M14" s="182"/>
      <c r="N14" s="182"/>
      <c r="O14" s="182"/>
      <c r="P14" s="182"/>
      <c r="Q14" s="182"/>
      <c r="R14" s="182"/>
      <c r="S14" s="182"/>
      <c r="T14" s="299"/>
      <c r="U14" s="299"/>
      <c r="V14" s="299"/>
      <c r="W14" s="182"/>
      <c r="X14" s="300"/>
      <c r="Y14" s="300"/>
      <c r="Z14" s="300"/>
      <c r="AA14" s="300"/>
      <c r="AB14" s="300"/>
      <c r="AC14" s="300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1"/>
      <c r="CF14" s="225"/>
      <c r="DL14" s="32"/>
    </row>
    <row r="15" spans="1:135" s="19" customFormat="1" ht="22.5" x14ac:dyDescent="0.2">
      <c r="A15" s="22" t="str">
        <f>'ПЛАН НАВЧАЛЬНОГО ПРОЦЕСУ ДЕННА'!A15</f>
        <v>1.1.01</v>
      </c>
      <c r="B15" s="410" t="str">
        <f>'ПЛАН НАВЧАЛЬНОГО ПРОЦЕСУ ДЕННА'!B15</f>
        <v>Методологія та організація наукових досліджень</v>
      </c>
      <c r="C15" s="411" t="str">
        <f>'ПЛАН НАВЧАЛЬНОГО ПРОЦЕСУ ДЕННА'!C15</f>
        <v>ОбОп</v>
      </c>
      <c r="D15" s="304">
        <f>'ПЛАН НАВЧАЛЬНОГО ПРОЦЕСУ ДЕННА'!D15</f>
        <v>0</v>
      </c>
      <c r="E15" s="305">
        <f>'ПЛАН НАВЧАЛЬНОГО ПРОЦЕСУ ДЕННА'!E15</f>
        <v>0</v>
      </c>
      <c r="F15" s="305">
        <f>'ПЛАН НАВЧАЛЬНОГО ПРОЦЕСУ ДЕННА'!F15</f>
        <v>0</v>
      </c>
      <c r="G15" s="306">
        <f>'ПЛАН НАВЧАЛЬНОГО ПРОЦЕСУ ДЕННА'!G15</f>
        <v>0</v>
      </c>
      <c r="H15" s="304">
        <f>'ПЛАН НАВЧАЛЬНОГО ПРОЦЕСУ ДЕННА'!H15</f>
        <v>1</v>
      </c>
      <c r="I15" s="305">
        <f>'ПЛАН НАВЧАЛЬНОГО ПРОЦЕСУ ДЕННА'!I15</f>
        <v>0</v>
      </c>
      <c r="J15" s="305">
        <f>'ПЛАН НАВЧАЛЬНОГО ПРОЦЕСУ ДЕННА'!J15</f>
        <v>0</v>
      </c>
      <c r="K15" s="305">
        <f>'ПЛАН НАВЧАЛЬНОГО ПРОЦЕСУ ДЕННА'!K15</f>
        <v>0</v>
      </c>
      <c r="L15" s="305">
        <f>'ПЛАН НАВЧАЛЬНОГО ПРОЦЕСУ ДЕННА'!L15</f>
        <v>0</v>
      </c>
      <c r="M15" s="305">
        <f>'ПЛАН НАВЧАЛЬНОГО ПРОЦЕСУ ДЕННА'!M15</f>
        <v>0</v>
      </c>
      <c r="N15" s="305">
        <f>'ПЛАН НАВЧАЛЬНОГО ПРОЦЕСУ ДЕННА'!N15</f>
        <v>0</v>
      </c>
      <c r="O15" s="270">
        <f>'ПЛАН НАВЧАЛЬНОГО ПРОЦЕСУ ДЕННА'!O15</f>
        <v>0</v>
      </c>
      <c r="P15" s="270">
        <f>'ПЛАН НАВЧАЛЬНОГО ПРОЦЕСУ ДЕННА'!P15</f>
        <v>0</v>
      </c>
      <c r="Q15" s="486">
        <v>1</v>
      </c>
      <c r="R15" s="487">
        <f>'ПЛАН НАВЧАЛЬНОГО ПРОЦЕСУ ДЕННА'!R15</f>
        <v>0</v>
      </c>
      <c r="S15" s="487">
        <f>'ПЛАН НАВЧАЛЬНОГО ПРОЦЕСУ ДЕННА'!S15</f>
        <v>0</v>
      </c>
      <c r="T15" s="487">
        <f>'ПЛАН НАВЧАЛЬНОГО ПРОЦЕСУ ДЕННА'!T15</f>
        <v>0</v>
      </c>
      <c r="U15" s="487">
        <f>'ПЛАН НАВЧАЛЬНОГО ПРОЦЕСУ ДЕННА'!U15</f>
        <v>0</v>
      </c>
      <c r="V15" s="487">
        <f>'ПЛАН НАВЧАЛЬНОГО ПРОЦЕСУ ДЕННА'!V15</f>
        <v>0</v>
      </c>
      <c r="W15" s="487">
        <f>'ПЛАН НАВЧАЛЬНОГО ПРОЦЕСУ ДЕННА'!W15</f>
        <v>0</v>
      </c>
      <c r="X15" s="307">
        <f>'ПЛАН НАВЧАЛЬНОГО ПРОЦЕСУ ДЕННА'!X15</f>
        <v>90</v>
      </c>
      <c r="Y15" s="145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9">
        <f>SUM(BW15:CD15)</f>
        <v>3</v>
      </c>
      <c r="CF15" s="309">
        <f>MAX(BW15:CD15)</f>
        <v>3</v>
      </c>
      <c r="CH15" s="310">
        <f>IF(VALUE($D15)=1,1,0)+IF(VALUE($E15)=1,1,0)+IF(VALUE($F15)=1,1,0)+IF(VALUE($G15)=1,1,0)</f>
        <v>0</v>
      </c>
      <c r="CI15" s="310">
        <f>IF(VALUE($D15)=2,1,0)+IF(VALUE($E15)=2,1,0)+IF(VALUE($F15)=2,1,0)+IF(VALUE($G15)=2,1,0)</f>
        <v>0</v>
      </c>
      <c r="CJ15" s="310">
        <f>IF(VALUE($D15)=3,1,0)+IF(VALUE($E15)=3,1,0)+IF(VALUE($F15)=3,1,0)+IF(VALUE($G15)=3,1,0)</f>
        <v>0</v>
      </c>
      <c r="CK15" s="310">
        <f>IF(VALUE($D15)=4,1,0)+IF(VALUE($E15)=4,1,0)+IF(VALUE($F15)=4,1,0)+IF(VALUE($G15)=4,1,0)</f>
        <v>0</v>
      </c>
      <c r="CL15" s="310">
        <f>IF(VALUE($D15)=5,1,0)+IF(VALUE($E15)=5,1,0)+IF(VALUE($F15)=5,1,0)+IF(VALUE($G15)=5,1,0)</f>
        <v>0</v>
      </c>
      <c r="CM15" s="310">
        <f>IF(VALUE($D15)=6,1,0)+IF(VALUE($E15)=6,1,0)+IF(VALUE($F15)=6,1,0)+IF(VALUE($G15)=6,1,0)</f>
        <v>0</v>
      </c>
      <c r="CN15" s="310">
        <f>IF(VALUE($D15)=7,1,0)+IF(VALUE($E15)=7,1,0)+IF(VALUE($F15)=7,1,0)+IF(VALUE($G15)=7,1,0)</f>
        <v>0</v>
      </c>
      <c r="CO15" s="310">
        <f>IF(VALUE($D15)=8,1,0)+IF(VALUE($E15)=8,1,0)+IF(VALUE($F15)=8,1,0)+IF(VALUE($G15)=8,1,0)</f>
        <v>0</v>
      </c>
      <c r="CP15" s="311">
        <f>SUM(CH15:CO15)</f>
        <v>0</v>
      </c>
      <c r="CQ15" s="310">
        <f t="shared" ref="CQ15:CQ46" si="3">IF(MID(H15,1,1)="1",1,0)+IF(MID(I15,1,1)="1",1,0)+IF(MID(J15,1,1)="1",1,0)+IF(MID(K15,1,1)="1",1,0)+IF(MID(L15,1,1)="1",1,0)+IF(MID(M15,1,1)="1",1,0)+IF(MID(N15,1,1)="1",1,0)</f>
        <v>1</v>
      </c>
      <c r="CR15" s="310">
        <f t="shared" ref="CR15:CR46" si="4">IF(MID(H15,1,1)="2",1,0)+IF(MID(I15,1,1)="2",1,0)+IF(MID(J15,1,1)="2",1,0)+IF(MID(K15,1,1)="2",1,0)+IF(MID(L15,1,1)="2",1,0)+IF(MID(M15,1,1)="2",1,0)+IF(MID(N15,1,1)="2",1,0)</f>
        <v>0</v>
      </c>
      <c r="CS15" s="312">
        <f t="shared" ref="CS15:CS46" si="5">IF(MID(H15,1,1)="3",1,0)+IF(MID(I15,1,1)="3",1,0)+IF(MID(J15,1,1)="3",1,0)+IF(MID(K15,1,1)="3",1,0)+IF(MID(L15,1,1)="3",1,0)+IF(MID(M15,1,1)="3",1,0)+IF(MID(N15,1,1)="3",1,0)</f>
        <v>0</v>
      </c>
      <c r="CT15" s="310">
        <f t="shared" ref="CT15:CT46" si="6">IF(MID(H15,1,1)="4",1,0)+IF(MID(I15,1,1)="4",1,0)+IF(MID(J15,1,1)="4",1,0)+IF(MID(K15,1,1)="4",1,0)+IF(MID(L15,1,1)="4",1,0)+IF(MID(M15,1,1)="4",1,0)+IF(MID(N15,1,1)="4",1,0)</f>
        <v>0</v>
      </c>
      <c r="CU15" s="310">
        <f t="shared" ref="CU15:CU46" si="7">IF(MID(H15,1,1)="5",1,0)+IF(MID(I15,1,1)="5",1,0)+IF(MID(J15,1,1)="5",1,0)+IF(MID(K15,1,1)="5",1,0)+IF(MID(L15,1,1)="5",1,0)+IF(MID(M15,1,1)="5",1,0)+IF(MID(N15,1,1)="5",1,0)</f>
        <v>0</v>
      </c>
      <c r="CV15" s="310">
        <f t="shared" ref="CV15:CV46" si="8">IF(MID(H15,1,1)="6",1,0)+IF(MID(I15,1,1)="6",1,0)+IF(MID(J15,1,1)="6",1,0)+IF(MID(K15,1,1)="6",1,0)+IF(MID(L15,1,1)="6",1,0)+IF(MID(M15,1,1)="6",1,0)+IF(MID(N15,1,1)="6",1,0)</f>
        <v>0</v>
      </c>
      <c r="CW15" s="310">
        <f t="shared" ref="CW15:CW46" si="9">IF(MID(H15,1,1)="7",1,0)+IF(MID(I15,1,1)="7",1,0)+IF(MID(J15,1,1)="7",1,0)+IF(MID(K15,1,1)="7",1,0)+IF(MID(L15,1,1)="7",1,0)+IF(MID(M15,1,1)="7",1,0)+IF(MID(N15,1,1)="7",1,0)</f>
        <v>0</v>
      </c>
      <c r="CX15" s="310">
        <f t="shared" ref="CX15:CX46" si="10">IF(MID(H15,1,1)="8",1,0)+IF(MID(I15,1,1)="8",1,0)+IF(MID(J15,1,1)="8",1,0)+IF(MID(K15,1,1)="8",1,0)+IF(MID(L15,1,1)="8",1,0)+IF(MID(M15,1,1)="8",1,0)+IF(MID(N15,1,1)="8",1,0)</f>
        <v>0</v>
      </c>
      <c r="CY15" s="313">
        <f>SUM(CQ15:CX15)</f>
        <v>1</v>
      </c>
      <c r="DC15" s="31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1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">
      <c r="A16" s="22" t="str">
        <f>'ПЛАН НАВЧАЛЬНОГО ПРОЦЕСУ ДЕННА'!A16</f>
        <v>1.1.02</v>
      </c>
      <c r="B16" s="410" t="str">
        <f>'ПЛАН НАВЧАЛЬНОГО ПРОЦЕСУ ДЕННА'!B16</f>
        <v>Іноземна мова</v>
      </c>
      <c r="C16" s="411" t="str">
        <f>'ПЛАН НАВЧАЛЬНОГО ПРОЦЕСУ ДЕННА'!C16</f>
        <v>ІФП</v>
      </c>
      <c r="D16" s="304">
        <f>'ПЛАН НАВЧАЛЬНОГО ПРОЦЕСУ ДЕННА'!D16</f>
        <v>0</v>
      </c>
      <c r="E16" s="305">
        <f>'ПЛАН НАВЧАЛЬНОГО ПРОЦЕСУ ДЕННА'!E16</f>
        <v>0</v>
      </c>
      <c r="F16" s="305">
        <f>'ПЛАН НАВЧАЛЬНОГО ПРОЦЕСУ ДЕННА'!F16</f>
        <v>0</v>
      </c>
      <c r="G16" s="306">
        <f>'ПЛАН НАВЧАЛЬНОГО ПРОЦЕСУ ДЕННА'!G16</f>
        <v>0</v>
      </c>
      <c r="H16" s="304">
        <f>'ПЛАН НАВЧАЛЬНОГО ПРОЦЕСУ ДЕННА'!H16</f>
        <v>1</v>
      </c>
      <c r="I16" s="305">
        <f>'ПЛАН НАВЧАЛЬНОГО ПРОЦЕСУ ДЕННА'!I16</f>
        <v>2</v>
      </c>
      <c r="J16" s="305">
        <f>'ПЛАН НАВЧАЛЬНОГО ПРОЦЕСУ ДЕННА'!J16</f>
        <v>0</v>
      </c>
      <c r="K16" s="305">
        <f>'ПЛАН НАВЧАЛЬНОГО ПРОЦЕСУ ДЕННА'!K16</f>
        <v>0</v>
      </c>
      <c r="L16" s="305">
        <f>'ПЛАН НАВЧАЛЬНОГО ПРОЦЕСУ ДЕННА'!L16</f>
        <v>0</v>
      </c>
      <c r="M16" s="305">
        <f>'ПЛАН НАВЧАЛЬНОГО ПРОЦЕСУ ДЕННА'!M16</f>
        <v>0</v>
      </c>
      <c r="N16" s="305">
        <f>'ПЛАН НАВЧАЛЬНОГО ПРОЦЕСУ ДЕННА'!N16</f>
        <v>0</v>
      </c>
      <c r="O16" s="270">
        <f>'ПЛАН НАВЧАЛЬНОГО ПРОЦЕСУ ДЕННА'!O16</f>
        <v>0</v>
      </c>
      <c r="P16" s="270">
        <f>'ПЛАН НАВЧАЛЬНОГО ПРОЦЕСУ ДЕННА'!P16</f>
        <v>0</v>
      </c>
      <c r="Q16" s="486">
        <v>1</v>
      </c>
      <c r="R16" s="487">
        <v>2</v>
      </c>
      <c r="S16" s="487">
        <f>'ПЛАН НАВЧАЛЬНОГО ПРОЦЕСУ ДЕННА'!S16</f>
        <v>0</v>
      </c>
      <c r="T16" s="487">
        <f>'ПЛАН НАВЧАЛЬНОГО ПРОЦЕСУ ДЕННА'!T16</f>
        <v>0</v>
      </c>
      <c r="U16" s="487">
        <f>'ПЛАН НАВЧАЛЬНОГО ПРОЦЕСУ ДЕННА'!U16</f>
        <v>0</v>
      </c>
      <c r="V16" s="487">
        <f>'ПЛАН НАВЧАЛЬНОГО ПРОЦЕСУ ДЕННА'!V16</f>
        <v>0</v>
      </c>
      <c r="W16" s="487">
        <f>'ПЛАН НАВЧАЛЬНОГО ПРОЦЕСУ ДЕННА'!W16</f>
        <v>0</v>
      </c>
      <c r="X16" s="307">
        <f>'ПЛАН НАВЧАЛЬНОГО ПРОЦЕСУ ДЕННА'!X16</f>
        <v>90</v>
      </c>
      <c r="Y16" s="145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3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3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1.5</v>
      </c>
      <c r="AH16" s="3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9">
        <f t="shared" ref="CE16:CE38" si="15">SUM(BW16:CD16)</f>
        <v>3</v>
      </c>
      <c r="CF16" s="309">
        <f t="shared" ref="CF16:CF68" si="16">MAX(BW16:CD16)</f>
        <v>1.5</v>
      </c>
      <c r="CH16" s="310">
        <f t="shared" ref="CH16:CH64" si="17">IF(VALUE($D16)=1,1,0)+IF(VALUE($E16)=1,1,0)+IF(VALUE($F16)=1,1,0)+IF(VALUE($G16)=1,1,0)</f>
        <v>0</v>
      </c>
      <c r="CI16" s="310">
        <f t="shared" ref="CI16:CI64" si="18">IF(VALUE($D16)=2,1,0)+IF(VALUE($E16)=2,1,0)+IF(VALUE($F16)=2,1,0)+IF(VALUE($G16)=2,1,0)</f>
        <v>0</v>
      </c>
      <c r="CJ16" s="310">
        <f t="shared" ref="CJ16:CJ64" si="19">IF(VALUE($D16)=3,1,0)+IF(VALUE($E16)=3,1,0)+IF(VALUE($F16)=3,1,0)+IF(VALUE($G16)=3,1,0)</f>
        <v>0</v>
      </c>
      <c r="CK16" s="310">
        <f t="shared" ref="CK16:CK64" si="20">IF(VALUE($D16)=4,1,0)+IF(VALUE($E16)=4,1,0)+IF(VALUE($F16)=4,1,0)+IF(VALUE($G16)=4,1,0)</f>
        <v>0</v>
      </c>
      <c r="CL16" s="310">
        <f t="shared" ref="CL16:CL64" si="21">IF(VALUE($D16)=5,1,0)+IF(VALUE($E16)=5,1,0)+IF(VALUE($F16)=5,1,0)+IF(VALUE($G16)=5,1,0)</f>
        <v>0</v>
      </c>
      <c r="CM16" s="310">
        <f t="shared" ref="CM16:CM64" si="22">IF(VALUE($D16)=6,1,0)+IF(VALUE($E16)=6,1,0)+IF(VALUE($F16)=6,1,0)+IF(VALUE($G16)=6,1,0)</f>
        <v>0</v>
      </c>
      <c r="CN16" s="310">
        <f t="shared" ref="CN16:CN64" si="23">IF(VALUE($D16)=7,1,0)+IF(VALUE($E16)=7,1,0)+IF(VALUE($F16)=7,1,0)+IF(VALUE($G16)=7,1,0)</f>
        <v>0</v>
      </c>
      <c r="CO16" s="310">
        <f t="shared" ref="CO16:CO64" si="24">IF(VALUE($D16)=8,1,0)+IF(VALUE($E16)=8,1,0)+IF(VALUE($F16)=8,1,0)+IF(VALUE($G16)=8,1,0)</f>
        <v>0</v>
      </c>
      <c r="CP16" s="311">
        <f t="shared" ref="CP16:CP38" si="25">SUM(CH16:CO16)</f>
        <v>0</v>
      </c>
      <c r="CQ16" s="310">
        <f t="shared" si="3"/>
        <v>1</v>
      </c>
      <c r="CR16" s="310">
        <f t="shared" si="4"/>
        <v>1</v>
      </c>
      <c r="CS16" s="312">
        <f t="shared" si="5"/>
        <v>0</v>
      </c>
      <c r="CT16" s="310">
        <f t="shared" si="6"/>
        <v>0</v>
      </c>
      <c r="CU16" s="310">
        <f t="shared" si="7"/>
        <v>0</v>
      </c>
      <c r="CV16" s="310">
        <f t="shared" si="8"/>
        <v>0</v>
      </c>
      <c r="CW16" s="310">
        <f t="shared" si="9"/>
        <v>0</v>
      </c>
      <c r="CX16" s="310">
        <f t="shared" si="10"/>
        <v>0</v>
      </c>
      <c r="CY16" s="313">
        <f t="shared" ref="CY16:CY38" si="26">SUM(CQ16:CX16)</f>
        <v>2</v>
      </c>
      <c r="DC16" s="314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1</v>
      </c>
      <c r="DY16" s="19">
        <f t="shared" si="27"/>
        <v>1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0" t="str">
        <f>'ПЛАН НАВЧАЛЬНОГО ПРОЦЕСУ ДЕННА'!B17</f>
        <v>Публічні закупівлі</v>
      </c>
      <c r="C17" s="411" t="str">
        <f>'ПЛАН НАВЧАЛЬНОГО ПРОЦЕСУ ДЕННА'!C17</f>
        <v>ОбОп</v>
      </c>
      <c r="D17" s="304">
        <f>'ПЛАН НАВЧАЛЬНОГО ПРОЦЕСУ ДЕННА'!D17</f>
        <v>0</v>
      </c>
      <c r="E17" s="305">
        <f>'ПЛАН НАВЧАЛЬНОГО ПРОЦЕСУ ДЕННА'!E17</f>
        <v>0</v>
      </c>
      <c r="F17" s="305">
        <f>'ПЛАН НАВЧАЛЬНОГО ПРОЦЕСУ ДЕННА'!F17</f>
        <v>0</v>
      </c>
      <c r="G17" s="306">
        <f>'ПЛАН НАВЧАЛЬНОГО ПРОЦЕСУ ДЕННА'!G17</f>
        <v>0</v>
      </c>
      <c r="H17" s="304">
        <f>'ПЛАН НАВЧАЛЬНОГО ПРОЦЕСУ ДЕННА'!H17</f>
        <v>2</v>
      </c>
      <c r="I17" s="305">
        <f>'ПЛАН НАВЧАЛЬНОГО ПРОЦЕСУ ДЕННА'!I17</f>
        <v>0</v>
      </c>
      <c r="J17" s="305">
        <f>'ПЛАН НАВЧАЛЬНОГО ПРОЦЕСУ ДЕННА'!J17</f>
        <v>0</v>
      </c>
      <c r="K17" s="305">
        <f>'ПЛАН НАВЧАЛЬНОГО ПРОЦЕСУ ДЕННА'!K17</f>
        <v>0</v>
      </c>
      <c r="L17" s="305">
        <f>'ПЛАН НАВЧАЛЬНОГО ПРОЦЕСУ ДЕННА'!L17</f>
        <v>0</v>
      </c>
      <c r="M17" s="305">
        <f>'ПЛАН НАВЧАЛЬНОГО ПРОЦЕСУ ДЕННА'!M17</f>
        <v>0</v>
      </c>
      <c r="N17" s="305">
        <f>'ПЛАН НАВЧАЛЬНОГО ПРОЦЕСУ ДЕННА'!N17</f>
        <v>0</v>
      </c>
      <c r="O17" s="270">
        <f>'ПЛАН НАВЧАЛЬНОГО ПРОЦЕСУ ДЕННА'!O17</f>
        <v>0</v>
      </c>
      <c r="P17" s="270">
        <f>'ПЛАН НАВЧАЛЬНОГО ПРОЦЕСУ ДЕННА'!P17</f>
        <v>0</v>
      </c>
      <c r="Q17" s="486">
        <v>2</v>
      </c>
      <c r="R17" s="487">
        <f>'ПЛАН НАВЧАЛЬНОГО ПРОЦЕСУ ДЕННА'!R17</f>
        <v>0</v>
      </c>
      <c r="S17" s="487">
        <f>'ПЛАН НАВЧАЛЬНОГО ПРОЦЕСУ ДЕННА'!S17</f>
        <v>0</v>
      </c>
      <c r="T17" s="487">
        <f>'ПЛАН НАВЧАЛЬНОГО ПРОЦЕСУ ДЕННА'!T17</f>
        <v>0</v>
      </c>
      <c r="U17" s="487">
        <f>'ПЛАН НАВЧАЛЬНОГО ПРОЦЕСУ ДЕННА'!U17</f>
        <v>0</v>
      </c>
      <c r="V17" s="487">
        <f>'ПЛАН НАВЧАЛЬНОГО ПРОЦЕСУ ДЕННА'!V17</f>
        <v>0</v>
      </c>
      <c r="W17" s="487">
        <f>'ПЛАН НАВЧАЛЬНОГО ПРОЦЕСУ ДЕННА'!W17</f>
        <v>0</v>
      </c>
      <c r="X17" s="307">
        <f>'ПЛАН НАВЧАЛЬНОГО ПРОЦЕСУ ДЕННА'!X17</f>
        <v>90</v>
      </c>
      <c r="Y17" s="145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3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3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0">
        <f>'ПЛАН НАВЧАЛЬНОГО ПРОЦЕСУ ДЕННА'!AG17</f>
        <v>0</v>
      </c>
      <c r="AH17" s="3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9">
        <f t="shared" si="15"/>
        <v>3</v>
      </c>
      <c r="CF17" s="309">
        <f t="shared" si="16"/>
        <v>3</v>
      </c>
      <c r="CH17" s="310">
        <f t="shared" si="17"/>
        <v>0</v>
      </c>
      <c r="CI17" s="310">
        <f t="shared" si="18"/>
        <v>0</v>
      </c>
      <c r="CJ17" s="310">
        <f t="shared" si="19"/>
        <v>0</v>
      </c>
      <c r="CK17" s="310">
        <f t="shared" si="20"/>
        <v>0</v>
      </c>
      <c r="CL17" s="310">
        <f t="shared" si="21"/>
        <v>0</v>
      </c>
      <c r="CM17" s="310">
        <f t="shared" si="22"/>
        <v>0</v>
      </c>
      <c r="CN17" s="310">
        <f t="shared" si="23"/>
        <v>0</v>
      </c>
      <c r="CO17" s="310">
        <f t="shared" si="24"/>
        <v>0</v>
      </c>
      <c r="CP17" s="311">
        <f t="shared" si="25"/>
        <v>0</v>
      </c>
      <c r="CQ17" s="310">
        <f t="shared" si="3"/>
        <v>0</v>
      </c>
      <c r="CR17" s="310">
        <f t="shared" si="4"/>
        <v>1</v>
      </c>
      <c r="CS17" s="312">
        <f t="shared" si="5"/>
        <v>0</v>
      </c>
      <c r="CT17" s="310">
        <f t="shared" si="6"/>
        <v>0</v>
      </c>
      <c r="CU17" s="310">
        <f t="shared" si="7"/>
        <v>0</v>
      </c>
      <c r="CV17" s="310">
        <f t="shared" si="8"/>
        <v>0</v>
      </c>
      <c r="CW17" s="310">
        <f t="shared" si="9"/>
        <v>0</v>
      </c>
      <c r="CX17" s="310">
        <f t="shared" si="10"/>
        <v>0</v>
      </c>
      <c r="CY17" s="313">
        <f t="shared" si="26"/>
        <v>1</v>
      </c>
      <c r="DC17" s="314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1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ht="22.5" x14ac:dyDescent="0.2">
      <c r="A18" s="22" t="str">
        <f>'ПЛАН НАВЧАЛЬНОГО ПРОЦЕСУ ДЕННА'!A18</f>
        <v>1.1.04</v>
      </c>
      <c r="B18" s="410" t="str">
        <f>'ПЛАН НАВЧАЛЬНОГО ПРОЦЕСУ ДЕННА'!B18</f>
        <v>Бухгалтерський облік в управлінні підприємством</v>
      </c>
      <c r="C18" s="411" t="str">
        <f>'ПЛАН НАВЧАЛЬНОГО ПРОЦЕСУ ДЕННА'!C18</f>
        <v>ОбОп</v>
      </c>
      <c r="D18" s="304">
        <f>'ПЛАН НАВЧАЛЬНОГО ПРОЦЕСУ ДЕННА'!D18</f>
        <v>1</v>
      </c>
      <c r="E18" s="305">
        <f>'ПЛАН НАВЧАЛЬНОГО ПРОЦЕСУ ДЕННА'!E18</f>
        <v>0</v>
      </c>
      <c r="F18" s="305">
        <f>'ПЛАН НАВЧАЛЬНОГО ПРОЦЕСУ ДЕННА'!F18</f>
        <v>0</v>
      </c>
      <c r="G18" s="306">
        <f>'ПЛАН НАВЧАЛЬНОГО ПРОЦЕСУ ДЕННА'!G18</f>
        <v>0</v>
      </c>
      <c r="H18" s="304">
        <f>'ПЛАН НАВЧАЛЬНОГО ПРОЦЕСУ ДЕННА'!H18</f>
        <v>0</v>
      </c>
      <c r="I18" s="305">
        <f>'ПЛАН НАВЧАЛЬНОГО ПРОЦЕСУ ДЕННА'!I18</f>
        <v>0</v>
      </c>
      <c r="J18" s="305">
        <f>'ПЛАН НАВЧАЛЬНОГО ПРОЦЕСУ ДЕННА'!J18</f>
        <v>0</v>
      </c>
      <c r="K18" s="305">
        <f>'ПЛАН НАВЧАЛЬНОГО ПРОЦЕСУ ДЕННА'!K18</f>
        <v>0</v>
      </c>
      <c r="L18" s="305">
        <f>'ПЛАН НАВЧАЛЬНОГО ПРОЦЕСУ ДЕННА'!L18</f>
        <v>0</v>
      </c>
      <c r="M18" s="305">
        <f>'ПЛАН НАВЧАЛЬНОГО ПРОЦЕСУ ДЕННА'!M18</f>
        <v>0</v>
      </c>
      <c r="N18" s="305">
        <f>'ПЛАН НАВЧАЛЬНОГО ПРОЦЕСУ ДЕННА'!N18</f>
        <v>0</v>
      </c>
      <c r="O18" s="270">
        <f>'ПЛАН НАВЧАЛЬНОГО ПРОЦЕСУ ДЕННА'!O18</f>
        <v>0</v>
      </c>
      <c r="P18" s="270">
        <f>'ПЛАН НАВЧАЛЬНОГО ПРОЦЕСУ ДЕННА'!P18</f>
        <v>0</v>
      </c>
      <c r="Q18" s="486">
        <v>1</v>
      </c>
      <c r="R18" s="487">
        <f>'ПЛАН НАВЧАЛЬНОГО ПРОЦЕСУ ДЕННА'!R18</f>
        <v>0</v>
      </c>
      <c r="S18" s="487">
        <f>'ПЛАН НАВЧАЛЬНОГО ПРОЦЕСУ ДЕННА'!S18</f>
        <v>0</v>
      </c>
      <c r="T18" s="487">
        <f>'ПЛАН НАВЧАЛЬНОГО ПРОЦЕСУ ДЕННА'!T18</f>
        <v>0</v>
      </c>
      <c r="U18" s="487">
        <f>'ПЛАН НАВЧАЛЬНОГО ПРОЦЕСУ ДЕННА'!U18</f>
        <v>0</v>
      </c>
      <c r="V18" s="487">
        <f>'ПЛАН НАВЧАЛЬНОГО ПРОЦЕСУ ДЕННА'!V18</f>
        <v>0</v>
      </c>
      <c r="W18" s="487">
        <f>'ПЛАН НАВЧАЛЬНОГО ПРОЦЕСУ ДЕННА'!W18</f>
        <v>0</v>
      </c>
      <c r="X18" s="307">
        <f>'ПЛАН НАВЧАЛЬНОГО ПРОЦЕСУ ДЕННА'!X18</f>
        <v>135</v>
      </c>
      <c r="Y18" s="145">
        <f>'ПЛАН НАВЧАЛЬНОГО ПРОЦЕСУ ДЕННА'!Y18</f>
        <v>4.5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131</v>
      </c>
      <c r="AD18" s="3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2</v>
      </c>
      <c r="AE18" s="3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2</v>
      </c>
      <c r="AG18" s="70">
        <f>'ПЛАН НАВЧАЛЬНОГО ПРОЦЕСУ ДЕННА'!AG18</f>
        <v>4.5</v>
      </c>
      <c r="AH18" s="3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0">
        <f>'ПЛАН НАВЧАЛЬНОГО ПРОЦЕСУ ДЕННА'!AK18</f>
        <v>0</v>
      </c>
      <c r="AL18" s="3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0.97037037037037033</v>
      </c>
      <c r="BK18" s="125" t="str">
        <f t="shared" si="1"/>
        <v/>
      </c>
      <c r="BL18" s="14">
        <f t="shared" si="28"/>
        <v>4.5</v>
      </c>
      <c r="BM18" s="14">
        <f t="shared" si="2"/>
        <v>0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4.5</v>
      </c>
      <c r="BW18" s="14">
        <f t="shared" ref="BW18:BW64" si="29">IF($DC18=0,0,ROUND(4*$Y18*SUM(AD18:AF18)/$DC18,0)/4)</f>
        <v>4.5</v>
      </c>
      <c r="BX18" s="14">
        <f t="shared" ref="BX18:BX64" si="30">IF($DC18=0,0,ROUND(4*$Y18*SUM(AH18:AJ18)/$DC18,0)/4)</f>
        <v>0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9">
        <f t="shared" si="15"/>
        <v>4.5</v>
      </c>
      <c r="CF18" s="309">
        <f t="shared" si="16"/>
        <v>4.5</v>
      </c>
      <c r="CH18" s="310">
        <f t="shared" si="17"/>
        <v>1</v>
      </c>
      <c r="CI18" s="310">
        <f t="shared" si="18"/>
        <v>0</v>
      </c>
      <c r="CJ18" s="310">
        <f t="shared" si="19"/>
        <v>0</v>
      </c>
      <c r="CK18" s="310">
        <f t="shared" si="20"/>
        <v>0</v>
      </c>
      <c r="CL18" s="310">
        <f t="shared" si="21"/>
        <v>0</v>
      </c>
      <c r="CM18" s="310">
        <f t="shared" si="22"/>
        <v>0</v>
      </c>
      <c r="CN18" s="310">
        <f t="shared" si="23"/>
        <v>0</v>
      </c>
      <c r="CO18" s="310">
        <f t="shared" si="24"/>
        <v>0</v>
      </c>
      <c r="CP18" s="311">
        <f t="shared" si="25"/>
        <v>1</v>
      </c>
      <c r="CQ18" s="310">
        <f t="shared" si="3"/>
        <v>0</v>
      </c>
      <c r="CR18" s="310">
        <f t="shared" si="4"/>
        <v>0</v>
      </c>
      <c r="CS18" s="312">
        <f t="shared" si="5"/>
        <v>0</v>
      </c>
      <c r="CT18" s="310">
        <f t="shared" si="6"/>
        <v>0</v>
      </c>
      <c r="CU18" s="310">
        <f t="shared" si="7"/>
        <v>0</v>
      </c>
      <c r="CV18" s="310">
        <f t="shared" si="8"/>
        <v>0</v>
      </c>
      <c r="CW18" s="310">
        <f t="shared" si="9"/>
        <v>0</v>
      </c>
      <c r="CX18" s="310">
        <f t="shared" si="10"/>
        <v>0</v>
      </c>
      <c r="CY18" s="313">
        <f t="shared" si="26"/>
        <v>0</v>
      </c>
      <c r="DC18" s="314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1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x14ac:dyDescent="0.2">
      <c r="A19" s="22" t="str">
        <f>'ПЛАН НАВЧАЛЬНОГО ПРОЦЕСУ ДЕННА'!A19</f>
        <v>1.1.05</v>
      </c>
      <c r="B19" s="410" t="str">
        <f>'ПЛАН НАВЧАЛЬНОГО ПРОЦЕСУ ДЕННА'!B19</f>
        <v>Аналiз фінансовоi звiтностi</v>
      </c>
      <c r="C19" s="411" t="str">
        <f>'ПЛАН НАВЧАЛЬНОГО ПРОЦЕСУ ДЕННА'!C19</f>
        <v>ОбОп</v>
      </c>
      <c r="D19" s="304">
        <f>'ПЛАН НАВЧАЛЬНОГО ПРОЦЕСУ ДЕННА'!D19</f>
        <v>1</v>
      </c>
      <c r="E19" s="305">
        <f>'ПЛАН НАВЧАЛЬНОГО ПРОЦЕСУ ДЕННА'!E19</f>
        <v>0</v>
      </c>
      <c r="F19" s="305">
        <f>'ПЛАН НАВЧАЛЬНОГО ПРОЦЕСУ ДЕННА'!F19</f>
        <v>0</v>
      </c>
      <c r="G19" s="306">
        <f>'ПЛАН НАВЧАЛЬНОГО ПРОЦЕСУ ДЕННА'!G19</f>
        <v>0</v>
      </c>
      <c r="H19" s="304">
        <f>'ПЛАН НАВЧАЛЬНОГО ПРОЦЕСУ ДЕННА'!H19</f>
        <v>0</v>
      </c>
      <c r="I19" s="305">
        <f>'ПЛАН НАВЧАЛЬНОГО ПРОЦЕСУ ДЕННА'!I19</f>
        <v>0</v>
      </c>
      <c r="J19" s="305">
        <f>'ПЛАН НАВЧАЛЬНОГО ПРОЦЕСУ ДЕННА'!J19</f>
        <v>0</v>
      </c>
      <c r="K19" s="305">
        <f>'ПЛАН НАВЧАЛЬНОГО ПРОЦЕСУ ДЕННА'!K19</f>
        <v>0</v>
      </c>
      <c r="L19" s="305">
        <f>'ПЛАН НАВЧАЛЬНОГО ПРОЦЕСУ ДЕННА'!L19</f>
        <v>0</v>
      </c>
      <c r="M19" s="305">
        <f>'ПЛАН НАВЧАЛЬНОГО ПРОЦЕСУ ДЕННА'!M19</f>
        <v>0</v>
      </c>
      <c r="N19" s="305">
        <f>'ПЛАН НАВЧАЛЬНОГО ПРОЦЕСУ ДЕННА'!N19</f>
        <v>0</v>
      </c>
      <c r="O19" s="270">
        <f>'ПЛАН НАВЧАЛЬНОГО ПРОЦЕСУ ДЕННА'!O19</f>
        <v>0</v>
      </c>
      <c r="P19" s="270">
        <f>'ПЛАН НАВЧАЛЬНОГО ПРОЦЕСУ ДЕННА'!P19</f>
        <v>0</v>
      </c>
      <c r="Q19" s="538">
        <v>1</v>
      </c>
      <c r="R19" s="487">
        <f>'ПЛАН НАВЧАЛЬНОГО ПРОЦЕСУ ДЕННА'!R19</f>
        <v>0</v>
      </c>
      <c r="S19" s="487">
        <f>'ПЛАН НАВЧАЛЬНОГО ПРОЦЕСУ ДЕННА'!S19</f>
        <v>0</v>
      </c>
      <c r="T19" s="487">
        <f>'ПЛАН НАВЧАЛЬНОГО ПРОЦЕСУ ДЕННА'!T19</f>
        <v>0</v>
      </c>
      <c r="U19" s="487">
        <f>'ПЛАН НАВЧАЛЬНОГО ПРОЦЕСУ ДЕННА'!U19</f>
        <v>0</v>
      </c>
      <c r="V19" s="487">
        <f>'ПЛАН НАВЧАЛЬНОГО ПРОЦЕСУ ДЕННА'!V19</f>
        <v>0</v>
      </c>
      <c r="W19" s="487">
        <f>'ПЛАН НАВЧАЛЬНОГО ПРОЦЕСУ ДЕННА'!W19</f>
        <v>0</v>
      </c>
      <c r="X19" s="307">
        <f>'ПЛАН НАВЧАЛЬНОГО ПРОЦЕСУ ДЕННА'!X19</f>
        <v>120</v>
      </c>
      <c r="Y19" s="145">
        <f>'ПЛАН НАВЧАЛЬНОГО ПРОЦЕСУ ДЕННА'!Y19</f>
        <v>4</v>
      </c>
      <c r="Z19" s="9">
        <f t="shared" si="12"/>
        <v>2</v>
      </c>
      <c r="AA19" s="9">
        <f t="shared" si="12"/>
        <v>0</v>
      </c>
      <c r="AB19" s="9">
        <f t="shared" si="12"/>
        <v>2</v>
      </c>
      <c r="AC19" s="9">
        <f t="shared" si="13"/>
        <v>116</v>
      </c>
      <c r="AD19" s="3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2</v>
      </c>
      <c r="AE19" s="3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2</v>
      </c>
      <c r="AG19" s="70">
        <f>'ПЛАН НАВЧАЛЬНОГО ПРОЦЕСУ ДЕННА'!AG19</f>
        <v>4</v>
      </c>
      <c r="AH19" s="3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0.96666666666666667</v>
      </c>
      <c r="BK19" s="125" t="str">
        <f t="shared" si="1"/>
        <v/>
      </c>
      <c r="BL19" s="14">
        <f t="shared" si="28"/>
        <v>4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4</v>
      </c>
      <c r="BW19" s="14">
        <f t="shared" si="29"/>
        <v>4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9">
        <f t="shared" si="15"/>
        <v>4</v>
      </c>
      <c r="CF19" s="309">
        <f t="shared" si="16"/>
        <v>4</v>
      </c>
      <c r="CH19" s="310">
        <f t="shared" si="17"/>
        <v>1</v>
      </c>
      <c r="CI19" s="310">
        <f t="shared" si="18"/>
        <v>0</v>
      </c>
      <c r="CJ19" s="310">
        <f t="shared" si="19"/>
        <v>0</v>
      </c>
      <c r="CK19" s="310">
        <f t="shared" si="20"/>
        <v>0</v>
      </c>
      <c r="CL19" s="310">
        <f t="shared" si="21"/>
        <v>0</v>
      </c>
      <c r="CM19" s="310">
        <f t="shared" si="22"/>
        <v>0</v>
      </c>
      <c r="CN19" s="310">
        <f t="shared" si="23"/>
        <v>0</v>
      </c>
      <c r="CO19" s="310">
        <f t="shared" si="24"/>
        <v>0</v>
      </c>
      <c r="CP19" s="311">
        <f t="shared" si="25"/>
        <v>1</v>
      </c>
      <c r="CQ19" s="310">
        <f t="shared" si="3"/>
        <v>0</v>
      </c>
      <c r="CR19" s="310">
        <f t="shared" si="4"/>
        <v>0</v>
      </c>
      <c r="CS19" s="312">
        <f t="shared" si="5"/>
        <v>0</v>
      </c>
      <c r="CT19" s="310">
        <f t="shared" si="6"/>
        <v>0</v>
      </c>
      <c r="CU19" s="310">
        <f t="shared" si="7"/>
        <v>0</v>
      </c>
      <c r="CV19" s="310">
        <f t="shared" si="8"/>
        <v>0</v>
      </c>
      <c r="CW19" s="310">
        <f t="shared" si="9"/>
        <v>0</v>
      </c>
      <c r="CX19" s="310">
        <f t="shared" si="10"/>
        <v>0</v>
      </c>
      <c r="CY19" s="313">
        <f t="shared" si="26"/>
        <v>0</v>
      </c>
      <c r="DC19" s="314">
        <f>SUM($AD19:$AF19)+SUM($AH19:$AJ19)+SUM($AL19:AN19)+SUM($AP19:AR19)+SUM($AT19:AV19)+SUM($AX19:AZ19)+SUM($BB19:BD19)+SUM($BF19:BH19)</f>
        <v>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1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ht="33.75" x14ac:dyDescent="0.2">
      <c r="A20" s="22" t="str">
        <f>'ПЛАН НАВЧАЛЬНОГО ПРОЦЕСУ ДЕННА'!A20</f>
        <v>1.1.06</v>
      </c>
      <c r="B20" s="410" t="str">
        <f>'ПЛАН НАВЧАЛЬНОГО ПРОЦЕСУ ДЕННА'!B20</f>
        <v>Моделі і методи прийняття управлінських рішень в аналізі та аудиті</v>
      </c>
      <c r="C20" s="411" t="str">
        <f>'ПЛАН НАВЧАЛЬНОГО ПРОЦЕСУ ДЕННА'!C20</f>
        <v>ОбОп</v>
      </c>
      <c r="D20" s="304">
        <f>'ПЛАН НАВЧАЛЬНОГО ПРОЦЕСУ ДЕННА'!D20</f>
        <v>1</v>
      </c>
      <c r="E20" s="305">
        <f>'ПЛАН НАВЧАЛЬНОГО ПРОЦЕСУ ДЕННА'!E20</f>
        <v>0</v>
      </c>
      <c r="F20" s="305">
        <f>'ПЛАН НАВЧАЛЬНОГО ПРОЦЕСУ ДЕННА'!F20</f>
        <v>0</v>
      </c>
      <c r="G20" s="306">
        <f>'ПЛАН НАВЧАЛЬНОГО ПРОЦЕСУ ДЕННА'!G20</f>
        <v>0</v>
      </c>
      <c r="H20" s="304">
        <f>'ПЛАН НАВЧАЛЬНОГО ПРОЦЕСУ ДЕННА'!H20</f>
        <v>0</v>
      </c>
      <c r="I20" s="305">
        <f>'ПЛАН НАВЧАЛЬНОГО ПРОЦЕСУ ДЕННА'!I20</f>
        <v>0</v>
      </c>
      <c r="J20" s="305">
        <f>'ПЛАН НАВЧАЛЬНОГО ПРОЦЕСУ ДЕННА'!J20</f>
        <v>0</v>
      </c>
      <c r="K20" s="305">
        <f>'ПЛАН НАВЧАЛЬНОГО ПРОЦЕСУ ДЕННА'!K20</f>
        <v>0</v>
      </c>
      <c r="L20" s="305">
        <f>'ПЛАН НАВЧАЛЬНОГО ПРОЦЕСУ ДЕННА'!L20</f>
        <v>0</v>
      </c>
      <c r="M20" s="305">
        <f>'ПЛАН НАВЧАЛЬНОГО ПРОЦЕСУ ДЕННА'!M20</f>
        <v>0</v>
      </c>
      <c r="N20" s="305">
        <f>'ПЛАН НАВЧАЛЬНОГО ПРОЦЕСУ ДЕННА'!N20</f>
        <v>0</v>
      </c>
      <c r="O20" s="270">
        <f>'ПЛАН НАВЧАЛЬНОГО ПРОЦЕСУ ДЕННА'!O20</f>
        <v>0</v>
      </c>
      <c r="P20" s="270">
        <f>'ПЛАН НАВЧАЛЬНОГО ПРОЦЕСУ ДЕННА'!P20</f>
        <v>0</v>
      </c>
      <c r="Q20" s="538">
        <v>1</v>
      </c>
      <c r="R20" s="487">
        <f>'ПЛАН НАВЧАЛЬНОГО ПРОЦЕСУ ДЕННА'!R20</f>
        <v>0</v>
      </c>
      <c r="S20" s="487">
        <f>'ПЛАН НАВЧАЛЬНОГО ПРОЦЕСУ ДЕННА'!S20</f>
        <v>0</v>
      </c>
      <c r="T20" s="487">
        <f>'ПЛАН НАВЧАЛЬНОГО ПРОЦЕСУ ДЕННА'!T20</f>
        <v>0</v>
      </c>
      <c r="U20" s="487">
        <f>'ПЛАН НАВЧАЛЬНОГО ПРОЦЕСУ ДЕННА'!U20</f>
        <v>0</v>
      </c>
      <c r="V20" s="487">
        <f>'ПЛАН НАВЧАЛЬНОГО ПРОЦЕСУ ДЕННА'!V20</f>
        <v>0</v>
      </c>
      <c r="W20" s="487">
        <f>'ПЛАН НАВЧАЛЬНОГО ПРОЦЕСУ ДЕННА'!W20</f>
        <v>0</v>
      </c>
      <c r="X20" s="307">
        <f>'ПЛАН НАВЧАЛЬНОГО ПРОЦЕСУ ДЕННА'!X20</f>
        <v>120</v>
      </c>
      <c r="Y20" s="145">
        <f>'ПЛАН НАВЧАЛЬНОГО ПРОЦЕСУ ДЕННА'!Y20</f>
        <v>4</v>
      </c>
      <c r="Z20" s="9">
        <f t="shared" si="12"/>
        <v>2</v>
      </c>
      <c r="AA20" s="9">
        <f t="shared" si="12"/>
        <v>0</v>
      </c>
      <c r="AB20" s="9">
        <f t="shared" si="12"/>
        <v>2</v>
      </c>
      <c r="AC20" s="9">
        <f t="shared" si="13"/>
        <v>116</v>
      </c>
      <c r="AD20" s="3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2</v>
      </c>
      <c r="AE20" s="3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3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2</v>
      </c>
      <c r="AG20" s="70">
        <f>'ПЛАН НАВЧАЛЬНОГО ПРОЦЕСУ ДЕННА'!AG20</f>
        <v>4</v>
      </c>
      <c r="AH20" s="3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70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70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70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70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70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70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70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70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70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70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70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70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0.96666666666666667</v>
      </c>
      <c r="BK20" s="125" t="str">
        <f t="shared" si="1"/>
        <v/>
      </c>
      <c r="BL20" s="14">
        <f t="shared" si="28"/>
        <v>4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4</v>
      </c>
      <c r="BW20" s="14">
        <f t="shared" si="29"/>
        <v>4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9">
        <f t="shared" si="15"/>
        <v>4</v>
      </c>
      <c r="CF20" s="309">
        <f>MAX(BW20:CD20)</f>
        <v>4</v>
      </c>
      <c r="CH20" s="310">
        <f t="shared" si="17"/>
        <v>1</v>
      </c>
      <c r="CI20" s="310">
        <f t="shared" si="18"/>
        <v>0</v>
      </c>
      <c r="CJ20" s="310">
        <f t="shared" si="19"/>
        <v>0</v>
      </c>
      <c r="CK20" s="310">
        <f t="shared" si="20"/>
        <v>0</v>
      </c>
      <c r="CL20" s="310">
        <f t="shared" si="21"/>
        <v>0</v>
      </c>
      <c r="CM20" s="310">
        <f t="shared" si="22"/>
        <v>0</v>
      </c>
      <c r="CN20" s="310">
        <f t="shared" si="23"/>
        <v>0</v>
      </c>
      <c r="CO20" s="310">
        <f t="shared" si="24"/>
        <v>0</v>
      </c>
      <c r="CP20" s="311">
        <f t="shared" si="25"/>
        <v>1</v>
      </c>
      <c r="CQ20" s="310">
        <f t="shared" si="3"/>
        <v>0</v>
      </c>
      <c r="CR20" s="310">
        <f t="shared" si="4"/>
        <v>0</v>
      </c>
      <c r="CS20" s="312">
        <f t="shared" si="5"/>
        <v>0</v>
      </c>
      <c r="CT20" s="310">
        <f t="shared" si="6"/>
        <v>0</v>
      </c>
      <c r="CU20" s="310">
        <f t="shared" si="7"/>
        <v>0</v>
      </c>
      <c r="CV20" s="310">
        <f t="shared" si="8"/>
        <v>0</v>
      </c>
      <c r="CW20" s="310">
        <f t="shared" si="9"/>
        <v>0</v>
      </c>
      <c r="CX20" s="310">
        <f t="shared" si="10"/>
        <v>0</v>
      </c>
      <c r="CY20" s="313">
        <f t="shared" si="26"/>
        <v>0</v>
      </c>
      <c r="DC20" s="314">
        <f>SUM($AD20:$AF20)+SUM($AH20:$AJ20)+SUM($AL20:AN20)+SUM($AP20:AR20)+SUM($AT20:AV20)+SUM($AX20:AZ20)+SUM($BB20:BD20)+SUM($BF20:BH20)</f>
        <v>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1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ht="22.5" x14ac:dyDescent="0.2">
      <c r="A21" s="22" t="str">
        <f>'ПЛАН НАВЧАЛЬНОГО ПРОЦЕСУ ДЕННА'!A21</f>
        <v>1.1.07</v>
      </c>
      <c r="B21" s="410" t="str">
        <f>'ПЛАН НАВЧАЛЬНОГО ПРОЦЕСУ ДЕННА'!B21</f>
        <v>Управлінські інформаційні системи в аналізі та аудиті</v>
      </c>
      <c r="C21" s="411" t="str">
        <f>'ПЛАН НАВЧАЛЬНОГО ПРОЦЕСУ ДЕННА'!C21</f>
        <v>ОбОп</v>
      </c>
      <c r="D21" s="304">
        <f>'ПЛАН НАВЧАЛЬНОГО ПРОЦЕСУ ДЕННА'!D21</f>
        <v>1</v>
      </c>
      <c r="E21" s="305">
        <f>'ПЛАН НАВЧАЛЬНОГО ПРОЦЕСУ ДЕННА'!E21</f>
        <v>0</v>
      </c>
      <c r="F21" s="305">
        <f>'ПЛАН НАВЧАЛЬНОГО ПРОЦЕСУ ДЕННА'!F21</f>
        <v>0</v>
      </c>
      <c r="G21" s="306">
        <f>'ПЛАН НАВЧАЛЬНОГО ПРОЦЕСУ ДЕННА'!G21</f>
        <v>0</v>
      </c>
      <c r="H21" s="304">
        <f>'ПЛАН НАВЧАЛЬНОГО ПРОЦЕСУ ДЕННА'!H21</f>
        <v>0</v>
      </c>
      <c r="I21" s="305">
        <f>'ПЛАН НАВЧАЛЬНОГО ПРОЦЕСУ ДЕННА'!I21</f>
        <v>0</v>
      </c>
      <c r="J21" s="305">
        <f>'ПЛАН НАВЧАЛЬНОГО ПРОЦЕСУ ДЕННА'!J21</f>
        <v>0</v>
      </c>
      <c r="K21" s="305">
        <f>'ПЛАН НАВЧАЛЬНОГО ПРОЦЕСУ ДЕННА'!K21</f>
        <v>0</v>
      </c>
      <c r="L21" s="305">
        <f>'ПЛАН НАВЧАЛЬНОГО ПРОЦЕСУ ДЕННА'!L21</f>
        <v>0</v>
      </c>
      <c r="M21" s="305">
        <f>'ПЛАН НАВЧАЛЬНОГО ПРОЦЕСУ ДЕННА'!M21</f>
        <v>0</v>
      </c>
      <c r="N21" s="305">
        <f>'ПЛАН НАВЧАЛЬНОГО ПРОЦЕСУ ДЕННА'!N21</f>
        <v>0</v>
      </c>
      <c r="O21" s="270">
        <f>'ПЛАН НАВЧАЛЬНОГО ПРОЦЕСУ ДЕННА'!O21</f>
        <v>0</v>
      </c>
      <c r="P21" s="270">
        <f>'ПЛАН НАВЧАЛЬНОГО ПРОЦЕСУ ДЕННА'!P21</f>
        <v>0</v>
      </c>
      <c r="Q21" s="538">
        <v>1</v>
      </c>
      <c r="R21" s="487">
        <f>'ПЛАН НАВЧАЛЬНОГО ПРОЦЕСУ ДЕННА'!R21</f>
        <v>0</v>
      </c>
      <c r="S21" s="487">
        <f>'ПЛАН НАВЧАЛЬНОГО ПРОЦЕСУ ДЕННА'!S21</f>
        <v>0</v>
      </c>
      <c r="T21" s="487">
        <f>'ПЛАН НАВЧАЛЬНОГО ПРОЦЕСУ ДЕННА'!T21</f>
        <v>0</v>
      </c>
      <c r="U21" s="487">
        <f>'ПЛАН НАВЧАЛЬНОГО ПРОЦЕСУ ДЕННА'!U21</f>
        <v>0</v>
      </c>
      <c r="V21" s="487">
        <f>'ПЛАН НАВЧАЛЬНОГО ПРОЦЕСУ ДЕННА'!V21</f>
        <v>0</v>
      </c>
      <c r="W21" s="487">
        <f>'ПЛАН НАВЧАЛЬНОГО ПРОЦЕСУ ДЕННА'!W21</f>
        <v>0</v>
      </c>
      <c r="X21" s="307">
        <f>'ПЛАН НАВЧАЛЬНОГО ПРОЦЕСУ ДЕННА'!X21</f>
        <v>120</v>
      </c>
      <c r="Y21" s="145">
        <f>'ПЛАН НАВЧАЛЬНОГО ПРОЦЕСУ ДЕННА'!Y21</f>
        <v>4</v>
      </c>
      <c r="Z21" s="9">
        <f t="shared" si="12"/>
        <v>2</v>
      </c>
      <c r="AA21" s="9">
        <f t="shared" si="12"/>
        <v>0</v>
      </c>
      <c r="AB21" s="9">
        <f t="shared" si="12"/>
        <v>2</v>
      </c>
      <c r="AC21" s="9">
        <f t="shared" si="13"/>
        <v>116</v>
      </c>
      <c r="AD21" s="3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2</v>
      </c>
      <c r="AE21" s="3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2</v>
      </c>
      <c r="AG21" s="70">
        <f>'ПЛАН НАВЧАЛЬНОГО ПРОЦЕСУ ДЕННА'!AG21</f>
        <v>4</v>
      </c>
      <c r="AH21" s="3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3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0">
        <f>'ПЛАН НАВЧАЛЬНОГО ПРОЦЕСУ ДЕННА'!AK21</f>
        <v>0</v>
      </c>
      <c r="AL21" s="3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70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70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70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70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70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70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70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70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70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70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70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70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0.96666666666666667</v>
      </c>
      <c r="BK21" s="125" t="str">
        <f t="shared" si="1"/>
        <v/>
      </c>
      <c r="BL21" s="14">
        <f t="shared" si="28"/>
        <v>4</v>
      </c>
      <c r="BM21" s="14">
        <f t="shared" si="2"/>
        <v>0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</v>
      </c>
      <c r="BW21" s="14">
        <f t="shared" si="29"/>
        <v>4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9">
        <f t="shared" si="15"/>
        <v>4</v>
      </c>
      <c r="CF21" s="309">
        <f t="shared" si="16"/>
        <v>4</v>
      </c>
      <c r="CH21" s="310">
        <f t="shared" si="17"/>
        <v>1</v>
      </c>
      <c r="CI21" s="310">
        <f t="shared" si="18"/>
        <v>0</v>
      </c>
      <c r="CJ21" s="310">
        <f t="shared" si="19"/>
        <v>0</v>
      </c>
      <c r="CK21" s="310">
        <f t="shared" si="20"/>
        <v>0</v>
      </c>
      <c r="CL21" s="310">
        <f t="shared" si="21"/>
        <v>0</v>
      </c>
      <c r="CM21" s="310">
        <f t="shared" si="22"/>
        <v>0</v>
      </c>
      <c r="CN21" s="310">
        <f t="shared" si="23"/>
        <v>0</v>
      </c>
      <c r="CO21" s="310">
        <f t="shared" si="24"/>
        <v>0</v>
      </c>
      <c r="CP21" s="311">
        <f t="shared" si="25"/>
        <v>1</v>
      </c>
      <c r="CQ21" s="310">
        <f t="shared" si="3"/>
        <v>0</v>
      </c>
      <c r="CR21" s="310">
        <f t="shared" si="4"/>
        <v>0</v>
      </c>
      <c r="CS21" s="312">
        <f t="shared" si="5"/>
        <v>0</v>
      </c>
      <c r="CT21" s="310">
        <f t="shared" si="6"/>
        <v>0</v>
      </c>
      <c r="CU21" s="310">
        <f t="shared" si="7"/>
        <v>0</v>
      </c>
      <c r="CV21" s="310">
        <f t="shared" si="8"/>
        <v>0</v>
      </c>
      <c r="CW21" s="310">
        <f t="shared" si="9"/>
        <v>0</v>
      </c>
      <c r="CX21" s="310">
        <f t="shared" si="10"/>
        <v>0</v>
      </c>
      <c r="CY21" s="313">
        <f t="shared" si="26"/>
        <v>0</v>
      </c>
      <c r="DC21" s="314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1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ht="22.5" x14ac:dyDescent="0.2">
      <c r="A22" s="22" t="str">
        <f>'ПЛАН НАВЧАЛЬНОГО ПРОЦЕСУ ДЕННА'!A22</f>
        <v>1.1.08</v>
      </c>
      <c r="B22" s="410" t="str">
        <f>'ПЛАН НАВЧАЛЬНОГО ПРОЦЕСУ ДЕННА'!B22</f>
        <v>Стратегічний управлінський облік і аналіз</v>
      </c>
      <c r="C22" s="411" t="str">
        <f>'ПЛАН НАВЧАЛЬНОГО ПРОЦЕСУ ДЕННА'!C22</f>
        <v>ОбОп</v>
      </c>
      <c r="D22" s="304">
        <f>'ПЛАН НАВЧАЛЬНОГО ПРОЦЕСУ ДЕННА'!D22</f>
        <v>1</v>
      </c>
      <c r="E22" s="305">
        <f>'ПЛАН НАВЧАЛЬНОГО ПРОЦЕСУ ДЕННА'!E22</f>
        <v>0</v>
      </c>
      <c r="F22" s="305">
        <f>'ПЛАН НАВЧАЛЬНОГО ПРОЦЕСУ ДЕННА'!F22</f>
        <v>0</v>
      </c>
      <c r="G22" s="306">
        <f>'ПЛАН НАВЧАЛЬНОГО ПРОЦЕСУ ДЕННА'!G22</f>
        <v>0</v>
      </c>
      <c r="H22" s="304">
        <f>'ПЛАН НАВЧАЛЬНОГО ПРОЦЕСУ ДЕННА'!H22</f>
        <v>0</v>
      </c>
      <c r="I22" s="305">
        <f>'ПЛАН НАВЧАЛЬНОГО ПРОЦЕСУ ДЕННА'!I22</f>
        <v>0</v>
      </c>
      <c r="J22" s="305">
        <f>'ПЛАН НАВЧАЛЬНОГО ПРОЦЕСУ ДЕННА'!J22</f>
        <v>0</v>
      </c>
      <c r="K22" s="305">
        <f>'ПЛАН НАВЧАЛЬНОГО ПРОЦЕСУ ДЕННА'!K22</f>
        <v>0</v>
      </c>
      <c r="L22" s="305">
        <f>'ПЛАН НАВЧАЛЬНОГО ПРОЦЕСУ ДЕННА'!L22</f>
        <v>0</v>
      </c>
      <c r="M22" s="305">
        <f>'ПЛАН НАВЧАЛЬНОГО ПРОЦЕСУ ДЕННА'!M22</f>
        <v>0</v>
      </c>
      <c r="N22" s="305">
        <f>'ПЛАН НАВЧАЛЬНОГО ПРОЦЕСУ ДЕННА'!N22</f>
        <v>0</v>
      </c>
      <c r="O22" s="270">
        <f>'ПЛАН НАВЧАЛЬНОГО ПРОЦЕСУ ДЕННА'!O22</f>
        <v>0</v>
      </c>
      <c r="P22" s="270">
        <f>'ПЛАН НАВЧАЛЬНОГО ПРОЦЕСУ ДЕННА'!P22</f>
        <v>0</v>
      </c>
      <c r="Q22" s="486">
        <v>1</v>
      </c>
      <c r="R22" s="487">
        <f>'ПЛАН НАВЧАЛЬНОГО ПРОЦЕСУ ДЕННА'!R22</f>
        <v>0</v>
      </c>
      <c r="S22" s="487">
        <f>'ПЛАН НАВЧАЛЬНОГО ПРОЦЕСУ ДЕННА'!S22</f>
        <v>0</v>
      </c>
      <c r="T22" s="487">
        <f>'ПЛАН НАВЧАЛЬНОГО ПРОЦЕСУ ДЕННА'!T22</f>
        <v>0</v>
      </c>
      <c r="U22" s="487">
        <f>'ПЛАН НАВЧАЛЬНОГО ПРОЦЕСУ ДЕННА'!U22</f>
        <v>0</v>
      </c>
      <c r="V22" s="487">
        <f>'ПЛАН НАВЧАЛЬНОГО ПРОЦЕСУ ДЕННА'!V22</f>
        <v>0</v>
      </c>
      <c r="W22" s="487">
        <f>'ПЛАН НАВЧАЛЬНОГО ПРОЦЕСУ ДЕННА'!W22</f>
        <v>0</v>
      </c>
      <c r="X22" s="307">
        <f>'ПЛАН НАВЧАЛЬНОГО ПРОЦЕСУ ДЕННА'!X22</f>
        <v>120</v>
      </c>
      <c r="Y22" s="145">
        <f>'ПЛАН НАВЧАЛЬНОГО ПРОЦЕСУ ДЕННА'!Y22</f>
        <v>4</v>
      </c>
      <c r="Z22" s="9">
        <f t="shared" si="12"/>
        <v>2</v>
      </c>
      <c r="AA22" s="9">
        <f t="shared" si="12"/>
        <v>0</v>
      </c>
      <c r="AB22" s="9">
        <f t="shared" si="12"/>
        <v>2</v>
      </c>
      <c r="AC22" s="9">
        <f t="shared" si="13"/>
        <v>116</v>
      </c>
      <c r="AD22" s="3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2</v>
      </c>
      <c r="AE22" s="3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70">
        <f>IF('ПЛАН НАВЧАЛЬНОГО ПРОЦЕСУ ДЕННА'!AF22&gt;0,IF(ROUND('ПЛАН НАВЧАЛЬНОГО ПРОЦЕСУ ДЕННА'!AF22*$BW$4,0)&gt;0,ROUND('ПЛАН НАВЧАЛЬНОГО ПРОЦЕСУ ДЕННА'!AF22*$BW$4,0)*2,2),0)</f>
        <v>2</v>
      </c>
      <c r="AG22" s="70">
        <f>'ПЛАН НАВЧАЛЬНОГО ПРОЦЕСУ ДЕННА'!AG22</f>
        <v>4</v>
      </c>
      <c r="AH22" s="3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3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0">
        <f>'ПЛАН НАВЧАЛЬНОГО ПРОЦЕСУ ДЕННА'!AK22</f>
        <v>0</v>
      </c>
      <c r="AL22" s="3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70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70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70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70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70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70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70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70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70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70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70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70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0.96666666666666667</v>
      </c>
      <c r="BK22" s="125" t="str">
        <f t="shared" si="1"/>
        <v/>
      </c>
      <c r="BL22" s="14">
        <f t="shared" si="28"/>
        <v>4</v>
      </c>
      <c r="BM22" s="14">
        <f t="shared" si="2"/>
        <v>0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4</v>
      </c>
      <c r="BW22" s="14">
        <f t="shared" si="29"/>
        <v>4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9">
        <f t="shared" si="15"/>
        <v>4</v>
      </c>
      <c r="CF22" s="309">
        <f t="shared" si="16"/>
        <v>4</v>
      </c>
      <c r="CH22" s="310">
        <f t="shared" si="17"/>
        <v>1</v>
      </c>
      <c r="CI22" s="310">
        <f t="shared" si="18"/>
        <v>0</v>
      </c>
      <c r="CJ22" s="310">
        <f t="shared" si="19"/>
        <v>0</v>
      </c>
      <c r="CK22" s="310">
        <f t="shared" si="20"/>
        <v>0</v>
      </c>
      <c r="CL22" s="310">
        <f t="shared" si="21"/>
        <v>0</v>
      </c>
      <c r="CM22" s="310">
        <f t="shared" si="22"/>
        <v>0</v>
      </c>
      <c r="CN22" s="310">
        <f t="shared" si="23"/>
        <v>0</v>
      </c>
      <c r="CO22" s="310">
        <f t="shared" si="24"/>
        <v>0</v>
      </c>
      <c r="CP22" s="311">
        <f t="shared" si="25"/>
        <v>1</v>
      </c>
      <c r="CQ22" s="310">
        <f t="shared" si="3"/>
        <v>0</v>
      </c>
      <c r="CR22" s="310">
        <f t="shared" si="4"/>
        <v>0</v>
      </c>
      <c r="CS22" s="312">
        <f t="shared" si="5"/>
        <v>0</v>
      </c>
      <c r="CT22" s="310">
        <f t="shared" si="6"/>
        <v>0</v>
      </c>
      <c r="CU22" s="310">
        <f t="shared" si="7"/>
        <v>0</v>
      </c>
      <c r="CV22" s="310">
        <f t="shared" si="8"/>
        <v>0</v>
      </c>
      <c r="CW22" s="310">
        <f t="shared" si="9"/>
        <v>0</v>
      </c>
      <c r="CX22" s="310">
        <f t="shared" si="10"/>
        <v>0</v>
      </c>
      <c r="CY22" s="313">
        <f t="shared" si="26"/>
        <v>0</v>
      </c>
      <c r="DC22" s="314">
        <f>SUM($AD22:$AF22)+SUM($AH22:$AJ22)+SUM($AL22:AN22)+SUM($AP22:AR22)+SUM($AT22:AV22)+SUM($AX22:AZ22)+SUM($BB22:BD22)+SUM($BF22:BH22)</f>
        <v>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1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ht="22.5" x14ac:dyDescent="0.2">
      <c r="A23" s="22" t="str">
        <f>'ПЛАН НАВЧАЛЬНОГО ПРОЦЕСУ ДЕННА'!A23</f>
        <v>1.1.09</v>
      </c>
      <c r="B23" s="410" t="str">
        <f>'ПЛАН НАВЧАЛЬНОГО ПРОЦЕСУ ДЕННА'!B23</f>
        <v>Облік зовінішньоекономічної діяльності</v>
      </c>
      <c r="C23" s="411" t="str">
        <f>'ПЛАН НАВЧАЛЬНОГО ПРОЦЕСУ ДЕННА'!C23</f>
        <v>ОбОп</v>
      </c>
      <c r="D23" s="304">
        <f>'ПЛАН НАВЧАЛЬНОГО ПРОЦЕСУ ДЕННА'!D23</f>
        <v>0</v>
      </c>
      <c r="E23" s="305">
        <f>'ПЛАН НАВЧАЛЬНОГО ПРОЦЕСУ ДЕННА'!E23</f>
        <v>0</v>
      </c>
      <c r="F23" s="305">
        <f>'ПЛАН НАВЧАЛЬНОГО ПРОЦЕСУ ДЕННА'!F23</f>
        <v>0</v>
      </c>
      <c r="G23" s="306">
        <f>'ПЛАН НАВЧАЛЬНОГО ПРОЦЕСУ ДЕННА'!G23</f>
        <v>0</v>
      </c>
      <c r="H23" s="304">
        <f>'ПЛАН НАВЧАЛЬНОГО ПРОЦЕСУ ДЕННА'!H23</f>
        <v>1</v>
      </c>
      <c r="I23" s="305">
        <f>'ПЛАН НАВЧАЛЬНОГО ПРОЦЕСУ ДЕННА'!I23</f>
        <v>0</v>
      </c>
      <c r="J23" s="305">
        <f>'ПЛАН НАВЧАЛЬНОГО ПРОЦЕСУ ДЕННА'!J23</f>
        <v>0</v>
      </c>
      <c r="K23" s="305">
        <f>'ПЛАН НАВЧАЛЬНОГО ПРОЦЕСУ ДЕННА'!K23</f>
        <v>0</v>
      </c>
      <c r="L23" s="305">
        <f>'ПЛАН НАВЧАЛЬНОГО ПРОЦЕСУ ДЕННА'!L23</f>
        <v>0</v>
      </c>
      <c r="M23" s="305">
        <f>'ПЛАН НАВЧАЛЬНОГО ПРОЦЕСУ ДЕННА'!M23</f>
        <v>0</v>
      </c>
      <c r="N23" s="305">
        <f>'ПЛАН НАВЧАЛЬНОГО ПРОЦЕСУ ДЕННА'!N23</f>
        <v>0</v>
      </c>
      <c r="O23" s="270">
        <f>'ПЛАН НАВЧАЛЬНОГО ПРОЦЕСУ ДЕННА'!O23</f>
        <v>0</v>
      </c>
      <c r="P23" s="270">
        <f>'ПЛАН НАВЧАЛЬНОГО ПРОЦЕСУ ДЕННА'!P23</f>
        <v>0</v>
      </c>
      <c r="Q23" s="486">
        <v>1</v>
      </c>
      <c r="R23" s="487">
        <f>'ПЛАН НАВЧАЛЬНОГО ПРОЦЕСУ ДЕННА'!R23</f>
        <v>0</v>
      </c>
      <c r="S23" s="487">
        <f>'ПЛАН НАВЧАЛЬНОГО ПРОЦЕСУ ДЕННА'!S23</f>
        <v>0</v>
      </c>
      <c r="T23" s="487">
        <f>'ПЛАН НАВЧАЛЬНОГО ПРОЦЕСУ ДЕННА'!T23</f>
        <v>0</v>
      </c>
      <c r="U23" s="487">
        <f>'ПЛАН НАВЧАЛЬНОГО ПРОЦЕСУ ДЕННА'!U23</f>
        <v>0</v>
      </c>
      <c r="V23" s="487">
        <f>'ПЛАН НАВЧАЛЬНОГО ПРОЦЕСУ ДЕННА'!V23</f>
        <v>0</v>
      </c>
      <c r="W23" s="487">
        <f>'ПЛАН НАВЧАЛЬНОГО ПРОЦЕСУ ДЕННА'!W23</f>
        <v>0</v>
      </c>
      <c r="X23" s="307">
        <f>'ПЛАН НАВЧАЛЬНОГО ПРОЦЕСУ ДЕННА'!X23</f>
        <v>120</v>
      </c>
      <c r="Y23" s="145">
        <f>'ПЛАН НАВЧАЛЬНОГО ПРОЦЕСУ ДЕННА'!Y23</f>
        <v>4</v>
      </c>
      <c r="Z23" s="9">
        <f t="shared" si="12"/>
        <v>2</v>
      </c>
      <c r="AA23" s="9">
        <f t="shared" si="12"/>
        <v>0</v>
      </c>
      <c r="AB23" s="9">
        <f t="shared" si="12"/>
        <v>2</v>
      </c>
      <c r="AC23" s="9">
        <f t="shared" si="13"/>
        <v>116</v>
      </c>
      <c r="AD23" s="3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2</v>
      </c>
      <c r="AE23" s="3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2</v>
      </c>
      <c r="AG23" s="70">
        <f>'ПЛАН НАВЧАЛЬНОГО ПРОЦЕСУ ДЕННА'!AG23</f>
        <v>4</v>
      </c>
      <c r="AH23" s="3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3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70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0">
        <f>'ПЛАН НАВЧАЛЬНОГО ПРОЦЕСУ ДЕННА'!AK23</f>
        <v>0</v>
      </c>
      <c r="AL23" s="3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70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70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70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70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70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70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70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70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70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70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70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70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0.96666666666666667</v>
      </c>
      <c r="BK23" s="125" t="str">
        <f t="shared" si="1"/>
        <v/>
      </c>
      <c r="BL23" s="14">
        <f t="shared" si="28"/>
        <v>4</v>
      </c>
      <c r="BM23" s="14">
        <f t="shared" si="2"/>
        <v>0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</v>
      </c>
      <c r="BW23" s="14">
        <f t="shared" si="29"/>
        <v>4</v>
      </c>
      <c r="BX23" s="14">
        <f t="shared" si="30"/>
        <v>0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9">
        <f t="shared" si="15"/>
        <v>4</v>
      </c>
      <c r="CF23" s="309">
        <f t="shared" si="16"/>
        <v>4</v>
      </c>
      <c r="CH23" s="310">
        <f t="shared" si="17"/>
        <v>0</v>
      </c>
      <c r="CI23" s="310">
        <f t="shared" si="18"/>
        <v>0</v>
      </c>
      <c r="CJ23" s="310">
        <f t="shared" si="19"/>
        <v>0</v>
      </c>
      <c r="CK23" s="310">
        <f t="shared" si="20"/>
        <v>0</v>
      </c>
      <c r="CL23" s="310">
        <f t="shared" si="21"/>
        <v>0</v>
      </c>
      <c r="CM23" s="310">
        <f t="shared" si="22"/>
        <v>0</v>
      </c>
      <c r="CN23" s="310">
        <f t="shared" si="23"/>
        <v>0</v>
      </c>
      <c r="CO23" s="310">
        <f t="shared" si="24"/>
        <v>0</v>
      </c>
      <c r="CP23" s="311">
        <f t="shared" si="25"/>
        <v>0</v>
      </c>
      <c r="CQ23" s="310">
        <f t="shared" si="3"/>
        <v>1</v>
      </c>
      <c r="CR23" s="310">
        <f t="shared" si="4"/>
        <v>0</v>
      </c>
      <c r="CS23" s="312">
        <f t="shared" si="5"/>
        <v>0</v>
      </c>
      <c r="CT23" s="310">
        <f t="shared" si="6"/>
        <v>0</v>
      </c>
      <c r="CU23" s="310">
        <f t="shared" si="7"/>
        <v>0</v>
      </c>
      <c r="CV23" s="310">
        <f t="shared" si="8"/>
        <v>0</v>
      </c>
      <c r="CW23" s="310">
        <f t="shared" si="9"/>
        <v>0</v>
      </c>
      <c r="CX23" s="310">
        <f t="shared" si="10"/>
        <v>0</v>
      </c>
      <c r="CY23" s="313">
        <f t="shared" si="26"/>
        <v>1</v>
      </c>
      <c r="DC23" s="314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1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x14ac:dyDescent="0.2">
      <c r="A24" s="22" t="str">
        <f>'ПЛАН НАВЧАЛЬНОГО ПРОЦЕСУ ДЕННА'!A24</f>
        <v>1.1.10</v>
      </c>
      <c r="B24" s="410" t="str">
        <f>'ПЛАН НАВЧАЛЬНОГО ПРОЦЕСУ ДЕННА'!B24</f>
        <v>Організація і методика аудиту</v>
      </c>
      <c r="C24" s="411" t="str">
        <f>'ПЛАН НАВЧАЛЬНОГО ПРОЦЕСУ ДЕННА'!C24</f>
        <v>ОбОп</v>
      </c>
      <c r="D24" s="304">
        <f>'ПЛАН НАВЧАЛЬНОГО ПРОЦЕСУ ДЕННА'!D24</f>
        <v>2</v>
      </c>
      <c r="E24" s="305">
        <f>'ПЛАН НАВЧАЛЬНОГО ПРОЦЕСУ ДЕННА'!E24</f>
        <v>0</v>
      </c>
      <c r="F24" s="305">
        <f>'ПЛАН НАВЧАЛЬНОГО ПРОЦЕСУ ДЕННА'!F24</f>
        <v>0</v>
      </c>
      <c r="G24" s="306">
        <f>'ПЛАН НАВЧАЛЬНОГО ПРОЦЕСУ ДЕННА'!G24</f>
        <v>0</v>
      </c>
      <c r="H24" s="304">
        <f>'ПЛАН НАВЧАЛЬНОГО ПРОЦЕСУ ДЕННА'!H24</f>
        <v>0</v>
      </c>
      <c r="I24" s="305">
        <f>'ПЛАН НАВЧАЛЬНОГО ПРОЦЕСУ ДЕННА'!I24</f>
        <v>0</v>
      </c>
      <c r="J24" s="305">
        <f>'ПЛАН НАВЧАЛЬНОГО ПРОЦЕСУ ДЕННА'!J24</f>
        <v>0</v>
      </c>
      <c r="K24" s="305">
        <f>'ПЛАН НАВЧАЛЬНОГО ПРОЦЕСУ ДЕННА'!K24</f>
        <v>0</v>
      </c>
      <c r="L24" s="305">
        <f>'ПЛАН НАВЧАЛЬНОГО ПРОЦЕСУ ДЕННА'!L24</f>
        <v>0</v>
      </c>
      <c r="M24" s="305">
        <f>'ПЛАН НАВЧАЛЬНОГО ПРОЦЕСУ ДЕННА'!M24</f>
        <v>0</v>
      </c>
      <c r="N24" s="305">
        <f>'ПЛАН НАВЧАЛЬНОГО ПРОЦЕСУ ДЕННА'!N24</f>
        <v>0</v>
      </c>
      <c r="O24" s="270">
        <f>'ПЛАН НАВЧАЛЬНОГО ПРОЦЕСУ ДЕННА'!O24</f>
        <v>0</v>
      </c>
      <c r="P24" s="270">
        <f>'ПЛАН НАВЧАЛЬНОГО ПРОЦЕСУ ДЕННА'!P24</f>
        <v>0</v>
      </c>
      <c r="Q24" s="486">
        <v>2</v>
      </c>
      <c r="R24" s="487">
        <f>'ПЛАН НАВЧАЛЬНОГО ПРОЦЕСУ ДЕННА'!R24</f>
        <v>0</v>
      </c>
      <c r="S24" s="487">
        <f>'ПЛАН НАВЧАЛЬНОГО ПРОЦЕСУ ДЕННА'!S24</f>
        <v>0</v>
      </c>
      <c r="T24" s="487">
        <f>'ПЛАН НАВЧАЛЬНОГО ПРОЦЕСУ ДЕННА'!T24</f>
        <v>0</v>
      </c>
      <c r="U24" s="487">
        <f>'ПЛАН НАВЧАЛЬНОГО ПРОЦЕСУ ДЕННА'!U24</f>
        <v>0</v>
      </c>
      <c r="V24" s="487">
        <f>'ПЛАН НАВЧАЛЬНОГО ПРОЦЕСУ ДЕННА'!V24</f>
        <v>0</v>
      </c>
      <c r="W24" s="487">
        <f>'ПЛАН НАВЧАЛЬНОГО ПРОЦЕСУ ДЕННА'!W24</f>
        <v>0</v>
      </c>
      <c r="X24" s="307">
        <f>'ПЛАН НАВЧАЛЬНОГО ПРОЦЕСУ ДЕННА'!X24</f>
        <v>135</v>
      </c>
      <c r="Y24" s="145">
        <f>'ПЛАН НАВЧАЛЬНОГО ПРОЦЕСУ ДЕННА'!Y24</f>
        <v>4.5</v>
      </c>
      <c r="Z24" s="9">
        <f t="shared" si="12"/>
        <v>2</v>
      </c>
      <c r="AA24" s="9">
        <f t="shared" si="12"/>
        <v>0</v>
      </c>
      <c r="AB24" s="9">
        <f t="shared" si="12"/>
        <v>2</v>
      </c>
      <c r="AC24" s="9">
        <f t="shared" si="13"/>
        <v>131</v>
      </c>
      <c r="AD24" s="3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3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0">
        <f>'ПЛАН НАВЧАЛЬНОГО ПРОЦЕСУ ДЕННА'!AG24</f>
        <v>0</v>
      </c>
      <c r="AH24" s="3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2</v>
      </c>
      <c r="AI24" s="3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2</v>
      </c>
      <c r="AK24" s="70">
        <f>'ПЛАН НАВЧАЛЬНОГО ПРОЦЕСУ ДЕННА'!AK24</f>
        <v>4.5</v>
      </c>
      <c r="AL24" s="3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70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70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70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70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70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70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70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70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70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70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70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70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0.97037037037037033</v>
      </c>
      <c r="BK24" s="125" t="str">
        <f t="shared" si="1"/>
        <v/>
      </c>
      <c r="BL24" s="14">
        <f t="shared" si="28"/>
        <v>0</v>
      </c>
      <c r="BM24" s="14">
        <f t="shared" si="2"/>
        <v>4.5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4.5</v>
      </c>
      <c r="BW24" s="14">
        <f t="shared" si="29"/>
        <v>0</v>
      </c>
      <c r="BX24" s="14">
        <f t="shared" si="30"/>
        <v>4.5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9">
        <f t="shared" si="15"/>
        <v>4.5</v>
      </c>
      <c r="CF24" s="309">
        <f t="shared" si="16"/>
        <v>4.5</v>
      </c>
      <c r="CH24" s="310">
        <f t="shared" si="17"/>
        <v>0</v>
      </c>
      <c r="CI24" s="310">
        <f t="shared" si="18"/>
        <v>1</v>
      </c>
      <c r="CJ24" s="310">
        <f t="shared" si="19"/>
        <v>0</v>
      </c>
      <c r="CK24" s="310">
        <f t="shared" si="20"/>
        <v>0</v>
      </c>
      <c r="CL24" s="310">
        <f t="shared" si="21"/>
        <v>0</v>
      </c>
      <c r="CM24" s="310">
        <f t="shared" si="22"/>
        <v>0</v>
      </c>
      <c r="CN24" s="310">
        <f t="shared" si="23"/>
        <v>0</v>
      </c>
      <c r="CO24" s="310">
        <f t="shared" si="24"/>
        <v>0</v>
      </c>
      <c r="CP24" s="311">
        <f t="shared" si="25"/>
        <v>1</v>
      </c>
      <c r="CQ24" s="310">
        <f t="shared" si="3"/>
        <v>0</v>
      </c>
      <c r="CR24" s="310">
        <f t="shared" si="4"/>
        <v>0</v>
      </c>
      <c r="CS24" s="312">
        <f t="shared" si="5"/>
        <v>0</v>
      </c>
      <c r="CT24" s="310">
        <f t="shared" si="6"/>
        <v>0</v>
      </c>
      <c r="CU24" s="310">
        <f t="shared" si="7"/>
        <v>0</v>
      </c>
      <c r="CV24" s="310">
        <f t="shared" si="8"/>
        <v>0</v>
      </c>
      <c r="CW24" s="310">
        <f t="shared" si="9"/>
        <v>0</v>
      </c>
      <c r="CX24" s="310">
        <f t="shared" si="10"/>
        <v>0</v>
      </c>
      <c r="CY24" s="313">
        <f t="shared" si="26"/>
        <v>0</v>
      </c>
      <c r="DC24" s="314">
        <f>SUM($AD24:$AF24)+SUM($AH24:$AJ24)+SUM($AL24:AN24)+SUM($AP24:AR24)+SUM($AT24:AV24)+SUM($AX24:AZ24)+SUM($BB24:BD24)+SUM($BF24:BH24)</f>
        <v>4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1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x14ac:dyDescent="0.2">
      <c r="A25" s="22" t="str">
        <f>'ПЛАН НАВЧАЛЬНОГО ПРОЦЕСУ ДЕННА'!A25</f>
        <v>1.1.11</v>
      </c>
      <c r="B25" s="410" t="str">
        <f>'ПЛАН НАВЧАЛЬНОГО ПРОЦЕСУ ДЕННА'!B25</f>
        <v>Управлiнський контроль</v>
      </c>
      <c r="C25" s="411" t="str">
        <f>'ПЛАН НАВЧАЛЬНОГО ПРОЦЕСУ ДЕННА'!C25</f>
        <v>ОбОп</v>
      </c>
      <c r="D25" s="304">
        <f>'ПЛАН НАВЧАЛЬНОГО ПРОЦЕСУ ДЕННА'!D25</f>
        <v>2</v>
      </c>
      <c r="E25" s="305">
        <f>'ПЛАН НАВЧАЛЬНОГО ПРОЦЕСУ ДЕННА'!E25</f>
        <v>0</v>
      </c>
      <c r="F25" s="305">
        <f>'ПЛАН НАВЧАЛЬНОГО ПРОЦЕСУ ДЕННА'!F25</f>
        <v>0</v>
      </c>
      <c r="G25" s="306">
        <f>'ПЛАН НАВЧАЛЬНОГО ПРОЦЕСУ ДЕННА'!G25</f>
        <v>0</v>
      </c>
      <c r="H25" s="304">
        <f>'ПЛАН НАВЧАЛЬНОГО ПРОЦЕСУ ДЕННА'!H25</f>
        <v>0</v>
      </c>
      <c r="I25" s="305">
        <f>'ПЛАН НАВЧАЛЬНОГО ПРОЦЕСУ ДЕННА'!I25</f>
        <v>0</v>
      </c>
      <c r="J25" s="305">
        <f>'ПЛАН НАВЧАЛЬНОГО ПРОЦЕСУ ДЕННА'!J25</f>
        <v>0</v>
      </c>
      <c r="K25" s="305">
        <f>'ПЛАН НАВЧАЛЬНОГО ПРОЦЕСУ ДЕННА'!K25</f>
        <v>0</v>
      </c>
      <c r="L25" s="305">
        <f>'ПЛАН НАВЧАЛЬНОГО ПРОЦЕСУ ДЕННА'!L25</f>
        <v>0</v>
      </c>
      <c r="M25" s="305">
        <f>'ПЛАН НАВЧАЛЬНОГО ПРОЦЕСУ ДЕННА'!M25</f>
        <v>0</v>
      </c>
      <c r="N25" s="305">
        <f>'ПЛАН НАВЧАЛЬНОГО ПРОЦЕСУ ДЕННА'!N25</f>
        <v>0</v>
      </c>
      <c r="O25" s="270">
        <f>'ПЛАН НАВЧАЛЬНОГО ПРОЦЕСУ ДЕННА'!O25</f>
        <v>0</v>
      </c>
      <c r="P25" s="270">
        <f>'ПЛАН НАВЧАЛЬНОГО ПРОЦЕСУ ДЕННА'!P25</f>
        <v>0</v>
      </c>
      <c r="Q25" s="538">
        <v>2</v>
      </c>
      <c r="R25" s="487">
        <f>'ПЛАН НАВЧАЛЬНОГО ПРОЦЕСУ ДЕННА'!R25</f>
        <v>0</v>
      </c>
      <c r="S25" s="487">
        <f>'ПЛАН НАВЧАЛЬНОГО ПРОЦЕСУ ДЕННА'!S25</f>
        <v>0</v>
      </c>
      <c r="T25" s="487">
        <f>'ПЛАН НАВЧАЛЬНОГО ПРОЦЕСУ ДЕННА'!T25</f>
        <v>0</v>
      </c>
      <c r="U25" s="487">
        <f>'ПЛАН НАВЧАЛЬНОГО ПРОЦЕСУ ДЕННА'!U25</f>
        <v>0</v>
      </c>
      <c r="V25" s="487">
        <f>'ПЛАН НАВЧАЛЬНОГО ПРОЦЕСУ ДЕННА'!V25</f>
        <v>0</v>
      </c>
      <c r="W25" s="487">
        <f>'ПЛАН НАВЧАЛЬНОГО ПРОЦЕСУ ДЕННА'!W25</f>
        <v>0</v>
      </c>
      <c r="X25" s="307">
        <f>'ПЛАН НАВЧАЛЬНОГО ПРОЦЕСУ ДЕННА'!X25</f>
        <v>90</v>
      </c>
      <c r="Y25" s="145">
        <f>'ПЛАН НАВЧАЛЬНОГО ПРОЦЕСУ ДЕННА'!Y25</f>
        <v>3</v>
      </c>
      <c r="Z25" s="9">
        <f t="shared" si="12"/>
        <v>2</v>
      </c>
      <c r="AA25" s="9">
        <f t="shared" si="12"/>
        <v>0</v>
      </c>
      <c r="AB25" s="9">
        <f t="shared" si="12"/>
        <v>2</v>
      </c>
      <c r="AC25" s="9">
        <f t="shared" si="13"/>
        <v>86</v>
      </c>
      <c r="AD25" s="3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2</v>
      </c>
      <c r="AI25" s="3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2</v>
      </c>
      <c r="AK25" s="70">
        <f>'ПЛАН НАВЧАЛЬНОГО ПРОЦЕСУ ДЕННА'!AK25</f>
        <v>3</v>
      </c>
      <c r="AL25" s="3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70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70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70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70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70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70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70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70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70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70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70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70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0.9555555555555556</v>
      </c>
      <c r="BK25" s="125" t="str">
        <f t="shared" si="1"/>
        <v/>
      </c>
      <c r="BL25" s="14">
        <f t="shared" si="28"/>
        <v>0</v>
      </c>
      <c r="BM25" s="14">
        <f t="shared" si="2"/>
        <v>3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3</v>
      </c>
      <c r="BW25" s="14">
        <f t="shared" si="29"/>
        <v>0</v>
      </c>
      <c r="BX25" s="14">
        <f t="shared" si="30"/>
        <v>3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9">
        <f t="shared" si="15"/>
        <v>3</v>
      </c>
      <c r="CF25" s="309">
        <f t="shared" si="16"/>
        <v>3</v>
      </c>
      <c r="CH25" s="310">
        <f t="shared" si="17"/>
        <v>0</v>
      </c>
      <c r="CI25" s="310">
        <f t="shared" si="18"/>
        <v>1</v>
      </c>
      <c r="CJ25" s="310">
        <f t="shared" si="19"/>
        <v>0</v>
      </c>
      <c r="CK25" s="310">
        <f t="shared" si="20"/>
        <v>0</v>
      </c>
      <c r="CL25" s="310">
        <f t="shared" si="21"/>
        <v>0</v>
      </c>
      <c r="CM25" s="310">
        <f t="shared" si="22"/>
        <v>0</v>
      </c>
      <c r="CN25" s="310">
        <f t="shared" si="23"/>
        <v>0</v>
      </c>
      <c r="CO25" s="310">
        <f t="shared" si="24"/>
        <v>0</v>
      </c>
      <c r="CP25" s="311">
        <f t="shared" si="25"/>
        <v>1</v>
      </c>
      <c r="CQ25" s="310">
        <f t="shared" si="3"/>
        <v>0</v>
      </c>
      <c r="CR25" s="310">
        <f t="shared" si="4"/>
        <v>0</v>
      </c>
      <c r="CS25" s="312">
        <f t="shared" si="5"/>
        <v>0</v>
      </c>
      <c r="CT25" s="310">
        <f t="shared" si="6"/>
        <v>0</v>
      </c>
      <c r="CU25" s="310">
        <f t="shared" si="7"/>
        <v>0</v>
      </c>
      <c r="CV25" s="310">
        <f t="shared" si="8"/>
        <v>0</v>
      </c>
      <c r="CW25" s="310">
        <f t="shared" si="9"/>
        <v>0</v>
      </c>
      <c r="CX25" s="310">
        <f t="shared" si="10"/>
        <v>0</v>
      </c>
      <c r="CY25" s="313">
        <f t="shared" si="26"/>
        <v>0</v>
      </c>
      <c r="DC25" s="314">
        <f>SUM($AD25:$AF25)+SUM($AH25:$AJ25)+SUM($AL25:AN25)+SUM($AP25:AR25)+SUM($AT25:AV25)+SUM($AX25:AZ25)+SUM($BB25:BD25)+SUM($BF25:BH25)</f>
        <v>4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1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x14ac:dyDescent="0.2">
      <c r="A26" s="22" t="str">
        <f>'ПЛАН НАВЧАЛЬНОГО ПРОЦЕСУ ДЕННА'!A26</f>
        <v>1.1.12</v>
      </c>
      <c r="B26" s="410" t="str">
        <f>'ПЛАН НАВЧАЛЬНОГО ПРОЦЕСУ ДЕННА'!B26</f>
        <v>Консолідація фінансової звітності</v>
      </c>
      <c r="C26" s="411" t="str">
        <f>'ПЛАН НАВЧАЛЬНОГО ПРОЦЕСУ ДЕННА'!C26</f>
        <v>ОбОп</v>
      </c>
      <c r="D26" s="304">
        <f>'ПЛАН НАВЧАЛЬНОГО ПРОЦЕСУ ДЕННА'!D26</f>
        <v>2</v>
      </c>
      <c r="E26" s="305">
        <f>'ПЛАН НАВЧАЛЬНОГО ПРОЦЕСУ ДЕННА'!E26</f>
        <v>0</v>
      </c>
      <c r="F26" s="305">
        <f>'ПЛАН НАВЧАЛЬНОГО ПРОЦЕСУ ДЕННА'!F26</f>
        <v>0</v>
      </c>
      <c r="G26" s="306">
        <f>'ПЛАН НАВЧАЛЬНОГО ПРОЦЕСУ ДЕННА'!G26</f>
        <v>0</v>
      </c>
      <c r="H26" s="304">
        <f>'ПЛАН НАВЧАЛЬНОГО ПРОЦЕСУ ДЕННА'!H26</f>
        <v>0</v>
      </c>
      <c r="I26" s="305">
        <f>'ПЛАН НАВЧАЛЬНОГО ПРОЦЕСУ ДЕННА'!I26</f>
        <v>0</v>
      </c>
      <c r="J26" s="305">
        <f>'ПЛАН НАВЧАЛЬНОГО ПРОЦЕСУ ДЕННА'!J26</f>
        <v>0</v>
      </c>
      <c r="K26" s="305">
        <f>'ПЛАН НАВЧАЛЬНОГО ПРОЦЕСУ ДЕННА'!K26</f>
        <v>0</v>
      </c>
      <c r="L26" s="305">
        <f>'ПЛАН НАВЧАЛЬНОГО ПРОЦЕСУ ДЕННА'!L26</f>
        <v>0</v>
      </c>
      <c r="M26" s="305">
        <f>'ПЛАН НАВЧАЛЬНОГО ПРОЦЕСУ ДЕННА'!M26</f>
        <v>0</v>
      </c>
      <c r="N26" s="305">
        <f>'ПЛАН НАВЧАЛЬНОГО ПРОЦЕСУ ДЕННА'!N26</f>
        <v>0</v>
      </c>
      <c r="O26" s="270">
        <f>'ПЛАН НАВЧАЛЬНОГО ПРОЦЕСУ ДЕННА'!O26</f>
        <v>0</v>
      </c>
      <c r="P26" s="270">
        <f>'ПЛАН НАВЧАЛЬНОГО ПРОЦЕСУ ДЕННА'!P26</f>
        <v>0</v>
      </c>
      <c r="Q26" s="538">
        <v>2</v>
      </c>
      <c r="R26" s="487">
        <f>'ПЛАН НАВЧАЛЬНОГО ПРОЦЕСУ ДЕННА'!R26</f>
        <v>0</v>
      </c>
      <c r="S26" s="487">
        <f>'ПЛАН НАВЧАЛЬНОГО ПРОЦЕСУ ДЕННА'!S26</f>
        <v>0</v>
      </c>
      <c r="T26" s="487">
        <f>'ПЛАН НАВЧАЛЬНОГО ПРОЦЕСУ ДЕННА'!T26</f>
        <v>0</v>
      </c>
      <c r="U26" s="487">
        <f>'ПЛАН НАВЧАЛЬНОГО ПРОЦЕСУ ДЕННА'!U26</f>
        <v>0</v>
      </c>
      <c r="V26" s="487">
        <f>'ПЛАН НАВЧАЛЬНОГО ПРОЦЕСУ ДЕННА'!V26</f>
        <v>0</v>
      </c>
      <c r="W26" s="487">
        <f>'ПЛАН НАВЧАЛЬНОГО ПРОЦЕСУ ДЕННА'!W26</f>
        <v>0</v>
      </c>
      <c r="X26" s="307">
        <f>'ПЛАН НАВЧАЛЬНОГО ПРОЦЕСУ ДЕННА'!X26</f>
        <v>90</v>
      </c>
      <c r="Y26" s="145">
        <f>'ПЛАН НАВЧАЛЬНОГО ПРОЦЕСУ ДЕННА'!Y26</f>
        <v>3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86</v>
      </c>
      <c r="AD26" s="3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2</v>
      </c>
      <c r="AI26" s="3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2</v>
      </c>
      <c r="AK26" s="70">
        <f>'ПЛАН НАВЧАЛЬНОГО ПРОЦЕСУ ДЕННА'!AK26</f>
        <v>3</v>
      </c>
      <c r="AL26" s="3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3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0">
        <f>'ПЛАН НАВЧАЛЬНОГО ПРОЦЕСУ ДЕННА'!AO26</f>
        <v>0</v>
      </c>
      <c r="AP26" s="3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70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70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70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70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70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70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70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70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70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70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70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70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0.9555555555555556</v>
      </c>
      <c r="BK26" s="125" t="str">
        <f t="shared" si="1"/>
        <v/>
      </c>
      <c r="BL26" s="14">
        <f t="shared" si="28"/>
        <v>0</v>
      </c>
      <c r="BM26" s="14">
        <f t="shared" si="2"/>
        <v>3</v>
      </c>
      <c r="BN26" s="14">
        <f t="shared" si="2"/>
        <v>0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3</v>
      </c>
      <c r="BW26" s="14">
        <f t="shared" si="29"/>
        <v>0</v>
      </c>
      <c r="BX26" s="14">
        <f t="shared" si="30"/>
        <v>3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9">
        <f t="shared" si="15"/>
        <v>3</v>
      </c>
      <c r="CF26" s="309">
        <f t="shared" si="16"/>
        <v>3</v>
      </c>
      <c r="CH26" s="310">
        <f t="shared" si="17"/>
        <v>0</v>
      </c>
      <c r="CI26" s="310">
        <f t="shared" si="18"/>
        <v>1</v>
      </c>
      <c r="CJ26" s="310">
        <f t="shared" si="19"/>
        <v>0</v>
      </c>
      <c r="CK26" s="310">
        <f t="shared" si="20"/>
        <v>0</v>
      </c>
      <c r="CL26" s="310">
        <f t="shared" si="21"/>
        <v>0</v>
      </c>
      <c r="CM26" s="310">
        <f t="shared" si="22"/>
        <v>0</v>
      </c>
      <c r="CN26" s="310">
        <f t="shared" si="23"/>
        <v>0</v>
      </c>
      <c r="CO26" s="310">
        <f t="shared" si="24"/>
        <v>0</v>
      </c>
      <c r="CP26" s="311">
        <f t="shared" si="25"/>
        <v>1</v>
      </c>
      <c r="CQ26" s="310">
        <f t="shared" si="3"/>
        <v>0</v>
      </c>
      <c r="CR26" s="310">
        <f t="shared" si="4"/>
        <v>0</v>
      </c>
      <c r="CS26" s="312">
        <f t="shared" si="5"/>
        <v>0</v>
      </c>
      <c r="CT26" s="310">
        <f t="shared" si="6"/>
        <v>0</v>
      </c>
      <c r="CU26" s="310">
        <f t="shared" si="7"/>
        <v>0</v>
      </c>
      <c r="CV26" s="310">
        <f t="shared" si="8"/>
        <v>0</v>
      </c>
      <c r="CW26" s="310">
        <f t="shared" si="9"/>
        <v>0</v>
      </c>
      <c r="CX26" s="310">
        <f t="shared" si="10"/>
        <v>0</v>
      </c>
      <c r="CY26" s="313">
        <f t="shared" si="26"/>
        <v>0</v>
      </c>
      <c r="DC26" s="314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1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x14ac:dyDescent="0.2">
      <c r="A27" s="22" t="str">
        <f>'ПЛАН НАВЧАЛЬНОГО ПРОЦЕСУ ДЕННА'!A27</f>
        <v>1.1.13</v>
      </c>
      <c r="B27" s="410" t="str">
        <f>'ПЛАН НАВЧАЛЬНОГО ПРОЦЕСУ ДЕННА'!B27</f>
        <v>Організація бухгалтерського обліку</v>
      </c>
      <c r="C27" s="411" t="str">
        <f>'ПЛАН НАВЧАЛЬНОГО ПРОЦЕСУ ДЕННА'!C27</f>
        <v>ОбОп</v>
      </c>
      <c r="D27" s="304">
        <f>'ПЛАН НАВЧАЛЬНОГО ПРОЦЕСУ ДЕННА'!D27</f>
        <v>3</v>
      </c>
      <c r="E27" s="305">
        <f>'ПЛАН НАВЧАЛЬНОГО ПРОЦЕСУ ДЕННА'!E27</f>
        <v>0</v>
      </c>
      <c r="F27" s="305">
        <f>'ПЛАН НАВЧАЛЬНОГО ПРОЦЕСУ ДЕННА'!F27</f>
        <v>0</v>
      </c>
      <c r="G27" s="306">
        <f>'ПЛАН НАВЧАЛЬНОГО ПРОЦЕСУ ДЕННА'!G27</f>
        <v>0</v>
      </c>
      <c r="H27" s="304">
        <f>'ПЛАН НАВЧАЛЬНОГО ПРОЦЕСУ ДЕННА'!H27</f>
        <v>0</v>
      </c>
      <c r="I27" s="305">
        <f>'ПЛАН НАВЧАЛЬНОГО ПРОЦЕСУ ДЕННА'!I27</f>
        <v>0</v>
      </c>
      <c r="J27" s="305">
        <f>'ПЛАН НАВЧАЛЬНОГО ПРОЦЕСУ ДЕННА'!J27</f>
        <v>0</v>
      </c>
      <c r="K27" s="305">
        <f>'ПЛАН НАВЧАЛЬНОГО ПРОЦЕСУ ДЕННА'!K27</f>
        <v>0</v>
      </c>
      <c r="L27" s="305">
        <f>'ПЛАН НАВЧАЛЬНОГО ПРОЦЕСУ ДЕННА'!L27</f>
        <v>0</v>
      </c>
      <c r="M27" s="305">
        <f>'ПЛАН НАВЧАЛЬНОГО ПРОЦЕСУ ДЕННА'!M27</f>
        <v>0</v>
      </c>
      <c r="N27" s="305">
        <f>'ПЛАН НАВЧАЛЬНОГО ПРОЦЕСУ ДЕННА'!N27</f>
        <v>0</v>
      </c>
      <c r="O27" s="270">
        <f>'ПЛАН НАВЧАЛЬНОГО ПРОЦЕСУ ДЕННА'!O27</f>
        <v>0</v>
      </c>
      <c r="P27" s="270">
        <f>'ПЛАН НАВЧАЛЬНОГО ПРОЦЕСУ ДЕННА'!P27</f>
        <v>0</v>
      </c>
      <c r="Q27" s="486">
        <v>3</v>
      </c>
      <c r="R27" s="487">
        <f>'ПЛАН НАВЧАЛЬНОГО ПРОЦЕСУ ДЕННА'!R27</f>
        <v>0</v>
      </c>
      <c r="S27" s="487">
        <f>'ПЛАН НАВЧАЛЬНОГО ПРОЦЕСУ ДЕННА'!S27</f>
        <v>0</v>
      </c>
      <c r="T27" s="487">
        <f>'ПЛАН НАВЧАЛЬНОГО ПРОЦЕСУ ДЕННА'!T27</f>
        <v>0</v>
      </c>
      <c r="U27" s="487">
        <f>'ПЛАН НАВЧАЛЬНОГО ПРОЦЕСУ ДЕННА'!U27</f>
        <v>0</v>
      </c>
      <c r="V27" s="487">
        <f>'ПЛАН НАВЧАЛЬНОГО ПРОЦЕСУ ДЕННА'!V27</f>
        <v>0</v>
      </c>
      <c r="W27" s="487">
        <f>'ПЛАН НАВЧАЛЬНОГО ПРОЦЕСУ ДЕННА'!W27</f>
        <v>0</v>
      </c>
      <c r="X27" s="307">
        <f>'ПЛАН НАВЧАЛЬНОГО ПРОЦЕСУ ДЕННА'!X27</f>
        <v>84</v>
      </c>
      <c r="Y27" s="145">
        <f>'ПЛАН НАВЧАЛЬНОГО ПРОЦЕСУ ДЕННА'!Y27</f>
        <v>2.8</v>
      </c>
      <c r="Z27" s="9">
        <f t="shared" si="12"/>
        <v>2</v>
      </c>
      <c r="AA27" s="9">
        <f t="shared" si="12"/>
        <v>0</v>
      </c>
      <c r="AB27" s="9">
        <f t="shared" si="12"/>
        <v>2</v>
      </c>
      <c r="AC27" s="9">
        <f t="shared" si="13"/>
        <v>80</v>
      </c>
      <c r="AD27" s="3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2</v>
      </c>
      <c r="AM27" s="3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2</v>
      </c>
      <c r="AO27" s="70">
        <f>'ПЛАН НАВЧАЛЬНОГО ПРОЦЕСУ ДЕННА'!AO27</f>
        <v>2.8</v>
      </c>
      <c r="AP27" s="3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70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70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70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70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70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70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70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70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70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70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70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70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0.95238095238095233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2.8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2.8</v>
      </c>
      <c r="BW27" s="14">
        <f t="shared" si="29"/>
        <v>0</v>
      </c>
      <c r="BX27" s="14">
        <f t="shared" si="30"/>
        <v>0</v>
      </c>
      <c r="BY27" s="14">
        <f t="shared" si="31"/>
        <v>2.75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9">
        <f t="shared" si="15"/>
        <v>2.75</v>
      </c>
      <c r="CF27" s="309">
        <f t="shared" si="16"/>
        <v>2.75</v>
      </c>
      <c r="CH27" s="310">
        <f t="shared" si="17"/>
        <v>0</v>
      </c>
      <c r="CI27" s="310">
        <f t="shared" si="18"/>
        <v>0</v>
      </c>
      <c r="CJ27" s="310">
        <f t="shared" si="19"/>
        <v>1</v>
      </c>
      <c r="CK27" s="310">
        <f t="shared" si="20"/>
        <v>0</v>
      </c>
      <c r="CL27" s="310">
        <f t="shared" si="21"/>
        <v>0</v>
      </c>
      <c r="CM27" s="310">
        <f t="shared" si="22"/>
        <v>0</v>
      </c>
      <c r="CN27" s="310">
        <f t="shared" si="23"/>
        <v>0</v>
      </c>
      <c r="CO27" s="310">
        <f t="shared" si="24"/>
        <v>0</v>
      </c>
      <c r="CP27" s="311">
        <f t="shared" si="25"/>
        <v>1</v>
      </c>
      <c r="CQ27" s="310">
        <f t="shared" si="3"/>
        <v>0</v>
      </c>
      <c r="CR27" s="310">
        <f t="shared" si="4"/>
        <v>0</v>
      </c>
      <c r="CS27" s="312">
        <f t="shared" si="5"/>
        <v>0</v>
      </c>
      <c r="CT27" s="310">
        <f t="shared" si="6"/>
        <v>0</v>
      </c>
      <c r="CU27" s="310">
        <f t="shared" si="7"/>
        <v>0</v>
      </c>
      <c r="CV27" s="310">
        <f t="shared" si="8"/>
        <v>0</v>
      </c>
      <c r="CW27" s="310">
        <f t="shared" si="9"/>
        <v>0</v>
      </c>
      <c r="CX27" s="310">
        <f t="shared" si="10"/>
        <v>0</v>
      </c>
      <c r="CY27" s="313">
        <f t="shared" si="26"/>
        <v>0</v>
      </c>
      <c r="DC27" s="314">
        <f>SUM($AD27:$AF27)+SUM($AH27:$AJ27)+SUM($AL27:AN27)+SUM($AP27:AR27)+SUM($AT27:AV27)+SUM($AX27:AZ27)+SUM($BB27:BD27)+SUM($BF27:BH27)</f>
        <v>4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1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">
      <c r="A28" s="22" t="str">
        <f>'ПЛАН НАВЧАЛЬНОГО ПРОЦЕСУ ДЕННА'!A28</f>
        <v>1.1.14</v>
      </c>
      <c r="B28" s="410">
        <f>'ПЛАН НАВЧАЛЬНОГО ПРОЦЕСУ ДЕННА'!B28</f>
        <v>0</v>
      </c>
      <c r="C28" s="411">
        <f>'ПЛАН НАВЧАЛЬНОГО ПРОЦЕСУ ДЕННА'!C28</f>
        <v>0</v>
      </c>
      <c r="D28" s="304">
        <f>'ПЛАН НАВЧАЛЬНОГО ПРОЦЕСУ ДЕННА'!D28</f>
        <v>0</v>
      </c>
      <c r="E28" s="305">
        <f>'ПЛАН НАВЧАЛЬНОГО ПРОЦЕСУ ДЕННА'!E28</f>
        <v>0</v>
      </c>
      <c r="F28" s="305">
        <f>'ПЛАН НАВЧАЛЬНОГО ПРОЦЕСУ ДЕННА'!F28</f>
        <v>0</v>
      </c>
      <c r="G28" s="306">
        <f>'ПЛАН НАВЧАЛЬНОГО ПРОЦЕСУ ДЕННА'!G28</f>
        <v>0</v>
      </c>
      <c r="H28" s="304">
        <f>'ПЛАН НАВЧАЛЬНОГО ПРОЦЕСУ ДЕННА'!H28</f>
        <v>0</v>
      </c>
      <c r="I28" s="305">
        <f>'ПЛАН НАВЧАЛЬНОГО ПРОЦЕСУ ДЕННА'!I28</f>
        <v>0</v>
      </c>
      <c r="J28" s="305">
        <f>'ПЛАН НАВЧАЛЬНОГО ПРОЦЕСУ ДЕННА'!J28</f>
        <v>0</v>
      </c>
      <c r="K28" s="305">
        <f>'ПЛАН НАВЧАЛЬНОГО ПРОЦЕСУ ДЕННА'!K28</f>
        <v>0</v>
      </c>
      <c r="L28" s="305">
        <f>'ПЛАН НАВЧАЛЬНОГО ПРОЦЕСУ ДЕННА'!L28</f>
        <v>0</v>
      </c>
      <c r="M28" s="305">
        <f>'ПЛАН НАВЧАЛЬНОГО ПРОЦЕСУ ДЕННА'!M28</f>
        <v>0</v>
      </c>
      <c r="N28" s="305">
        <f>'ПЛАН НАВЧАЛЬНОГО ПРОЦЕСУ ДЕННА'!N28</f>
        <v>0</v>
      </c>
      <c r="O28" s="270">
        <f>'ПЛАН НАВЧАЛЬНОГО ПРОЦЕСУ ДЕННА'!O28</f>
        <v>0</v>
      </c>
      <c r="P28" s="270">
        <f>'ПЛАН НАВЧАЛЬНОГО ПРОЦЕСУ ДЕННА'!P28</f>
        <v>0</v>
      </c>
      <c r="Q28" s="486">
        <f>'ПЛАН НАВЧАЛЬНОГО ПРОЦЕСУ ДЕННА'!Q28</f>
        <v>0</v>
      </c>
      <c r="R28" s="487">
        <f>'ПЛАН НАВЧАЛЬНОГО ПРОЦЕСУ ДЕННА'!R28</f>
        <v>0</v>
      </c>
      <c r="S28" s="487">
        <f>'ПЛАН НАВЧАЛЬНОГО ПРОЦЕСУ ДЕННА'!S28</f>
        <v>0</v>
      </c>
      <c r="T28" s="487">
        <f>'ПЛАН НАВЧАЛЬНОГО ПРОЦЕСУ ДЕННА'!T28</f>
        <v>0</v>
      </c>
      <c r="U28" s="487">
        <f>'ПЛАН НАВЧАЛЬНОГО ПРОЦЕСУ ДЕННА'!U28</f>
        <v>0</v>
      </c>
      <c r="V28" s="487">
        <f>'ПЛАН НАВЧАЛЬНОГО ПРОЦЕСУ ДЕННА'!V28</f>
        <v>0</v>
      </c>
      <c r="W28" s="487">
        <f>'ПЛАН НАВЧАЛЬНОГО ПРОЦЕСУ ДЕННА'!W28</f>
        <v>0</v>
      </c>
      <c r="X28" s="307">
        <f>'ПЛАН НАВЧАЛЬНОГО ПРОЦЕСУ ДЕННА'!X28</f>
        <v>0</v>
      </c>
      <c r="Y28" s="145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70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70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70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70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70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70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70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70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70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70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70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70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9">
        <f t="shared" si="15"/>
        <v>0</v>
      </c>
      <c r="CF28" s="309">
        <f t="shared" si="16"/>
        <v>0</v>
      </c>
      <c r="CH28" s="310">
        <f t="shared" si="17"/>
        <v>0</v>
      </c>
      <c r="CI28" s="310">
        <f t="shared" si="18"/>
        <v>0</v>
      </c>
      <c r="CJ28" s="310">
        <f t="shared" si="19"/>
        <v>0</v>
      </c>
      <c r="CK28" s="310">
        <f t="shared" si="20"/>
        <v>0</v>
      </c>
      <c r="CL28" s="310">
        <f t="shared" si="21"/>
        <v>0</v>
      </c>
      <c r="CM28" s="310">
        <f t="shared" si="22"/>
        <v>0</v>
      </c>
      <c r="CN28" s="310">
        <f t="shared" si="23"/>
        <v>0</v>
      </c>
      <c r="CO28" s="310">
        <f t="shared" si="24"/>
        <v>0</v>
      </c>
      <c r="CP28" s="311">
        <f t="shared" si="25"/>
        <v>0</v>
      </c>
      <c r="CQ28" s="310">
        <f t="shared" si="3"/>
        <v>0</v>
      </c>
      <c r="CR28" s="310">
        <f t="shared" si="4"/>
        <v>0</v>
      </c>
      <c r="CS28" s="312">
        <f t="shared" si="5"/>
        <v>0</v>
      </c>
      <c r="CT28" s="310">
        <f t="shared" si="6"/>
        <v>0</v>
      </c>
      <c r="CU28" s="310">
        <f t="shared" si="7"/>
        <v>0</v>
      </c>
      <c r="CV28" s="310">
        <f t="shared" si="8"/>
        <v>0</v>
      </c>
      <c r="CW28" s="310">
        <f t="shared" si="9"/>
        <v>0</v>
      </c>
      <c r="CX28" s="310">
        <f t="shared" si="10"/>
        <v>0</v>
      </c>
      <c r="CY28" s="313">
        <f t="shared" si="26"/>
        <v>0</v>
      </c>
      <c r="DC28" s="31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">
      <c r="A29" s="22" t="str">
        <f>'ПЛАН НАВЧАЛЬНОГО ПРОЦЕСУ ДЕННА'!A29</f>
        <v>1.1.15</v>
      </c>
      <c r="B29" s="410">
        <f>'ПЛАН НАВЧАЛЬНОГО ПРОЦЕСУ ДЕННА'!B29</f>
        <v>0</v>
      </c>
      <c r="C29" s="411">
        <f>'ПЛАН НАВЧАЛЬНОГО ПРОЦЕСУ ДЕННА'!C29</f>
        <v>0</v>
      </c>
      <c r="D29" s="304">
        <f>'ПЛАН НАВЧАЛЬНОГО ПРОЦЕСУ ДЕННА'!D29</f>
        <v>0</v>
      </c>
      <c r="E29" s="305">
        <f>'ПЛАН НАВЧАЛЬНОГО ПРОЦЕСУ ДЕННА'!E29</f>
        <v>0</v>
      </c>
      <c r="F29" s="305">
        <f>'ПЛАН НАВЧАЛЬНОГО ПРОЦЕСУ ДЕННА'!F29</f>
        <v>0</v>
      </c>
      <c r="G29" s="306">
        <f>'ПЛАН НАВЧАЛЬНОГО ПРОЦЕСУ ДЕННА'!G29</f>
        <v>0</v>
      </c>
      <c r="H29" s="304">
        <f>'ПЛАН НАВЧАЛЬНОГО ПРОЦЕСУ ДЕННА'!H29</f>
        <v>0</v>
      </c>
      <c r="I29" s="305">
        <f>'ПЛАН НАВЧАЛЬНОГО ПРОЦЕСУ ДЕННА'!I29</f>
        <v>0</v>
      </c>
      <c r="J29" s="305">
        <f>'ПЛАН НАВЧАЛЬНОГО ПРОЦЕСУ ДЕННА'!J29</f>
        <v>0</v>
      </c>
      <c r="K29" s="305">
        <f>'ПЛАН НАВЧАЛЬНОГО ПРОЦЕСУ ДЕННА'!K29</f>
        <v>0</v>
      </c>
      <c r="L29" s="305">
        <f>'ПЛАН НАВЧАЛЬНОГО ПРОЦЕСУ ДЕННА'!L29</f>
        <v>0</v>
      </c>
      <c r="M29" s="305">
        <f>'ПЛАН НАВЧАЛЬНОГО ПРОЦЕСУ ДЕННА'!M29</f>
        <v>0</v>
      </c>
      <c r="N29" s="305">
        <f>'ПЛАН НАВЧАЛЬНОГО ПРОЦЕСУ ДЕННА'!N29</f>
        <v>0</v>
      </c>
      <c r="O29" s="270">
        <f>'ПЛАН НАВЧАЛЬНОГО ПРОЦЕСУ ДЕННА'!O29</f>
        <v>0</v>
      </c>
      <c r="P29" s="270">
        <f>'ПЛАН НАВЧАЛЬНОГО ПРОЦЕСУ ДЕННА'!P29</f>
        <v>0</v>
      </c>
      <c r="Q29" s="486">
        <f>'ПЛАН НАВЧАЛЬНОГО ПРОЦЕСУ ДЕННА'!Q29</f>
        <v>0</v>
      </c>
      <c r="R29" s="487">
        <f>'ПЛАН НАВЧАЛЬНОГО ПРОЦЕСУ ДЕННА'!R29</f>
        <v>0</v>
      </c>
      <c r="S29" s="487">
        <f>'ПЛАН НАВЧАЛЬНОГО ПРОЦЕСУ ДЕННА'!S29</f>
        <v>0</v>
      </c>
      <c r="T29" s="487">
        <f>'ПЛАН НАВЧАЛЬНОГО ПРОЦЕСУ ДЕННА'!T29</f>
        <v>0</v>
      </c>
      <c r="U29" s="487">
        <f>'ПЛАН НАВЧАЛЬНОГО ПРОЦЕСУ ДЕННА'!U29</f>
        <v>0</v>
      </c>
      <c r="V29" s="487">
        <f>'ПЛАН НАВЧАЛЬНОГО ПРОЦЕСУ ДЕННА'!V29</f>
        <v>0</v>
      </c>
      <c r="W29" s="487">
        <f>'ПЛАН НАВЧАЛЬНОГО ПРОЦЕСУ ДЕННА'!W29</f>
        <v>0</v>
      </c>
      <c r="X29" s="307">
        <f>'ПЛАН НАВЧАЛЬНОГО ПРОЦЕСУ ДЕННА'!X29</f>
        <v>0</v>
      </c>
      <c r="Y29" s="145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70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70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70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70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70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70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70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70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70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70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70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70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9">
        <f t="shared" ref="CE29:CE37" si="42">SUM(BW29:CD29)</f>
        <v>0</v>
      </c>
      <c r="CF29" s="309">
        <f t="shared" si="16"/>
        <v>0</v>
      </c>
      <c r="CH29" s="310">
        <f t="shared" si="17"/>
        <v>0</v>
      </c>
      <c r="CI29" s="310">
        <f t="shared" si="18"/>
        <v>0</v>
      </c>
      <c r="CJ29" s="310">
        <f t="shared" si="19"/>
        <v>0</v>
      </c>
      <c r="CK29" s="310">
        <f t="shared" si="20"/>
        <v>0</v>
      </c>
      <c r="CL29" s="310">
        <f t="shared" si="21"/>
        <v>0</v>
      </c>
      <c r="CM29" s="310">
        <f t="shared" si="22"/>
        <v>0</v>
      </c>
      <c r="CN29" s="310">
        <f t="shared" si="23"/>
        <v>0</v>
      </c>
      <c r="CO29" s="310">
        <f t="shared" si="24"/>
        <v>0</v>
      </c>
      <c r="CP29" s="311">
        <f t="shared" ref="CP29:CP37" si="43">SUM(CH29:CO29)</f>
        <v>0</v>
      </c>
      <c r="CQ29" s="310">
        <f t="shared" si="3"/>
        <v>0</v>
      </c>
      <c r="CR29" s="310">
        <f t="shared" si="4"/>
        <v>0</v>
      </c>
      <c r="CS29" s="312">
        <f t="shared" si="5"/>
        <v>0</v>
      </c>
      <c r="CT29" s="310">
        <f t="shared" si="6"/>
        <v>0</v>
      </c>
      <c r="CU29" s="310">
        <f t="shared" si="7"/>
        <v>0</v>
      </c>
      <c r="CV29" s="310">
        <f t="shared" si="8"/>
        <v>0</v>
      </c>
      <c r="CW29" s="310">
        <f t="shared" si="9"/>
        <v>0</v>
      </c>
      <c r="CX29" s="310">
        <f t="shared" si="10"/>
        <v>0</v>
      </c>
      <c r="CY29" s="313">
        <f t="shared" si="26"/>
        <v>0</v>
      </c>
      <c r="DC29" s="31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">
      <c r="A30" s="22" t="str">
        <f>'ПЛАН НАВЧАЛЬНОГО ПРОЦЕСУ ДЕННА'!A30</f>
        <v>1.1.16</v>
      </c>
      <c r="B30" s="410">
        <f>'ПЛАН НАВЧАЛЬНОГО ПРОЦЕСУ ДЕННА'!B30</f>
        <v>0</v>
      </c>
      <c r="C30" s="411">
        <f>'ПЛАН НАВЧАЛЬНОГО ПРОЦЕСУ ДЕННА'!C30</f>
        <v>0</v>
      </c>
      <c r="D30" s="304">
        <f>'ПЛАН НАВЧАЛЬНОГО ПРОЦЕСУ ДЕННА'!D30</f>
        <v>0</v>
      </c>
      <c r="E30" s="305">
        <f>'ПЛАН НАВЧАЛЬНОГО ПРОЦЕСУ ДЕННА'!E30</f>
        <v>0</v>
      </c>
      <c r="F30" s="305">
        <f>'ПЛАН НАВЧАЛЬНОГО ПРОЦЕСУ ДЕННА'!F30</f>
        <v>0</v>
      </c>
      <c r="G30" s="306">
        <f>'ПЛАН НАВЧАЛЬНОГО ПРОЦЕСУ ДЕННА'!G30</f>
        <v>0</v>
      </c>
      <c r="H30" s="304">
        <f>'ПЛАН НАВЧАЛЬНОГО ПРОЦЕСУ ДЕННА'!H30</f>
        <v>0</v>
      </c>
      <c r="I30" s="305">
        <f>'ПЛАН НАВЧАЛЬНОГО ПРОЦЕСУ ДЕННА'!I30</f>
        <v>0</v>
      </c>
      <c r="J30" s="305">
        <f>'ПЛАН НАВЧАЛЬНОГО ПРОЦЕСУ ДЕННА'!J30</f>
        <v>0</v>
      </c>
      <c r="K30" s="305">
        <f>'ПЛАН НАВЧАЛЬНОГО ПРОЦЕСУ ДЕННА'!K30</f>
        <v>0</v>
      </c>
      <c r="L30" s="305">
        <f>'ПЛАН НАВЧАЛЬНОГО ПРОЦЕСУ ДЕННА'!L30</f>
        <v>0</v>
      </c>
      <c r="M30" s="305">
        <f>'ПЛАН НАВЧАЛЬНОГО ПРОЦЕСУ ДЕННА'!M30</f>
        <v>0</v>
      </c>
      <c r="N30" s="305">
        <f>'ПЛАН НАВЧАЛЬНОГО ПРОЦЕСУ ДЕННА'!N30</f>
        <v>0</v>
      </c>
      <c r="O30" s="270">
        <f>'ПЛАН НАВЧАЛЬНОГО ПРОЦЕСУ ДЕННА'!O30</f>
        <v>0</v>
      </c>
      <c r="P30" s="270">
        <f>'ПЛАН НАВЧАЛЬНОГО ПРОЦЕСУ ДЕННА'!P30</f>
        <v>0</v>
      </c>
      <c r="Q30" s="486">
        <f>'ПЛАН НАВЧАЛЬНОГО ПРОЦЕСУ ДЕННА'!Q30</f>
        <v>0</v>
      </c>
      <c r="R30" s="487">
        <f>'ПЛАН НАВЧАЛЬНОГО ПРОЦЕСУ ДЕННА'!R30</f>
        <v>0</v>
      </c>
      <c r="S30" s="487">
        <f>'ПЛАН НАВЧАЛЬНОГО ПРОЦЕСУ ДЕННА'!S30</f>
        <v>0</v>
      </c>
      <c r="T30" s="487">
        <f>'ПЛАН НАВЧАЛЬНОГО ПРОЦЕСУ ДЕННА'!T30</f>
        <v>0</v>
      </c>
      <c r="U30" s="487">
        <f>'ПЛАН НАВЧАЛЬНОГО ПРОЦЕСУ ДЕННА'!U30</f>
        <v>0</v>
      </c>
      <c r="V30" s="487">
        <f>'ПЛАН НАВЧАЛЬНОГО ПРОЦЕСУ ДЕННА'!V30</f>
        <v>0</v>
      </c>
      <c r="W30" s="487">
        <f>'ПЛАН НАВЧАЛЬНОГО ПРОЦЕСУ ДЕННА'!W30</f>
        <v>0</v>
      </c>
      <c r="X30" s="307">
        <f>'ПЛАН НАВЧАЛЬНОГО ПРОЦЕСУ ДЕННА'!X30</f>
        <v>0</v>
      </c>
      <c r="Y30" s="145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70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70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70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70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70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70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70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70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70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70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70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70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9">
        <f t="shared" si="42"/>
        <v>0</v>
      </c>
      <c r="CF30" s="309">
        <f t="shared" si="16"/>
        <v>0</v>
      </c>
      <c r="CH30" s="310">
        <f t="shared" si="17"/>
        <v>0</v>
      </c>
      <c r="CI30" s="310">
        <f t="shared" si="18"/>
        <v>0</v>
      </c>
      <c r="CJ30" s="310">
        <f t="shared" si="19"/>
        <v>0</v>
      </c>
      <c r="CK30" s="310">
        <f t="shared" si="20"/>
        <v>0</v>
      </c>
      <c r="CL30" s="310">
        <f t="shared" si="21"/>
        <v>0</v>
      </c>
      <c r="CM30" s="310">
        <f t="shared" si="22"/>
        <v>0</v>
      </c>
      <c r="CN30" s="310">
        <f t="shared" si="23"/>
        <v>0</v>
      </c>
      <c r="CO30" s="310">
        <f t="shared" si="24"/>
        <v>0</v>
      </c>
      <c r="CP30" s="311">
        <f t="shared" si="43"/>
        <v>0</v>
      </c>
      <c r="CQ30" s="310">
        <f t="shared" si="3"/>
        <v>0</v>
      </c>
      <c r="CR30" s="310">
        <f t="shared" si="4"/>
        <v>0</v>
      </c>
      <c r="CS30" s="312">
        <f t="shared" si="5"/>
        <v>0</v>
      </c>
      <c r="CT30" s="310">
        <f t="shared" si="6"/>
        <v>0</v>
      </c>
      <c r="CU30" s="310">
        <f t="shared" si="7"/>
        <v>0</v>
      </c>
      <c r="CV30" s="310">
        <f t="shared" si="8"/>
        <v>0</v>
      </c>
      <c r="CW30" s="310">
        <f t="shared" si="9"/>
        <v>0</v>
      </c>
      <c r="CX30" s="310">
        <f t="shared" si="10"/>
        <v>0</v>
      </c>
      <c r="CY30" s="313">
        <f t="shared" si="26"/>
        <v>0</v>
      </c>
      <c r="DC30" s="31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">
      <c r="A31" s="22" t="str">
        <f>'ПЛАН НАВЧАЛЬНОГО ПРОЦЕСУ ДЕННА'!A31</f>
        <v>1.1.17</v>
      </c>
      <c r="B31" s="410">
        <f>'ПЛАН НАВЧАЛЬНОГО ПРОЦЕСУ ДЕННА'!B31</f>
        <v>0</v>
      </c>
      <c r="C31" s="411">
        <f>'ПЛАН НАВЧАЛЬНОГО ПРОЦЕСУ ДЕННА'!C31</f>
        <v>0</v>
      </c>
      <c r="D31" s="304">
        <f>'ПЛАН НАВЧАЛЬНОГО ПРОЦЕСУ ДЕННА'!D31</f>
        <v>0</v>
      </c>
      <c r="E31" s="305">
        <f>'ПЛАН НАВЧАЛЬНОГО ПРОЦЕСУ ДЕННА'!E31</f>
        <v>0</v>
      </c>
      <c r="F31" s="305">
        <f>'ПЛАН НАВЧАЛЬНОГО ПРОЦЕСУ ДЕННА'!F31</f>
        <v>0</v>
      </c>
      <c r="G31" s="306">
        <f>'ПЛАН НАВЧАЛЬНОГО ПРОЦЕСУ ДЕННА'!G31</f>
        <v>0</v>
      </c>
      <c r="H31" s="304">
        <f>'ПЛАН НАВЧАЛЬНОГО ПРОЦЕСУ ДЕННА'!H31</f>
        <v>0</v>
      </c>
      <c r="I31" s="305">
        <f>'ПЛАН НАВЧАЛЬНОГО ПРОЦЕСУ ДЕННА'!I31</f>
        <v>0</v>
      </c>
      <c r="J31" s="305">
        <f>'ПЛАН НАВЧАЛЬНОГО ПРОЦЕСУ ДЕННА'!J31</f>
        <v>0</v>
      </c>
      <c r="K31" s="305">
        <f>'ПЛАН НАВЧАЛЬНОГО ПРОЦЕСУ ДЕННА'!K31</f>
        <v>0</v>
      </c>
      <c r="L31" s="305">
        <f>'ПЛАН НАВЧАЛЬНОГО ПРОЦЕСУ ДЕННА'!L31</f>
        <v>0</v>
      </c>
      <c r="M31" s="305">
        <f>'ПЛАН НАВЧАЛЬНОГО ПРОЦЕСУ ДЕННА'!M31</f>
        <v>0</v>
      </c>
      <c r="N31" s="305">
        <f>'ПЛАН НАВЧАЛЬНОГО ПРОЦЕСУ ДЕННА'!N31</f>
        <v>0</v>
      </c>
      <c r="O31" s="270">
        <f>'ПЛАН НАВЧАЛЬНОГО ПРОЦЕСУ ДЕННА'!O31</f>
        <v>0</v>
      </c>
      <c r="P31" s="270">
        <f>'ПЛАН НАВЧАЛЬНОГО ПРОЦЕСУ ДЕННА'!P31</f>
        <v>0</v>
      </c>
      <c r="Q31" s="486">
        <f>'ПЛАН НАВЧАЛЬНОГО ПРОЦЕСУ ДЕННА'!Q31</f>
        <v>0</v>
      </c>
      <c r="R31" s="487">
        <f>'ПЛАН НАВЧАЛЬНОГО ПРОЦЕСУ ДЕННА'!R31</f>
        <v>0</v>
      </c>
      <c r="S31" s="487">
        <f>'ПЛАН НАВЧАЛЬНОГО ПРОЦЕСУ ДЕННА'!S31</f>
        <v>0</v>
      </c>
      <c r="T31" s="487">
        <f>'ПЛАН НАВЧАЛЬНОГО ПРОЦЕСУ ДЕННА'!T31</f>
        <v>0</v>
      </c>
      <c r="U31" s="487">
        <f>'ПЛАН НАВЧАЛЬНОГО ПРОЦЕСУ ДЕННА'!U31</f>
        <v>0</v>
      </c>
      <c r="V31" s="487">
        <f>'ПЛАН НАВЧАЛЬНОГО ПРОЦЕСУ ДЕННА'!V31</f>
        <v>0</v>
      </c>
      <c r="W31" s="487">
        <f>'ПЛАН НАВЧАЛЬНОГО ПРОЦЕСУ ДЕННА'!W31</f>
        <v>0</v>
      </c>
      <c r="X31" s="307">
        <f>'ПЛАН НАВЧАЛЬНОГО ПРОЦЕСУ ДЕННА'!X31</f>
        <v>0</v>
      </c>
      <c r="Y31" s="145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70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70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70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70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70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70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70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70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70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70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70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70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9">
        <f t="shared" si="42"/>
        <v>0</v>
      </c>
      <c r="CF31" s="309">
        <f t="shared" si="16"/>
        <v>0</v>
      </c>
      <c r="CH31" s="310">
        <f t="shared" si="17"/>
        <v>0</v>
      </c>
      <c r="CI31" s="310">
        <f t="shared" si="18"/>
        <v>0</v>
      </c>
      <c r="CJ31" s="310">
        <f t="shared" si="19"/>
        <v>0</v>
      </c>
      <c r="CK31" s="310">
        <f t="shared" si="20"/>
        <v>0</v>
      </c>
      <c r="CL31" s="310">
        <f t="shared" si="21"/>
        <v>0</v>
      </c>
      <c r="CM31" s="310">
        <f t="shared" si="22"/>
        <v>0</v>
      </c>
      <c r="CN31" s="310">
        <f t="shared" si="23"/>
        <v>0</v>
      </c>
      <c r="CO31" s="310">
        <f t="shared" si="24"/>
        <v>0</v>
      </c>
      <c r="CP31" s="311">
        <f t="shared" si="43"/>
        <v>0</v>
      </c>
      <c r="CQ31" s="310">
        <f t="shared" si="3"/>
        <v>0</v>
      </c>
      <c r="CR31" s="310">
        <f t="shared" si="4"/>
        <v>0</v>
      </c>
      <c r="CS31" s="312">
        <f t="shared" si="5"/>
        <v>0</v>
      </c>
      <c r="CT31" s="310">
        <f t="shared" si="6"/>
        <v>0</v>
      </c>
      <c r="CU31" s="310">
        <f t="shared" si="7"/>
        <v>0</v>
      </c>
      <c r="CV31" s="310">
        <f t="shared" si="8"/>
        <v>0</v>
      </c>
      <c r="CW31" s="310">
        <f t="shared" si="9"/>
        <v>0</v>
      </c>
      <c r="CX31" s="310">
        <f t="shared" si="10"/>
        <v>0</v>
      </c>
      <c r="CY31" s="313">
        <f t="shared" si="26"/>
        <v>0</v>
      </c>
      <c r="DC31" s="31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">
      <c r="A32" s="22" t="str">
        <f>'ПЛАН НАВЧАЛЬНОГО ПРОЦЕСУ ДЕННА'!A32</f>
        <v>1.1.18</v>
      </c>
      <c r="B32" s="410">
        <f>'ПЛАН НАВЧАЛЬНОГО ПРОЦЕСУ ДЕННА'!B32</f>
        <v>0</v>
      </c>
      <c r="C32" s="411">
        <f>'ПЛАН НАВЧАЛЬНОГО ПРОЦЕСУ ДЕННА'!C32</f>
        <v>0</v>
      </c>
      <c r="D32" s="304">
        <f>'ПЛАН НАВЧАЛЬНОГО ПРОЦЕСУ ДЕННА'!D32</f>
        <v>0</v>
      </c>
      <c r="E32" s="305">
        <f>'ПЛАН НАВЧАЛЬНОГО ПРОЦЕСУ ДЕННА'!E32</f>
        <v>0</v>
      </c>
      <c r="F32" s="305">
        <f>'ПЛАН НАВЧАЛЬНОГО ПРОЦЕСУ ДЕННА'!F32</f>
        <v>0</v>
      </c>
      <c r="G32" s="306">
        <f>'ПЛАН НАВЧАЛЬНОГО ПРОЦЕСУ ДЕННА'!G32</f>
        <v>0</v>
      </c>
      <c r="H32" s="304">
        <f>'ПЛАН НАВЧАЛЬНОГО ПРОЦЕСУ ДЕННА'!H32</f>
        <v>0</v>
      </c>
      <c r="I32" s="305">
        <f>'ПЛАН НАВЧАЛЬНОГО ПРОЦЕСУ ДЕННА'!I32</f>
        <v>0</v>
      </c>
      <c r="J32" s="305">
        <f>'ПЛАН НАВЧАЛЬНОГО ПРОЦЕСУ ДЕННА'!J32</f>
        <v>0</v>
      </c>
      <c r="K32" s="305">
        <f>'ПЛАН НАВЧАЛЬНОГО ПРОЦЕСУ ДЕННА'!K32</f>
        <v>0</v>
      </c>
      <c r="L32" s="305">
        <f>'ПЛАН НАВЧАЛЬНОГО ПРОЦЕСУ ДЕННА'!L32</f>
        <v>0</v>
      </c>
      <c r="M32" s="305">
        <f>'ПЛАН НАВЧАЛЬНОГО ПРОЦЕСУ ДЕННА'!M32</f>
        <v>0</v>
      </c>
      <c r="N32" s="305">
        <f>'ПЛАН НАВЧАЛЬНОГО ПРОЦЕСУ ДЕННА'!N32</f>
        <v>0</v>
      </c>
      <c r="O32" s="270">
        <f>'ПЛАН НАВЧАЛЬНОГО ПРОЦЕСУ ДЕННА'!O32</f>
        <v>0</v>
      </c>
      <c r="P32" s="270">
        <f>'ПЛАН НАВЧАЛЬНОГО ПРОЦЕСУ ДЕННА'!P32</f>
        <v>0</v>
      </c>
      <c r="Q32" s="486">
        <f>'ПЛАН НАВЧАЛЬНОГО ПРОЦЕСУ ДЕННА'!Q32</f>
        <v>0</v>
      </c>
      <c r="R32" s="487">
        <f>'ПЛАН НАВЧАЛЬНОГО ПРОЦЕСУ ДЕННА'!R32</f>
        <v>0</v>
      </c>
      <c r="S32" s="487">
        <f>'ПЛАН НАВЧАЛЬНОГО ПРОЦЕСУ ДЕННА'!S32</f>
        <v>0</v>
      </c>
      <c r="T32" s="487">
        <f>'ПЛАН НАВЧАЛЬНОГО ПРОЦЕСУ ДЕННА'!T32</f>
        <v>0</v>
      </c>
      <c r="U32" s="487">
        <f>'ПЛАН НАВЧАЛЬНОГО ПРОЦЕСУ ДЕННА'!U32</f>
        <v>0</v>
      </c>
      <c r="V32" s="487">
        <f>'ПЛАН НАВЧАЛЬНОГО ПРОЦЕСУ ДЕННА'!V32</f>
        <v>0</v>
      </c>
      <c r="W32" s="487">
        <f>'ПЛАН НАВЧАЛЬНОГО ПРОЦЕСУ ДЕННА'!W32</f>
        <v>0</v>
      </c>
      <c r="X32" s="307">
        <f>'ПЛАН НАВЧАЛЬНОГО ПРОЦЕСУ ДЕННА'!X32</f>
        <v>0</v>
      </c>
      <c r="Y32" s="145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70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70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70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70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70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70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70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70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70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70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70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70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9">
        <f t="shared" si="42"/>
        <v>0</v>
      </c>
      <c r="CF32" s="309">
        <f t="shared" si="16"/>
        <v>0</v>
      </c>
      <c r="CH32" s="310">
        <f t="shared" si="17"/>
        <v>0</v>
      </c>
      <c r="CI32" s="310">
        <f t="shared" si="18"/>
        <v>0</v>
      </c>
      <c r="CJ32" s="310">
        <f t="shared" si="19"/>
        <v>0</v>
      </c>
      <c r="CK32" s="310">
        <f t="shared" si="20"/>
        <v>0</v>
      </c>
      <c r="CL32" s="310">
        <f t="shared" si="21"/>
        <v>0</v>
      </c>
      <c r="CM32" s="310">
        <f t="shared" si="22"/>
        <v>0</v>
      </c>
      <c r="CN32" s="310">
        <f t="shared" si="23"/>
        <v>0</v>
      </c>
      <c r="CO32" s="310">
        <f t="shared" si="24"/>
        <v>0</v>
      </c>
      <c r="CP32" s="311">
        <f t="shared" si="43"/>
        <v>0</v>
      </c>
      <c r="CQ32" s="310">
        <f t="shared" si="3"/>
        <v>0</v>
      </c>
      <c r="CR32" s="310">
        <f t="shared" si="4"/>
        <v>0</v>
      </c>
      <c r="CS32" s="312">
        <f t="shared" si="5"/>
        <v>0</v>
      </c>
      <c r="CT32" s="310">
        <f t="shared" si="6"/>
        <v>0</v>
      </c>
      <c r="CU32" s="310">
        <f t="shared" si="7"/>
        <v>0</v>
      </c>
      <c r="CV32" s="310">
        <f t="shared" si="8"/>
        <v>0</v>
      </c>
      <c r="CW32" s="310">
        <f t="shared" si="9"/>
        <v>0</v>
      </c>
      <c r="CX32" s="310">
        <f t="shared" si="10"/>
        <v>0</v>
      </c>
      <c r="CY32" s="313">
        <f t="shared" si="26"/>
        <v>0</v>
      </c>
      <c r="DC32" s="31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">
      <c r="A33" s="22" t="str">
        <f>'ПЛАН НАВЧАЛЬНОГО ПРОЦЕСУ ДЕННА'!A33</f>
        <v>1.1.19</v>
      </c>
      <c r="B33" s="410">
        <f>'ПЛАН НАВЧАЛЬНОГО ПРОЦЕСУ ДЕННА'!B33</f>
        <v>0</v>
      </c>
      <c r="C33" s="411">
        <f>'ПЛАН НАВЧАЛЬНОГО ПРОЦЕСУ ДЕННА'!C33</f>
        <v>0</v>
      </c>
      <c r="D33" s="304">
        <f>'ПЛАН НАВЧАЛЬНОГО ПРОЦЕСУ ДЕННА'!D33</f>
        <v>0</v>
      </c>
      <c r="E33" s="305">
        <f>'ПЛАН НАВЧАЛЬНОГО ПРОЦЕСУ ДЕННА'!E33</f>
        <v>0</v>
      </c>
      <c r="F33" s="305">
        <f>'ПЛАН НАВЧАЛЬНОГО ПРОЦЕСУ ДЕННА'!F33</f>
        <v>0</v>
      </c>
      <c r="G33" s="306">
        <f>'ПЛАН НАВЧАЛЬНОГО ПРОЦЕСУ ДЕННА'!G33</f>
        <v>0</v>
      </c>
      <c r="H33" s="304">
        <f>'ПЛАН НАВЧАЛЬНОГО ПРОЦЕСУ ДЕННА'!H33</f>
        <v>0</v>
      </c>
      <c r="I33" s="305">
        <f>'ПЛАН НАВЧАЛЬНОГО ПРОЦЕСУ ДЕННА'!I33</f>
        <v>0</v>
      </c>
      <c r="J33" s="305">
        <f>'ПЛАН НАВЧАЛЬНОГО ПРОЦЕСУ ДЕННА'!J33</f>
        <v>0</v>
      </c>
      <c r="K33" s="305">
        <f>'ПЛАН НАВЧАЛЬНОГО ПРОЦЕСУ ДЕННА'!K33</f>
        <v>0</v>
      </c>
      <c r="L33" s="305">
        <f>'ПЛАН НАВЧАЛЬНОГО ПРОЦЕСУ ДЕННА'!L33</f>
        <v>0</v>
      </c>
      <c r="M33" s="305">
        <f>'ПЛАН НАВЧАЛЬНОГО ПРОЦЕСУ ДЕННА'!M33</f>
        <v>0</v>
      </c>
      <c r="N33" s="305">
        <f>'ПЛАН НАВЧАЛЬНОГО ПРОЦЕСУ ДЕННА'!N33</f>
        <v>0</v>
      </c>
      <c r="O33" s="270">
        <f>'ПЛАН НАВЧАЛЬНОГО ПРОЦЕСУ ДЕННА'!O33</f>
        <v>0</v>
      </c>
      <c r="P33" s="270">
        <f>'ПЛАН НАВЧАЛЬНОГО ПРОЦЕСУ ДЕННА'!P33</f>
        <v>0</v>
      </c>
      <c r="Q33" s="486">
        <f>'ПЛАН НАВЧАЛЬНОГО ПРОЦЕСУ ДЕННА'!Q33</f>
        <v>0</v>
      </c>
      <c r="R33" s="487">
        <f>'ПЛАН НАВЧАЛЬНОГО ПРОЦЕСУ ДЕННА'!R33</f>
        <v>0</v>
      </c>
      <c r="S33" s="487">
        <f>'ПЛАН НАВЧАЛЬНОГО ПРОЦЕСУ ДЕННА'!S33</f>
        <v>0</v>
      </c>
      <c r="T33" s="487">
        <f>'ПЛАН НАВЧАЛЬНОГО ПРОЦЕСУ ДЕННА'!T33</f>
        <v>0</v>
      </c>
      <c r="U33" s="487">
        <f>'ПЛАН НАВЧАЛЬНОГО ПРОЦЕСУ ДЕННА'!U33</f>
        <v>0</v>
      </c>
      <c r="V33" s="487">
        <f>'ПЛАН НАВЧАЛЬНОГО ПРОЦЕСУ ДЕННА'!V33</f>
        <v>0</v>
      </c>
      <c r="W33" s="487">
        <f>'ПЛАН НАВЧАЛЬНОГО ПРОЦЕСУ ДЕННА'!W33</f>
        <v>0</v>
      </c>
      <c r="X33" s="307">
        <f>'ПЛАН НАВЧАЛЬНОГО ПРОЦЕСУ ДЕННА'!X33</f>
        <v>0</v>
      </c>
      <c r="Y33" s="145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70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70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70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70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70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70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70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70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70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70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70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70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9">
        <f t="shared" si="42"/>
        <v>0</v>
      </c>
      <c r="CF33" s="309">
        <f t="shared" si="16"/>
        <v>0</v>
      </c>
      <c r="CH33" s="310">
        <f t="shared" si="17"/>
        <v>0</v>
      </c>
      <c r="CI33" s="310">
        <f t="shared" si="18"/>
        <v>0</v>
      </c>
      <c r="CJ33" s="310">
        <f t="shared" si="19"/>
        <v>0</v>
      </c>
      <c r="CK33" s="310">
        <f t="shared" si="20"/>
        <v>0</v>
      </c>
      <c r="CL33" s="310">
        <f t="shared" si="21"/>
        <v>0</v>
      </c>
      <c r="CM33" s="310">
        <f t="shared" si="22"/>
        <v>0</v>
      </c>
      <c r="CN33" s="310">
        <f t="shared" si="23"/>
        <v>0</v>
      </c>
      <c r="CO33" s="310">
        <f t="shared" si="24"/>
        <v>0</v>
      </c>
      <c r="CP33" s="311">
        <f t="shared" si="43"/>
        <v>0</v>
      </c>
      <c r="CQ33" s="310">
        <f t="shared" si="3"/>
        <v>0</v>
      </c>
      <c r="CR33" s="310">
        <f t="shared" si="4"/>
        <v>0</v>
      </c>
      <c r="CS33" s="312">
        <f t="shared" si="5"/>
        <v>0</v>
      </c>
      <c r="CT33" s="310">
        <f t="shared" si="6"/>
        <v>0</v>
      </c>
      <c r="CU33" s="310">
        <f t="shared" si="7"/>
        <v>0</v>
      </c>
      <c r="CV33" s="310">
        <f t="shared" si="8"/>
        <v>0</v>
      </c>
      <c r="CW33" s="310">
        <f t="shared" si="9"/>
        <v>0</v>
      </c>
      <c r="CX33" s="310">
        <f t="shared" si="10"/>
        <v>0</v>
      </c>
      <c r="CY33" s="313">
        <f t="shared" si="26"/>
        <v>0</v>
      </c>
      <c r="DC33" s="31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">
      <c r="A34" s="22" t="str">
        <f>'ПЛАН НАВЧАЛЬНОГО ПРОЦЕСУ ДЕННА'!A34</f>
        <v>1.1.20</v>
      </c>
      <c r="B34" s="410">
        <f>'ПЛАН НАВЧАЛЬНОГО ПРОЦЕСУ ДЕННА'!B34</f>
        <v>0</v>
      </c>
      <c r="C34" s="411">
        <f>'ПЛАН НАВЧАЛЬНОГО ПРОЦЕСУ ДЕННА'!C34</f>
        <v>0</v>
      </c>
      <c r="D34" s="304">
        <f>'ПЛАН НАВЧАЛЬНОГО ПРОЦЕСУ ДЕННА'!D34</f>
        <v>0</v>
      </c>
      <c r="E34" s="305">
        <f>'ПЛАН НАВЧАЛЬНОГО ПРОЦЕСУ ДЕННА'!E34</f>
        <v>0</v>
      </c>
      <c r="F34" s="305">
        <f>'ПЛАН НАВЧАЛЬНОГО ПРОЦЕСУ ДЕННА'!F34</f>
        <v>0</v>
      </c>
      <c r="G34" s="306">
        <f>'ПЛАН НАВЧАЛЬНОГО ПРОЦЕСУ ДЕННА'!G34</f>
        <v>0</v>
      </c>
      <c r="H34" s="304">
        <f>'ПЛАН НАВЧАЛЬНОГО ПРОЦЕСУ ДЕННА'!H34</f>
        <v>0</v>
      </c>
      <c r="I34" s="305">
        <f>'ПЛАН НАВЧАЛЬНОГО ПРОЦЕСУ ДЕННА'!I34</f>
        <v>0</v>
      </c>
      <c r="J34" s="305">
        <f>'ПЛАН НАВЧАЛЬНОГО ПРОЦЕСУ ДЕННА'!J34</f>
        <v>0</v>
      </c>
      <c r="K34" s="305">
        <f>'ПЛАН НАВЧАЛЬНОГО ПРОЦЕСУ ДЕННА'!K34</f>
        <v>0</v>
      </c>
      <c r="L34" s="305">
        <f>'ПЛАН НАВЧАЛЬНОГО ПРОЦЕСУ ДЕННА'!L34</f>
        <v>0</v>
      </c>
      <c r="M34" s="305">
        <f>'ПЛАН НАВЧАЛЬНОГО ПРОЦЕСУ ДЕННА'!M34</f>
        <v>0</v>
      </c>
      <c r="N34" s="305">
        <f>'ПЛАН НАВЧАЛЬНОГО ПРОЦЕСУ ДЕННА'!N34</f>
        <v>0</v>
      </c>
      <c r="O34" s="270">
        <f>'ПЛАН НАВЧАЛЬНОГО ПРОЦЕСУ ДЕННА'!O34</f>
        <v>0</v>
      </c>
      <c r="P34" s="270">
        <f>'ПЛАН НАВЧАЛЬНОГО ПРОЦЕСУ ДЕННА'!P34</f>
        <v>0</v>
      </c>
      <c r="Q34" s="486">
        <f>'ПЛАН НАВЧАЛЬНОГО ПРОЦЕСУ ДЕННА'!Q34</f>
        <v>0</v>
      </c>
      <c r="R34" s="487">
        <f>'ПЛАН НАВЧАЛЬНОГО ПРОЦЕСУ ДЕННА'!R34</f>
        <v>0</v>
      </c>
      <c r="S34" s="487">
        <f>'ПЛАН НАВЧАЛЬНОГО ПРОЦЕСУ ДЕННА'!S34</f>
        <v>0</v>
      </c>
      <c r="T34" s="487">
        <f>'ПЛАН НАВЧАЛЬНОГО ПРОЦЕСУ ДЕННА'!T34</f>
        <v>0</v>
      </c>
      <c r="U34" s="487">
        <f>'ПЛАН НАВЧАЛЬНОГО ПРОЦЕСУ ДЕННА'!U34</f>
        <v>0</v>
      </c>
      <c r="V34" s="487">
        <f>'ПЛАН НАВЧАЛЬНОГО ПРОЦЕСУ ДЕННА'!V34</f>
        <v>0</v>
      </c>
      <c r="W34" s="487">
        <f>'ПЛАН НАВЧАЛЬНОГО ПРОЦЕСУ ДЕННА'!W34</f>
        <v>0</v>
      </c>
      <c r="X34" s="307">
        <f>'ПЛАН НАВЧАЛЬНОГО ПРОЦЕСУ ДЕННА'!X34</f>
        <v>0</v>
      </c>
      <c r="Y34" s="145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70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70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70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70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70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70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70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70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70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70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70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70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9">
        <f t="shared" si="42"/>
        <v>0</v>
      </c>
      <c r="CF34" s="309">
        <f t="shared" si="16"/>
        <v>0</v>
      </c>
      <c r="CH34" s="310">
        <f t="shared" si="17"/>
        <v>0</v>
      </c>
      <c r="CI34" s="310">
        <f t="shared" si="18"/>
        <v>0</v>
      </c>
      <c r="CJ34" s="310">
        <f t="shared" si="19"/>
        <v>0</v>
      </c>
      <c r="CK34" s="310">
        <f t="shared" si="20"/>
        <v>0</v>
      </c>
      <c r="CL34" s="310">
        <f t="shared" si="21"/>
        <v>0</v>
      </c>
      <c r="CM34" s="310">
        <f t="shared" si="22"/>
        <v>0</v>
      </c>
      <c r="CN34" s="310">
        <f t="shared" si="23"/>
        <v>0</v>
      </c>
      <c r="CO34" s="310">
        <f t="shared" si="24"/>
        <v>0</v>
      </c>
      <c r="CP34" s="311">
        <f t="shared" si="43"/>
        <v>0</v>
      </c>
      <c r="CQ34" s="310">
        <f t="shared" si="3"/>
        <v>0</v>
      </c>
      <c r="CR34" s="310">
        <f t="shared" si="4"/>
        <v>0</v>
      </c>
      <c r="CS34" s="312">
        <f t="shared" si="5"/>
        <v>0</v>
      </c>
      <c r="CT34" s="310">
        <f t="shared" si="6"/>
        <v>0</v>
      </c>
      <c r="CU34" s="310">
        <f t="shared" si="7"/>
        <v>0</v>
      </c>
      <c r="CV34" s="310">
        <f t="shared" si="8"/>
        <v>0</v>
      </c>
      <c r="CW34" s="310">
        <f t="shared" si="9"/>
        <v>0</v>
      </c>
      <c r="CX34" s="310">
        <f t="shared" si="10"/>
        <v>0</v>
      </c>
      <c r="CY34" s="313">
        <f t="shared" si="26"/>
        <v>0</v>
      </c>
      <c r="DC34" s="31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">
      <c r="A35" s="22" t="str">
        <f>'ПЛАН НАВЧАЛЬНОГО ПРОЦЕСУ ДЕННА'!A35</f>
        <v>1.1.21</v>
      </c>
      <c r="B35" s="410">
        <f>'ПЛАН НАВЧАЛЬНОГО ПРОЦЕСУ ДЕННА'!B35</f>
        <v>0</v>
      </c>
      <c r="C35" s="411">
        <f>'ПЛАН НАВЧАЛЬНОГО ПРОЦЕСУ ДЕННА'!C35</f>
        <v>0</v>
      </c>
      <c r="D35" s="304">
        <f>'ПЛАН НАВЧАЛЬНОГО ПРОЦЕСУ ДЕННА'!D35</f>
        <v>0</v>
      </c>
      <c r="E35" s="305">
        <f>'ПЛАН НАВЧАЛЬНОГО ПРОЦЕСУ ДЕННА'!E35</f>
        <v>0</v>
      </c>
      <c r="F35" s="305">
        <f>'ПЛАН НАВЧАЛЬНОГО ПРОЦЕСУ ДЕННА'!F35</f>
        <v>0</v>
      </c>
      <c r="G35" s="306">
        <f>'ПЛАН НАВЧАЛЬНОГО ПРОЦЕСУ ДЕННА'!G35</f>
        <v>0</v>
      </c>
      <c r="H35" s="304">
        <f>'ПЛАН НАВЧАЛЬНОГО ПРОЦЕСУ ДЕННА'!H35</f>
        <v>0</v>
      </c>
      <c r="I35" s="305">
        <f>'ПЛАН НАВЧАЛЬНОГО ПРОЦЕСУ ДЕННА'!I35</f>
        <v>0</v>
      </c>
      <c r="J35" s="305">
        <f>'ПЛАН НАВЧАЛЬНОГО ПРОЦЕСУ ДЕННА'!J35</f>
        <v>0</v>
      </c>
      <c r="K35" s="305">
        <f>'ПЛАН НАВЧАЛЬНОГО ПРОЦЕСУ ДЕННА'!K35</f>
        <v>0</v>
      </c>
      <c r="L35" s="305">
        <f>'ПЛАН НАВЧАЛЬНОГО ПРОЦЕСУ ДЕННА'!L35</f>
        <v>0</v>
      </c>
      <c r="M35" s="305">
        <f>'ПЛАН НАВЧАЛЬНОГО ПРОЦЕСУ ДЕННА'!M35</f>
        <v>0</v>
      </c>
      <c r="N35" s="305">
        <f>'ПЛАН НАВЧАЛЬНОГО ПРОЦЕСУ ДЕННА'!N35</f>
        <v>0</v>
      </c>
      <c r="O35" s="270">
        <f>'ПЛАН НАВЧАЛЬНОГО ПРОЦЕСУ ДЕННА'!O35</f>
        <v>0</v>
      </c>
      <c r="P35" s="270">
        <f>'ПЛАН НАВЧАЛЬНОГО ПРОЦЕСУ ДЕННА'!P35</f>
        <v>0</v>
      </c>
      <c r="Q35" s="486">
        <f>'ПЛАН НАВЧАЛЬНОГО ПРОЦЕСУ ДЕННА'!Q35</f>
        <v>0</v>
      </c>
      <c r="R35" s="487">
        <f>'ПЛАН НАВЧАЛЬНОГО ПРОЦЕСУ ДЕННА'!R35</f>
        <v>0</v>
      </c>
      <c r="S35" s="487">
        <f>'ПЛАН НАВЧАЛЬНОГО ПРОЦЕСУ ДЕННА'!S35</f>
        <v>0</v>
      </c>
      <c r="T35" s="487">
        <f>'ПЛАН НАВЧАЛЬНОГО ПРОЦЕСУ ДЕННА'!T35</f>
        <v>0</v>
      </c>
      <c r="U35" s="487">
        <f>'ПЛАН НАВЧАЛЬНОГО ПРОЦЕСУ ДЕННА'!U35</f>
        <v>0</v>
      </c>
      <c r="V35" s="487">
        <f>'ПЛАН НАВЧАЛЬНОГО ПРОЦЕСУ ДЕННА'!V35</f>
        <v>0</v>
      </c>
      <c r="W35" s="487">
        <f>'ПЛАН НАВЧАЛЬНОГО ПРОЦЕСУ ДЕННА'!W35</f>
        <v>0</v>
      </c>
      <c r="X35" s="307">
        <f>'ПЛАН НАВЧАЛЬНОГО ПРОЦЕСУ ДЕННА'!X35</f>
        <v>0</v>
      </c>
      <c r="Y35" s="145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70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70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70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70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70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70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70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70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70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70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70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70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9">
        <f t="shared" si="42"/>
        <v>0</v>
      </c>
      <c r="CF35" s="309">
        <f t="shared" si="16"/>
        <v>0</v>
      </c>
      <c r="CH35" s="310">
        <f t="shared" si="17"/>
        <v>0</v>
      </c>
      <c r="CI35" s="310">
        <f t="shared" si="18"/>
        <v>0</v>
      </c>
      <c r="CJ35" s="310">
        <f t="shared" si="19"/>
        <v>0</v>
      </c>
      <c r="CK35" s="310">
        <f t="shared" si="20"/>
        <v>0</v>
      </c>
      <c r="CL35" s="310">
        <f t="shared" si="21"/>
        <v>0</v>
      </c>
      <c r="CM35" s="310">
        <f t="shared" si="22"/>
        <v>0</v>
      </c>
      <c r="CN35" s="310">
        <f t="shared" si="23"/>
        <v>0</v>
      </c>
      <c r="CO35" s="310">
        <f t="shared" si="24"/>
        <v>0</v>
      </c>
      <c r="CP35" s="311">
        <f t="shared" si="43"/>
        <v>0</v>
      </c>
      <c r="CQ35" s="310">
        <f t="shared" si="3"/>
        <v>0</v>
      </c>
      <c r="CR35" s="310">
        <f t="shared" si="4"/>
        <v>0</v>
      </c>
      <c r="CS35" s="312">
        <f t="shared" si="5"/>
        <v>0</v>
      </c>
      <c r="CT35" s="310">
        <f t="shared" si="6"/>
        <v>0</v>
      </c>
      <c r="CU35" s="310">
        <f t="shared" si="7"/>
        <v>0</v>
      </c>
      <c r="CV35" s="310">
        <f t="shared" si="8"/>
        <v>0</v>
      </c>
      <c r="CW35" s="310">
        <f t="shared" si="9"/>
        <v>0</v>
      </c>
      <c r="CX35" s="310">
        <f t="shared" si="10"/>
        <v>0</v>
      </c>
      <c r="CY35" s="313">
        <f t="shared" si="26"/>
        <v>0</v>
      </c>
      <c r="DC35" s="314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">
      <c r="A36" s="22" t="str">
        <f>'ПЛАН НАВЧАЛЬНОГО ПРОЦЕСУ ДЕННА'!A36</f>
        <v>1.1.22</v>
      </c>
      <c r="B36" s="410">
        <f>'ПЛАН НАВЧАЛЬНОГО ПРОЦЕСУ ДЕННА'!B36</f>
        <v>0</v>
      </c>
      <c r="C36" s="411">
        <f>'ПЛАН НАВЧАЛЬНОГО ПРОЦЕСУ ДЕННА'!C36</f>
        <v>0</v>
      </c>
      <c r="D36" s="304">
        <f>'ПЛАН НАВЧАЛЬНОГО ПРОЦЕСУ ДЕННА'!D36</f>
        <v>0</v>
      </c>
      <c r="E36" s="305">
        <f>'ПЛАН НАВЧАЛЬНОГО ПРОЦЕСУ ДЕННА'!E36</f>
        <v>0</v>
      </c>
      <c r="F36" s="305">
        <f>'ПЛАН НАВЧАЛЬНОГО ПРОЦЕСУ ДЕННА'!F36</f>
        <v>0</v>
      </c>
      <c r="G36" s="306">
        <f>'ПЛАН НАВЧАЛЬНОГО ПРОЦЕСУ ДЕННА'!G36</f>
        <v>0</v>
      </c>
      <c r="H36" s="304">
        <f>'ПЛАН НАВЧАЛЬНОГО ПРОЦЕСУ ДЕННА'!H36</f>
        <v>0</v>
      </c>
      <c r="I36" s="305">
        <f>'ПЛАН НАВЧАЛЬНОГО ПРОЦЕСУ ДЕННА'!I36</f>
        <v>0</v>
      </c>
      <c r="J36" s="305">
        <f>'ПЛАН НАВЧАЛЬНОГО ПРОЦЕСУ ДЕННА'!J36</f>
        <v>0</v>
      </c>
      <c r="K36" s="305">
        <f>'ПЛАН НАВЧАЛЬНОГО ПРОЦЕСУ ДЕННА'!K36</f>
        <v>0</v>
      </c>
      <c r="L36" s="305">
        <f>'ПЛАН НАВЧАЛЬНОГО ПРОЦЕСУ ДЕННА'!L36</f>
        <v>0</v>
      </c>
      <c r="M36" s="305">
        <f>'ПЛАН НАВЧАЛЬНОГО ПРОЦЕСУ ДЕННА'!M36</f>
        <v>0</v>
      </c>
      <c r="N36" s="305">
        <f>'ПЛАН НАВЧАЛЬНОГО ПРОЦЕСУ ДЕННА'!N36</f>
        <v>0</v>
      </c>
      <c r="O36" s="270">
        <f>'ПЛАН НАВЧАЛЬНОГО ПРОЦЕСУ ДЕННА'!O36</f>
        <v>0</v>
      </c>
      <c r="P36" s="270">
        <f>'ПЛАН НАВЧАЛЬНОГО ПРОЦЕСУ ДЕННА'!P36</f>
        <v>0</v>
      </c>
      <c r="Q36" s="486">
        <f>'ПЛАН НАВЧАЛЬНОГО ПРОЦЕСУ ДЕННА'!Q36</f>
        <v>0</v>
      </c>
      <c r="R36" s="487">
        <f>'ПЛАН НАВЧАЛЬНОГО ПРОЦЕСУ ДЕННА'!R36</f>
        <v>0</v>
      </c>
      <c r="S36" s="487">
        <f>'ПЛАН НАВЧАЛЬНОГО ПРОЦЕСУ ДЕННА'!S36</f>
        <v>0</v>
      </c>
      <c r="T36" s="487">
        <f>'ПЛАН НАВЧАЛЬНОГО ПРОЦЕСУ ДЕННА'!T36</f>
        <v>0</v>
      </c>
      <c r="U36" s="487">
        <f>'ПЛАН НАВЧАЛЬНОГО ПРОЦЕСУ ДЕННА'!U36</f>
        <v>0</v>
      </c>
      <c r="V36" s="487">
        <f>'ПЛАН НАВЧАЛЬНОГО ПРОЦЕСУ ДЕННА'!V36</f>
        <v>0</v>
      </c>
      <c r="W36" s="487">
        <f>'ПЛАН НАВЧАЛЬНОГО ПРОЦЕСУ ДЕННА'!W36</f>
        <v>0</v>
      </c>
      <c r="X36" s="307">
        <f>'ПЛАН НАВЧАЛЬНОГО ПРОЦЕСУ ДЕННА'!X36</f>
        <v>0</v>
      </c>
      <c r="Y36" s="145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70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70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70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70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70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70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70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70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70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70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70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70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70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70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70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70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70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70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70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70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70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70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70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70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9">
        <f t="shared" si="42"/>
        <v>0</v>
      </c>
      <c r="CF36" s="309">
        <f t="shared" si="16"/>
        <v>0</v>
      </c>
      <c r="CH36" s="310">
        <f t="shared" si="17"/>
        <v>0</v>
      </c>
      <c r="CI36" s="310">
        <f t="shared" si="18"/>
        <v>0</v>
      </c>
      <c r="CJ36" s="310">
        <f t="shared" si="19"/>
        <v>0</v>
      </c>
      <c r="CK36" s="310">
        <f t="shared" si="20"/>
        <v>0</v>
      </c>
      <c r="CL36" s="310">
        <f t="shared" si="21"/>
        <v>0</v>
      </c>
      <c r="CM36" s="310">
        <f t="shared" si="22"/>
        <v>0</v>
      </c>
      <c r="CN36" s="310">
        <f t="shared" si="23"/>
        <v>0</v>
      </c>
      <c r="CO36" s="310">
        <f t="shared" si="24"/>
        <v>0</v>
      </c>
      <c r="CP36" s="311">
        <f t="shared" si="43"/>
        <v>0</v>
      </c>
      <c r="CQ36" s="310">
        <f t="shared" si="3"/>
        <v>0</v>
      </c>
      <c r="CR36" s="310">
        <f t="shared" si="4"/>
        <v>0</v>
      </c>
      <c r="CS36" s="312">
        <f t="shared" si="5"/>
        <v>0</v>
      </c>
      <c r="CT36" s="310">
        <f t="shared" si="6"/>
        <v>0</v>
      </c>
      <c r="CU36" s="310">
        <f t="shared" si="7"/>
        <v>0</v>
      </c>
      <c r="CV36" s="310">
        <f t="shared" si="8"/>
        <v>0</v>
      </c>
      <c r="CW36" s="310">
        <f t="shared" si="9"/>
        <v>0</v>
      </c>
      <c r="CX36" s="310">
        <f t="shared" si="10"/>
        <v>0</v>
      </c>
      <c r="CY36" s="313">
        <f t="shared" si="26"/>
        <v>0</v>
      </c>
      <c r="DC36" s="314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">
      <c r="A37" s="22" t="str">
        <f>'ПЛАН НАВЧАЛЬНОГО ПРОЦЕСУ ДЕННА'!A37</f>
        <v>1.1.23</v>
      </c>
      <c r="B37" s="410">
        <f>'ПЛАН НАВЧАЛЬНОГО ПРОЦЕСУ ДЕННА'!B37</f>
        <v>0</v>
      </c>
      <c r="C37" s="411">
        <f>'ПЛАН НАВЧАЛЬНОГО ПРОЦЕСУ ДЕННА'!C37</f>
        <v>0</v>
      </c>
      <c r="D37" s="304">
        <f>'ПЛАН НАВЧАЛЬНОГО ПРОЦЕСУ ДЕННА'!D37</f>
        <v>0</v>
      </c>
      <c r="E37" s="305">
        <f>'ПЛАН НАВЧАЛЬНОГО ПРОЦЕСУ ДЕННА'!E37</f>
        <v>0</v>
      </c>
      <c r="F37" s="305">
        <f>'ПЛАН НАВЧАЛЬНОГО ПРОЦЕСУ ДЕННА'!F37</f>
        <v>0</v>
      </c>
      <c r="G37" s="306">
        <f>'ПЛАН НАВЧАЛЬНОГО ПРОЦЕСУ ДЕННА'!G37</f>
        <v>0</v>
      </c>
      <c r="H37" s="304">
        <f>'ПЛАН НАВЧАЛЬНОГО ПРОЦЕСУ ДЕННА'!H37</f>
        <v>0</v>
      </c>
      <c r="I37" s="305">
        <f>'ПЛАН НАВЧАЛЬНОГО ПРОЦЕСУ ДЕННА'!I37</f>
        <v>0</v>
      </c>
      <c r="J37" s="305">
        <f>'ПЛАН НАВЧАЛЬНОГО ПРОЦЕСУ ДЕННА'!J37</f>
        <v>0</v>
      </c>
      <c r="K37" s="305">
        <f>'ПЛАН НАВЧАЛЬНОГО ПРОЦЕСУ ДЕННА'!K37</f>
        <v>0</v>
      </c>
      <c r="L37" s="305">
        <f>'ПЛАН НАВЧАЛЬНОГО ПРОЦЕСУ ДЕННА'!L37</f>
        <v>0</v>
      </c>
      <c r="M37" s="305">
        <f>'ПЛАН НАВЧАЛЬНОГО ПРОЦЕСУ ДЕННА'!M37</f>
        <v>0</v>
      </c>
      <c r="N37" s="305">
        <f>'ПЛАН НАВЧАЛЬНОГО ПРОЦЕСУ ДЕННА'!N37</f>
        <v>0</v>
      </c>
      <c r="O37" s="270">
        <f>'ПЛАН НАВЧАЛЬНОГО ПРОЦЕСУ ДЕННА'!O37</f>
        <v>0</v>
      </c>
      <c r="P37" s="270">
        <f>'ПЛАН НАВЧАЛЬНОГО ПРОЦЕСУ ДЕННА'!P37</f>
        <v>0</v>
      </c>
      <c r="Q37" s="486">
        <f>'ПЛАН НАВЧАЛЬНОГО ПРОЦЕСУ ДЕННА'!Q37</f>
        <v>0</v>
      </c>
      <c r="R37" s="487">
        <f>'ПЛАН НАВЧАЛЬНОГО ПРОЦЕСУ ДЕННА'!R37</f>
        <v>0</v>
      </c>
      <c r="S37" s="487">
        <f>'ПЛАН НАВЧАЛЬНОГО ПРОЦЕСУ ДЕННА'!S37</f>
        <v>0</v>
      </c>
      <c r="T37" s="487">
        <f>'ПЛАН НАВЧАЛЬНОГО ПРОЦЕСУ ДЕННА'!T37</f>
        <v>0</v>
      </c>
      <c r="U37" s="487">
        <f>'ПЛАН НАВЧАЛЬНОГО ПРОЦЕСУ ДЕННА'!U37</f>
        <v>0</v>
      </c>
      <c r="V37" s="487">
        <f>'ПЛАН НАВЧАЛЬНОГО ПРОЦЕСУ ДЕННА'!V37</f>
        <v>0</v>
      </c>
      <c r="W37" s="487">
        <f>'ПЛАН НАВЧАЛЬНОГО ПРОЦЕСУ ДЕННА'!W37</f>
        <v>0</v>
      </c>
      <c r="X37" s="307">
        <f>'ПЛАН НАВЧАЛЬНОГО ПРОЦЕСУ ДЕННА'!X37</f>
        <v>0</v>
      </c>
      <c r="Y37" s="145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70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70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70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70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70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70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70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70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70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70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70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70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70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70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70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70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70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70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70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70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70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70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70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70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9">
        <f t="shared" si="42"/>
        <v>0</v>
      </c>
      <c r="CF37" s="309">
        <f t="shared" si="16"/>
        <v>0</v>
      </c>
      <c r="CH37" s="310">
        <f t="shared" si="17"/>
        <v>0</v>
      </c>
      <c r="CI37" s="310">
        <f t="shared" si="18"/>
        <v>0</v>
      </c>
      <c r="CJ37" s="310">
        <f t="shared" si="19"/>
        <v>0</v>
      </c>
      <c r="CK37" s="310">
        <f t="shared" si="20"/>
        <v>0</v>
      </c>
      <c r="CL37" s="310">
        <f t="shared" si="21"/>
        <v>0</v>
      </c>
      <c r="CM37" s="310">
        <f t="shared" si="22"/>
        <v>0</v>
      </c>
      <c r="CN37" s="310">
        <f t="shared" si="23"/>
        <v>0</v>
      </c>
      <c r="CO37" s="310">
        <f t="shared" si="24"/>
        <v>0</v>
      </c>
      <c r="CP37" s="311">
        <f t="shared" si="43"/>
        <v>0</v>
      </c>
      <c r="CQ37" s="310">
        <f t="shared" si="3"/>
        <v>0</v>
      </c>
      <c r="CR37" s="310">
        <f t="shared" si="4"/>
        <v>0</v>
      </c>
      <c r="CS37" s="312">
        <f t="shared" si="5"/>
        <v>0</v>
      </c>
      <c r="CT37" s="310">
        <f t="shared" si="6"/>
        <v>0</v>
      </c>
      <c r="CU37" s="310">
        <f t="shared" si="7"/>
        <v>0</v>
      </c>
      <c r="CV37" s="310">
        <f t="shared" si="8"/>
        <v>0</v>
      </c>
      <c r="CW37" s="310">
        <f t="shared" si="9"/>
        <v>0</v>
      </c>
      <c r="CX37" s="310">
        <f t="shared" si="10"/>
        <v>0</v>
      </c>
      <c r="CY37" s="313">
        <f t="shared" si="26"/>
        <v>0</v>
      </c>
      <c r="DC37" s="314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">
      <c r="A38" s="22" t="str">
        <f>'ПЛАН НАВЧАЛЬНОГО ПРОЦЕСУ ДЕННА'!A38</f>
        <v>1.1.24</v>
      </c>
      <c r="B38" s="410">
        <f>'ПЛАН НАВЧАЛЬНОГО ПРОЦЕСУ ДЕННА'!B38</f>
        <v>0</v>
      </c>
      <c r="C38" s="411">
        <f>'ПЛАН НАВЧАЛЬНОГО ПРОЦЕСУ ДЕННА'!C38</f>
        <v>0</v>
      </c>
      <c r="D38" s="304">
        <f>'ПЛАН НАВЧАЛЬНОГО ПРОЦЕСУ ДЕННА'!D38</f>
        <v>0</v>
      </c>
      <c r="E38" s="305">
        <f>'ПЛАН НАВЧАЛЬНОГО ПРОЦЕСУ ДЕННА'!E38</f>
        <v>0</v>
      </c>
      <c r="F38" s="305">
        <f>'ПЛАН НАВЧАЛЬНОГО ПРОЦЕСУ ДЕННА'!F38</f>
        <v>0</v>
      </c>
      <c r="G38" s="306">
        <f>'ПЛАН НАВЧАЛЬНОГО ПРОЦЕСУ ДЕННА'!G38</f>
        <v>0</v>
      </c>
      <c r="H38" s="304">
        <f>'ПЛАН НАВЧАЛЬНОГО ПРОЦЕСУ ДЕННА'!H38</f>
        <v>0</v>
      </c>
      <c r="I38" s="305">
        <f>'ПЛАН НАВЧАЛЬНОГО ПРОЦЕСУ ДЕННА'!I38</f>
        <v>0</v>
      </c>
      <c r="J38" s="305">
        <f>'ПЛАН НАВЧАЛЬНОГО ПРОЦЕСУ ДЕННА'!J38</f>
        <v>0</v>
      </c>
      <c r="K38" s="305">
        <f>'ПЛАН НАВЧАЛЬНОГО ПРОЦЕСУ ДЕННА'!K38</f>
        <v>0</v>
      </c>
      <c r="L38" s="305">
        <f>'ПЛАН НАВЧАЛЬНОГО ПРОЦЕСУ ДЕННА'!L38</f>
        <v>0</v>
      </c>
      <c r="M38" s="305">
        <f>'ПЛАН НАВЧАЛЬНОГО ПРОЦЕСУ ДЕННА'!M38</f>
        <v>0</v>
      </c>
      <c r="N38" s="305">
        <f>'ПЛАН НАВЧАЛЬНОГО ПРОЦЕСУ ДЕННА'!N38</f>
        <v>0</v>
      </c>
      <c r="O38" s="270">
        <f>'ПЛАН НАВЧАЛЬНОГО ПРОЦЕСУ ДЕННА'!O38</f>
        <v>0</v>
      </c>
      <c r="P38" s="270">
        <f>'ПЛАН НАВЧАЛЬНОГО ПРОЦЕСУ ДЕННА'!P38</f>
        <v>0</v>
      </c>
      <c r="Q38" s="486">
        <f>'ПЛАН НАВЧАЛЬНОГО ПРОЦЕСУ ДЕННА'!Q38</f>
        <v>0</v>
      </c>
      <c r="R38" s="487">
        <f>'ПЛАН НАВЧАЛЬНОГО ПРОЦЕСУ ДЕННА'!R38</f>
        <v>0</v>
      </c>
      <c r="S38" s="487">
        <f>'ПЛАН НАВЧАЛЬНОГО ПРОЦЕСУ ДЕННА'!S38</f>
        <v>0</v>
      </c>
      <c r="T38" s="487">
        <f>'ПЛАН НАВЧАЛЬНОГО ПРОЦЕСУ ДЕННА'!T38</f>
        <v>0</v>
      </c>
      <c r="U38" s="487">
        <f>'ПЛАН НАВЧАЛЬНОГО ПРОЦЕСУ ДЕННА'!U38</f>
        <v>0</v>
      </c>
      <c r="V38" s="487">
        <f>'ПЛАН НАВЧАЛЬНОГО ПРОЦЕСУ ДЕННА'!V38</f>
        <v>0</v>
      </c>
      <c r="W38" s="487">
        <f>'ПЛАН НАВЧАЛЬНОГО ПРОЦЕСУ ДЕННА'!W38</f>
        <v>0</v>
      </c>
      <c r="X38" s="307">
        <f>'ПЛАН НАВЧАЛЬНОГО ПРОЦЕСУ ДЕННА'!X38</f>
        <v>0</v>
      </c>
      <c r="Y38" s="145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70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70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70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70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70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70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70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70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70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70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70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70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70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70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70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70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70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70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70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70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70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70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70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70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9">
        <f t="shared" si="15"/>
        <v>0</v>
      </c>
      <c r="CF38" s="309">
        <f t="shared" si="16"/>
        <v>0</v>
      </c>
      <c r="CH38" s="310">
        <f t="shared" si="17"/>
        <v>0</v>
      </c>
      <c r="CI38" s="310">
        <f t="shared" si="18"/>
        <v>0</v>
      </c>
      <c r="CJ38" s="310">
        <f t="shared" si="19"/>
        <v>0</v>
      </c>
      <c r="CK38" s="310">
        <f t="shared" si="20"/>
        <v>0</v>
      </c>
      <c r="CL38" s="310">
        <f t="shared" si="21"/>
        <v>0</v>
      </c>
      <c r="CM38" s="310">
        <f t="shared" si="22"/>
        <v>0</v>
      </c>
      <c r="CN38" s="310">
        <f t="shared" si="23"/>
        <v>0</v>
      </c>
      <c r="CO38" s="310">
        <f t="shared" si="24"/>
        <v>0</v>
      </c>
      <c r="CP38" s="311">
        <f t="shared" si="25"/>
        <v>0</v>
      </c>
      <c r="CQ38" s="310">
        <f t="shared" si="3"/>
        <v>0</v>
      </c>
      <c r="CR38" s="310">
        <f t="shared" si="4"/>
        <v>0</v>
      </c>
      <c r="CS38" s="312">
        <f t="shared" si="5"/>
        <v>0</v>
      </c>
      <c r="CT38" s="310">
        <f t="shared" si="6"/>
        <v>0</v>
      </c>
      <c r="CU38" s="310">
        <f t="shared" si="7"/>
        <v>0</v>
      </c>
      <c r="CV38" s="310">
        <f t="shared" si="8"/>
        <v>0</v>
      </c>
      <c r="CW38" s="310">
        <f t="shared" si="9"/>
        <v>0</v>
      </c>
      <c r="CX38" s="310">
        <f t="shared" si="10"/>
        <v>0</v>
      </c>
      <c r="CY38" s="313">
        <f t="shared" si="26"/>
        <v>0</v>
      </c>
      <c r="DC38" s="314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">
      <c r="A39" s="22" t="str">
        <f>'ПЛАН НАВЧАЛЬНОГО ПРОЦЕСУ ДЕННА'!A39</f>
        <v>1.1.25</v>
      </c>
      <c r="B39" s="410">
        <f>'ПЛАН НАВЧАЛЬНОГО ПРОЦЕСУ ДЕННА'!B39</f>
        <v>0</v>
      </c>
      <c r="C39" s="411">
        <f>'ПЛАН НАВЧАЛЬНОГО ПРОЦЕСУ ДЕННА'!C39</f>
        <v>0</v>
      </c>
      <c r="D39" s="304">
        <f>'ПЛАН НАВЧАЛЬНОГО ПРОЦЕСУ ДЕННА'!D39</f>
        <v>0</v>
      </c>
      <c r="E39" s="305">
        <f>'ПЛАН НАВЧАЛЬНОГО ПРОЦЕСУ ДЕННА'!E39</f>
        <v>0</v>
      </c>
      <c r="F39" s="305">
        <f>'ПЛАН НАВЧАЛЬНОГО ПРОЦЕСУ ДЕННА'!F39</f>
        <v>0</v>
      </c>
      <c r="G39" s="306">
        <f>'ПЛАН НАВЧАЛЬНОГО ПРОЦЕСУ ДЕННА'!G39</f>
        <v>0</v>
      </c>
      <c r="H39" s="304">
        <f>'ПЛАН НАВЧАЛЬНОГО ПРОЦЕСУ ДЕННА'!H39</f>
        <v>0</v>
      </c>
      <c r="I39" s="305">
        <f>'ПЛАН НАВЧАЛЬНОГО ПРОЦЕСУ ДЕННА'!I39</f>
        <v>0</v>
      </c>
      <c r="J39" s="305">
        <f>'ПЛАН НАВЧАЛЬНОГО ПРОЦЕСУ ДЕННА'!J39</f>
        <v>0</v>
      </c>
      <c r="K39" s="305">
        <f>'ПЛАН НАВЧАЛЬНОГО ПРОЦЕСУ ДЕННА'!K39</f>
        <v>0</v>
      </c>
      <c r="L39" s="305">
        <f>'ПЛАН НАВЧАЛЬНОГО ПРОЦЕСУ ДЕННА'!L39</f>
        <v>0</v>
      </c>
      <c r="M39" s="305">
        <f>'ПЛАН НАВЧАЛЬНОГО ПРОЦЕСУ ДЕННА'!M39</f>
        <v>0</v>
      </c>
      <c r="N39" s="305">
        <f>'ПЛАН НАВЧАЛЬНОГО ПРОЦЕСУ ДЕННА'!N39</f>
        <v>0</v>
      </c>
      <c r="O39" s="270">
        <f>'ПЛАН НАВЧАЛЬНОГО ПРОЦЕСУ ДЕННА'!O39</f>
        <v>0</v>
      </c>
      <c r="P39" s="270">
        <f>'ПЛАН НАВЧАЛЬНОГО ПРОЦЕСУ ДЕННА'!P39</f>
        <v>0</v>
      </c>
      <c r="Q39" s="486">
        <f>'ПЛАН НАВЧАЛЬНОГО ПРОЦЕСУ ДЕННА'!Q39</f>
        <v>0</v>
      </c>
      <c r="R39" s="487">
        <f>'ПЛАН НАВЧАЛЬНОГО ПРОЦЕСУ ДЕННА'!R39</f>
        <v>0</v>
      </c>
      <c r="S39" s="487">
        <f>'ПЛАН НАВЧАЛЬНОГО ПРОЦЕСУ ДЕННА'!S39</f>
        <v>0</v>
      </c>
      <c r="T39" s="487">
        <f>'ПЛАН НАВЧАЛЬНОГО ПРОЦЕСУ ДЕННА'!T39</f>
        <v>0</v>
      </c>
      <c r="U39" s="487">
        <f>'ПЛАН НАВЧАЛЬНОГО ПРОЦЕСУ ДЕННА'!U39</f>
        <v>0</v>
      </c>
      <c r="V39" s="487">
        <f>'ПЛАН НАВЧАЛЬНОГО ПРОЦЕСУ ДЕННА'!V39</f>
        <v>0</v>
      </c>
      <c r="W39" s="487">
        <f>'ПЛАН НАВЧАЛЬНОГО ПРОЦЕСУ ДЕННА'!W39</f>
        <v>0</v>
      </c>
      <c r="X39" s="307">
        <f>'ПЛАН НАВЧАЛЬНОГО ПРОЦЕСУ ДЕННА'!X39</f>
        <v>0</v>
      </c>
      <c r="Y39" s="145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70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70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70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70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70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70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70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70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70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70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70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70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70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70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70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70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70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70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70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70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70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70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70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70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9">
        <f t="shared" ref="CE39:CE64" si="46">SUM(BW39:CD39)</f>
        <v>0</v>
      </c>
      <c r="CF39" s="309">
        <f t="shared" si="16"/>
        <v>0</v>
      </c>
      <c r="CH39" s="310">
        <f t="shared" si="17"/>
        <v>0</v>
      </c>
      <c r="CI39" s="310">
        <f t="shared" si="18"/>
        <v>0</v>
      </c>
      <c r="CJ39" s="310">
        <f t="shared" si="19"/>
        <v>0</v>
      </c>
      <c r="CK39" s="310">
        <f t="shared" si="20"/>
        <v>0</v>
      </c>
      <c r="CL39" s="310">
        <f t="shared" si="21"/>
        <v>0</v>
      </c>
      <c r="CM39" s="310">
        <f t="shared" si="22"/>
        <v>0</v>
      </c>
      <c r="CN39" s="310">
        <f t="shared" si="23"/>
        <v>0</v>
      </c>
      <c r="CO39" s="310">
        <f t="shared" si="24"/>
        <v>0</v>
      </c>
      <c r="CP39" s="311">
        <f t="shared" ref="CP39:CP64" si="47">SUM(CH39:CO39)</f>
        <v>0</v>
      </c>
      <c r="CQ39" s="310">
        <f t="shared" si="3"/>
        <v>0</v>
      </c>
      <c r="CR39" s="310">
        <f t="shared" si="4"/>
        <v>0</v>
      </c>
      <c r="CS39" s="312">
        <f t="shared" si="5"/>
        <v>0</v>
      </c>
      <c r="CT39" s="310">
        <f t="shared" si="6"/>
        <v>0</v>
      </c>
      <c r="CU39" s="310">
        <f t="shared" si="7"/>
        <v>0</v>
      </c>
      <c r="CV39" s="310">
        <f t="shared" si="8"/>
        <v>0</v>
      </c>
      <c r="CW39" s="310">
        <f t="shared" si="9"/>
        <v>0</v>
      </c>
      <c r="CX39" s="310">
        <f t="shared" si="10"/>
        <v>0</v>
      </c>
      <c r="CY39" s="313">
        <f t="shared" ref="CY39:CY64" si="48">SUM(CQ39:CX39)</f>
        <v>0</v>
      </c>
      <c r="DC39" s="314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">
      <c r="A40" s="22" t="str">
        <f>'ПЛАН НАВЧАЛЬНОГО ПРОЦЕСУ ДЕННА'!A40</f>
        <v>1.1.26</v>
      </c>
      <c r="B40" s="410">
        <f>'ПЛАН НАВЧАЛЬНОГО ПРОЦЕСУ ДЕННА'!B40</f>
        <v>0</v>
      </c>
      <c r="C40" s="411">
        <f>'ПЛАН НАВЧАЛЬНОГО ПРОЦЕСУ ДЕННА'!C40</f>
        <v>0</v>
      </c>
      <c r="D40" s="304">
        <f>'ПЛАН НАВЧАЛЬНОГО ПРОЦЕСУ ДЕННА'!D40</f>
        <v>0</v>
      </c>
      <c r="E40" s="305">
        <f>'ПЛАН НАВЧАЛЬНОГО ПРОЦЕСУ ДЕННА'!E40</f>
        <v>0</v>
      </c>
      <c r="F40" s="305">
        <f>'ПЛАН НАВЧАЛЬНОГО ПРОЦЕСУ ДЕННА'!F40</f>
        <v>0</v>
      </c>
      <c r="G40" s="306">
        <f>'ПЛАН НАВЧАЛЬНОГО ПРОЦЕСУ ДЕННА'!G40</f>
        <v>0</v>
      </c>
      <c r="H40" s="304">
        <f>'ПЛАН НАВЧАЛЬНОГО ПРОЦЕСУ ДЕННА'!H40</f>
        <v>0</v>
      </c>
      <c r="I40" s="305">
        <f>'ПЛАН НАВЧАЛЬНОГО ПРОЦЕСУ ДЕННА'!I40</f>
        <v>0</v>
      </c>
      <c r="J40" s="305">
        <f>'ПЛАН НАВЧАЛЬНОГО ПРОЦЕСУ ДЕННА'!J40</f>
        <v>0</v>
      </c>
      <c r="K40" s="305">
        <f>'ПЛАН НАВЧАЛЬНОГО ПРОЦЕСУ ДЕННА'!K40</f>
        <v>0</v>
      </c>
      <c r="L40" s="305">
        <f>'ПЛАН НАВЧАЛЬНОГО ПРОЦЕСУ ДЕННА'!L40</f>
        <v>0</v>
      </c>
      <c r="M40" s="305">
        <f>'ПЛАН НАВЧАЛЬНОГО ПРОЦЕСУ ДЕННА'!M40</f>
        <v>0</v>
      </c>
      <c r="N40" s="305">
        <f>'ПЛАН НАВЧАЛЬНОГО ПРОЦЕСУ ДЕННА'!N40</f>
        <v>0</v>
      </c>
      <c r="O40" s="270">
        <f>'ПЛАН НАВЧАЛЬНОГО ПРОЦЕСУ ДЕННА'!O40</f>
        <v>0</v>
      </c>
      <c r="P40" s="270">
        <f>'ПЛАН НАВЧАЛЬНОГО ПРОЦЕСУ ДЕННА'!P40</f>
        <v>0</v>
      </c>
      <c r="Q40" s="486">
        <f>'ПЛАН НАВЧАЛЬНОГО ПРОЦЕСУ ДЕННА'!Q40</f>
        <v>0</v>
      </c>
      <c r="R40" s="487">
        <f>'ПЛАН НАВЧАЛЬНОГО ПРОЦЕСУ ДЕННА'!R40</f>
        <v>0</v>
      </c>
      <c r="S40" s="487">
        <f>'ПЛАН НАВЧАЛЬНОГО ПРОЦЕСУ ДЕННА'!S40</f>
        <v>0</v>
      </c>
      <c r="T40" s="487">
        <f>'ПЛАН НАВЧАЛЬНОГО ПРОЦЕСУ ДЕННА'!T40</f>
        <v>0</v>
      </c>
      <c r="U40" s="487">
        <f>'ПЛАН НАВЧАЛЬНОГО ПРОЦЕСУ ДЕННА'!U40</f>
        <v>0</v>
      </c>
      <c r="V40" s="487">
        <f>'ПЛАН НАВЧАЛЬНОГО ПРОЦЕСУ ДЕННА'!V40</f>
        <v>0</v>
      </c>
      <c r="W40" s="487">
        <f>'ПЛАН НАВЧАЛЬНОГО ПРОЦЕСУ ДЕННА'!W40</f>
        <v>0</v>
      </c>
      <c r="X40" s="307">
        <f>'ПЛАН НАВЧАЛЬНОГО ПРОЦЕСУ ДЕННА'!X40</f>
        <v>0</v>
      </c>
      <c r="Y40" s="145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70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70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70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70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70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70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70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70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70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70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70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70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70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70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70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70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70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70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70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70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70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70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70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70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9">
        <f t="shared" si="46"/>
        <v>0</v>
      </c>
      <c r="CF40" s="309">
        <f t="shared" si="16"/>
        <v>0</v>
      </c>
      <c r="CH40" s="310">
        <f t="shared" si="17"/>
        <v>0</v>
      </c>
      <c r="CI40" s="310">
        <f t="shared" si="18"/>
        <v>0</v>
      </c>
      <c r="CJ40" s="310">
        <f t="shared" si="19"/>
        <v>0</v>
      </c>
      <c r="CK40" s="310">
        <f t="shared" si="20"/>
        <v>0</v>
      </c>
      <c r="CL40" s="310">
        <f t="shared" si="21"/>
        <v>0</v>
      </c>
      <c r="CM40" s="310">
        <f t="shared" si="22"/>
        <v>0</v>
      </c>
      <c r="CN40" s="310">
        <f t="shared" si="23"/>
        <v>0</v>
      </c>
      <c r="CO40" s="310">
        <f t="shared" si="24"/>
        <v>0</v>
      </c>
      <c r="CP40" s="311">
        <f t="shared" si="47"/>
        <v>0</v>
      </c>
      <c r="CQ40" s="310">
        <f t="shared" si="3"/>
        <v>0</v>
      </c>
      <c r="CR40" s="310">
        <f t="shared" si="4"/>
        <v>0</v>
      </c>
      <c r="CS40" s="312">
        <f t="shared" si="5"/>
        <v>0</v>
      </c>
      <c r="CT40" s="310">
        <f t="shared" si="6"/>
        <v>0</v>
      </c>
      <c r="CU40" s="310">
        <f t="shared" si="7"/>
        <v>0</v>
      </c>
      <c r="CV40" s="310">
        <f t="shared" si="8"/>
        <v>0</v>
      </c>
      <c r="CW40" s="310">
        <f t="shared" si="9"/>
        <v>0</v>
      </c>
      <c r="CX40" s="310">
        <f t="shared" si="10"/>
        <v>0</v>
      </c>
      <c r="CY40" s="313">
        <f t="shared" si="48"/>
        <v>0</v>
      </c>
      <c r="DC40" s="314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">
      <c r="A41" s="22" t="str">
        <f>'ПЛАН НАВЧАЛЬНОГО ПРОЦЕСУ ДЕННА'!A41</f>
        <v>1.1.27</v>
      </c>
      <c r="B41" s="410">
        <f>'ПЛАН НАВЧАЛЬНОГО ПРОЦЕСУ ДЕННА'!B41</f>
        <v>0</v>
      </c>
      <c r="C41" s="411">
        <f>'ПЛАН НАВЧАЛЬНОГО ПРОЦЕСУ ДЕННА'!C41</f>
        <v>0</v>
      </c>
      <c r="D41" s="304">
        <f>'ПЛАН НАВЧАЛЬНОГО ПРОЦЕСУ ДЕННА'!D41</f>
        <v>0</v>
      </c>
      <c r="E41" s="305">
        <f>'ПЛАН НАВЧАЛЬНОГО ПРОЦЕСУ ДЕННА'!E41</f>
        <v>0</v>
      </c>
      <c r="F41" s="305">
        <f>'ПЛАН НАВЧАЛЬНОГО ПРОЦЕСУ ДЕННА'!F41</f>
        <v>0</v>
      </c>
      <c r="G41" s="306">
        <f>'ПЛАН НАВЧАЛЬНОГО ПРОЦЕСУ ДЕННА'!G41</f>
        <v>0</v>
      </c>
      <c r="H41" s="304">
        <f>'ПЛАН НАВЧАЛЬНОГО ПРОЦЕСУ ДЕННА'!H41</f>
        <v>0</v>
      </c>
      <c r="I41" s="305">
        <f>'ПЛАН НАВЧАЛЬНОГО ПРОЦЕСУ ДЕННА'!I41</f>
        <v>0</v>
      </c>
      <c r="J41" s="305">
        <f>'ПЛАН НАВЧАЛЬНОГО ПРОЦЕСУ ДЕННА'!J41</f>
        <v>0</v>
      </c>
      <c r="K41" s="305">
        <f>'ПЛАН НАВЧАЛЬНОГО ПРОЦЕСУ ДЕННА'!K41</f>
        <v>0</v>
      </c>
      <c r="L41" s="305">
        <f>'ПЛАН НАВЧАЛЬНОГО ПРОЦЕСУ ДЕННА'!L41</f>
        <v>0</v>
      </c>
      <c r="M41" s="305">
        <f>'ПЛАН НАВЧАЛЬНОГО ПРОЦЕСУ ДЕННА'!M41</f>
        <v>0</v>
      </c>
      <c r="N41" s="305">
        <f>'ПЛАН НАВЧАЛЬНОГО ПРОЦЕСУ ДЕННА'!N41</f>
        <v>0</v>
      </c>
      <c r="O41" s="270">
        <f>'ПЛАН НАВЧАЛЬНОГО ПРОЦЕСУ ДЕННА'!O41</f>
        <v>0</v>
      </c>
      <c r="P41" s="270">
        <f>'ПЛАН НАВЧАЛЬНОГО ПРОЦЕСУ ДЕННА'!P41</f>
        <v>0</v>
      </c>
      <c r="Q41" s="486">
        <f>'ПЛАН НАВЧАЛЬНОГО ПРОЦЕСУ ДЕННА'!Q41</f>
        <v>0</v>
      </c>
      <c r="R41" s="487">
        <f>'ПЛАН НАВЧАЛЬНОГО ПРОЦЕСУ ДЕННА'!R41</f>
        <v>0</v>
      </c>
      <c r="S41" s="487">
        <f>'ПЛАН НАВЧАЛЬНОГО ПРОЦЕСУ ДЕННА'!S41</f>
        <v>0</v>
      </c>
      <c r="T41" s="487">
        <f>'ПЛАН НАВЧАЛЬНОГО ПРОЦЕСУ ДЕННА'!T41</f>
        <v>0</v>
      </c>
      <c r="U41" s="487">
        <f>'ПЛАН НАВЧАЛЬНОГО ПРОЦЕСУ ДЕННА'!U41</f>
        <v>0</v>
      </c>
      <c r="V41" s="487">
        <f>'ПЛАН НАВЧАЛЬНОГО ПРОЦЕСУ ДЕННА'!V41</f>
        <v>0</v>
      </c>
      <c r="W41" s="487">
        <f>'ПЛАН НАВЧАЛЬНОГО ПРОЦЕСУ ДЕННА'!W41</f>
        <v>0</v>
      </c>
      <c r="X41" s="307">
        <f>'ПЛАН НАВЧАЛЬНОГО ПРОЦЕСУ ДЕННА'!X41</f>
        <v>0</v>
      </c>
      <c r="Y41" s="145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70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70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70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70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70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70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70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70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70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70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70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70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70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70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70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70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70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70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70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70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70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70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70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70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9">
        <f t="shared" si="46"/>
        <v>0</v>
      </c>
      <c r="CF41" s="309">
        <f t="shared" si="16"/>
        <v>0</v>
      </c>
      <c r="CH41" s="310">
        <f t="shared" si="17"/>
        <v>0</v>
      </c>
      <c r="CI41" s="310">
        <f t="shared" si="18"/>
        <v>0</v>
      </c>
      <c r="CJ41" s="310">
        <f t="shared" si="19"/>
        <v>0</v>
      </c>
      <c r="CK41" s="310">
        <f t="shared" si="20"/>
        <v>0</v>
      </c>
      <c r="CL41" s="310">
        <f t="shared" si="21"/>
        <v>0</v>
      </c>
      <c r="CM41" s="310">
        <f t="shared" si="22"/>
        <v>0</v>
      </c>
      <c r="CN41" s="310">
        <f t="shared" si="23"/>
        <v>0</v>
      </c>
      <c r="CO41" s="310">
        <f t="shared" si="24"/>
        <v>0</v>
      </c>
      <c r="CP41" s="311">
        <f t="shared" si="47"/>
        <v>0</v>
      </c>
      <c r="CQ41" s="310">
        <f t="shared" si="3"/>
        <v>0</v>
      </c>
      <c r="CR41" s="310">
        <f t="shared" si="4"/>
        <v>0</v>
      </c>
      <c r="CS41" s="312">
        <f t="shared" si="5"/>
        <v>0</v>
      </c>
      <c r="CT41" s="310">
        <f t="shared" si="6"/>
        <v>0</v>
      </c>
      <c r="CU41" s="310">
        <f t="shared" si="7"/>
        <v>0</v>
      </c>
      <c r="CV41" s="310">
        <f t="shared" si="8"/>
        <v>0</v>
      </c>
      <c r="CW41" s="310">
        <f t="shared" si="9"/>
        <v>0</v>
      </c>
      <c r="CX41" s="310">
        <f t="shared" si="10"/>
        <v>0</v>
      </c>
      <c r="CY41" s="313">
        <f t="shared" si="48"/>
        <v>0</v>
      </c>
      <c r="DC41" s="314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">
      <c r="A42" s="22" t="str">
        <f>'ПЛАН НАВЧАЛЬНОГО ПРОЦЕСУ ДЕННА'!A42</f>
        <v>1.1.28</v>
      </c>
      <c r="B42" s="410">
        <f>'ПЛАН НАВЧАЛЬНОГО ПРОЦЕСУ ДЕННА'!B42</f>
        <v>0</v>
      </c>
      <c r="C42" s="411">
        <f>'ПЛАН НАВЧАЛЬНОГО ПРОЦЕСУ ДЕННА'!C42</f>
        <v>0</v>
      </c>
      <c r="D42" s="304">
        <f>'ПЛАН НАВЧАЛЬНОГО ПРОЦЕСУ ДЕННА'!D42</f>
        <v>0</v>
      </c>
      <c r="E42" s="305">
        <f>'ПЛАН НАВЧАЛЬНОГО ПРОЦЕСУ ДЕННА'!E42</f>
        <v>0</v>
      </c>
      <c r="F42" s="305">
        <f>'ПЛАН НАВЧАЛЬНОГО ПРОЦЕСУ ДЕННА'!F42</f>
        <v>0</v>
      </c>
      <c r="G42" s="306">
        <f>'ПЛАН НАВЧАЛЬНОГО ПРОЦЕСУ ДЕННА'!G42</f>
        <v>0</v>
      </c>
      <c r="H42" s="304">
        <f>'ПЛАН НАВЧАЛЬНОГО ПРОЦЕСУ ДЕННА'!H42</f>
        <v>0</v>
      </c>
      <c r="I42" s="305">
        <f>'ПЛАН НАВЧАЛЬНОГО ПРОЦЕСУ ДЕННА'!I42</f>
        <v>0</v>
      </c>
      <c r="J42" s="305">
        <f>'ПЛАН НАВЧАЛЬНОГО ПРОЦЕСУ ДЕННА'!J42</f>
        <v>0</v>
      </c>
      <c r="K42" s="305">
        <f>'ПЛАН НАВЧАЛЬНОГО ПРОЦЕСУ ДЕННА'!K42</f>
        <v>0</v>
      </c>
      <c r="L42" s="305">
        <f>'ПЛАН НАВЧАЛЬНОГО ПРОЦЕСУ ДЕННА'!L42</f>
        <v>0</v>
      </c>
      <c r="M42" s="305">
        <f>'ПЛАН НАВЧАЛЬНОГО ПРОЦЕСУ ДЕННА'!M42</f>
        <v>0</v>
      </c>
      <c r="N42" s="305">
        <f>'ПЛАН НАВЧАЛЬНОГО ПРОЦЕСУ ДЕННА'!N42</f>
        <v>0</v>
      </c>
      <c r="O42" s="270">
        <f>'ПЛАН НАВЧАЛЬНОГО ПРОЦЕСУ ДЕННА'!O42</f>
        <v>0</v>
      </c>
      <c r="P42" s="270">
        <f>'ПЛАН НАВЧАЛЬНОГО ПРОЦЕСУ ДЕННА'!P42</f>
        <v>0</v>
      </c>
      <c r="Q42" s="486">
        <f>'ПЛАН НАВЧАЛЬНОГО ПРОЦЕСУ ДЕННА'!Q42</f>
        <v>0</v>
      </c>
      <c r="R42" s="487">
        <f>'ПЛАН НАВЧАЛЬНОГО ПРОЦЕСУ ДЕННА'!R42</f>
        <v>0</v>
      </c>
      <c r="S42" s="487">
        <f>'ПЛАН НАВЧАЛЬНОГО ПРОЦЕСУ ДЕННА'!S42</f>
        <v>0</v>
      </c>
      <c r="T42" s="487">
        <f>'ПЛАН НАВЧАЛЬНОГО ПРОЦЕСУ ДЕННА'!T42</f>
        <v>0</v>
      </c>
      <c r="U42" s="487">
        <f>'ПЛАН НАВЧАЛЬНОГО ПРОЦЕСУ ДЕННА'!U42</f>
        <v>0</v>
      </c>
      <c r="V42" s="487">
        <f>'ПЛАН НАВЧАЛЬНОГО ПРОЦЕСУ ДЕННА'!V42</f>
        <v>0</v>
      </c>
      <c r="W42" s="487">
        <f>'ПЛАН НАВЧАЛЬНОГО ПРОЦЕСУ ДЕННА'!W42</f>
        <v>0</v>
      </c>
      <c r="X42" s="307">
        <f>'ПЛАН НАВЧАЛЬНОГО ПРОЦЕСУ ДЕННА'!X42</f>
        <v>0</v>
      </c>
      <c r="Y42" s="145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70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70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70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70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70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70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70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70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70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70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70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70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70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70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70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70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70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70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70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70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70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70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70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70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9">
        <f t="shared" si="46"/>
        <v>0</v>
      </c>
      <c r="CF42" s="309">
        <f t="shared" si="16"/>
        <v>0</v>
      </c>
      <c r="CH42" s="310">
        <f t="shared" si="17"/>
        <v>0</v>
      </c>
      <c r="CI42" s="310">
        <f t="shared" si="18"/>
        <v>0</v>
      </c>
      <c r="CJ42" s="310">
        <f t="shared" si="19"/>
        <v>0</v>
      </c>
      <c r="CK42" s="310">
        <f t="shared" si="20"/>
        <v>0</v>
      </c>
      <c r="CL42" s="310">
        <f t="shared" si="21"/>
        <v>0</v>
      </c>
      <c r="CM42" s="310">
        <f t="shared" si="22"/>
        <v>0</v>
      </c>
      <c r="CN42" s="310">
        <f t="shared" si="23"/>
        <v>0</v>
      </c>
      <c r="CO42" s="310">
        <f t="shared" si="24"/>
        <v>0</v>
      </c>
      <c r="CP42" s="311">
        <f t="shared" si="47"/>
        <v>0</v>
      </c>
      <c r="CQ42" s="310">
        <f t="shared" si="3"/>
        <v>0</v>
      </c>
      <c r="CR42" s="310">
        <f t="shared" si="4"/>
        <v>0</v>
      </c>
      <c r="CS42" s="312">
        <f t="shared" si="5"/>
        <v>0</v>
      </c>
      <c r="CT42" s="310">
        <f t="shared" si="6"/>
        <v>0</v>
      </c>
      <c r="CU42" s="310">
        <f t="shared" si="7"/>
        <v>0</v>
      </c>
      <c r="CV42" s="310">
        <f t="shared" si="8"/>
        <v>0</v>
      </c>
      <c r="CW42" s="310">
        <f t="shared" si="9"/>
        <v>0</v>
      </c>
      <c r="CX42" s="310">
        <f t="shared" si="10"/>
        <v>0</v>
      </c>
      <c r="CY42" s="313">
        <f t="shared" si="48"/>
        <v>0</v>
      </c>
      <c r="DC42" s="314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">
      <c r="A43" s="22" t="str">
        <f>'ПЛАН НАВЧАЛЬНОГО ПРОЦЕСУ ДЕННА'!A43</f>
        <v>1.1.29</v>
      </c>
      <c r="B43" s="410">
        <f>'ПЛАН НАВЧАЛЬНОГО ПРОЦЕСУ ДЕННА'!B43</f>
        <v>0</v>
      </c>
      <c r="C43" s="411">
        <f>'ПЛАН НАВЧАЛЬНОГО ПРОЦЕСУ ДЕННА'!C43</f>
        <v>0</v>
      </c>
      <c r="D43" s="304">
        <f>'ПЛАН НАВЧАЛЬНОГО ПРОЦЕСУ ДЕННА'!D43</f>
        <v>0</v>
      </c>
      <c r="E43" s="305">
        <f>'ПЛАН НАВЧАЛЬНОГО ПРОЦЕСУ ДЕННА'!E43</f>
        <v>0</v>
      </c>
      <c r="F43" s="305">
        <f>'ПЛАН НАВЧАЛЬНОГО ПРОЦЕСУ ДЕННА'!F43</f>
        <v>0</v>
      </c>
      <c r="G43" s="306">
        <f>'ПЛАН НАВЧАЛЬНОГО ПРОЦЕСУ ДЕННА'!G43</f>
        <v>0</v>
      </c>
      <c r="H43" s="304">
        <f>'ПЛАН НАВЧАЛЬНОГО ПРОЦЕСУ ДЕННА'!H43</f>
        <v>0</v>
      </c>
      <c r="I43" s="305">
        <f>'ПЛАН НАВЧАЛЬНОГО ПРОЦЕСУ ДЕННА'!I43</f>
        <v>0</v>
      </c>
      <c r="J43" s="305">
        <f>'ПЛАН НАВЧАЛЬНОГО ПРОЦЕСУ ДЕННА'!J43</f>
        <v>0</v>
      </c>
      <c r="K43" s="305">
        <f>'ПЛАН НАВЧАЛЬНОГО ПРОЦЕСУ ДЕННА'!K43</f>
        <v>0</v>
      </c>
      <c r="L43" s="305">
        <f>'ПЛАН НАВЧАЛЬНОГО ПРОЦЕСУ ДЕННА'!L43</f>
        <v>0</v>
      </c>
      <c r="M43" s="305">
        <f>'ПЛАН НАВЧАЛЬНОГО ПРОЦЕСУ ДЕННА'!M43</f>
        <v>0</v>
      </c>
      <c r="N43" s="305">
        <f>'ПЛАН НАВЧАЛЬНОГО ПРОЦЕСУ ДЕННА'!N43</f>
        <v>0</v>
      </c>
      <c r="O43" s="270">
        <f>'ПЛАН НАВЧАЛЬНОГО ПРОЦЕСУ ДЕННА'!O43</f>
        <v>0</v>
      </c>
      <c r="P43" s="270">
        <f>'ПЛАН НАВЧАЛЬНОГО ПРОЦЕСУ ДЕННА'!P43</f>
        <v>0</v>
      </c>
      <c r="Q43" s="486">
        <f>'ПЛАН НАВЧАЛЬНОГО ПРОЦЕСУ ДЕННА'!Q43</f>
        <v>0</v>
      </c>
      <c r="R43" s="487">
        <f>'ПЛАН НАВЧАЛЬНОГО ПРОЦЕСУ ДЕННА'!R43</f>
        <v>0</v>
      </c>
      <c r="S43" s="487">
        <f>'ПЛАН НАВЧАЛЬНОГО ПРОЦЕСУ ДЕННА'!S43</f>
        <v>0</v>
      </c>
      <c r="T43" s="487">
        <f>'ПЛАН НАВЧАЛЬНОГО ПРОЦЕСУ ДЕННА'!T43</f>
        <v>0</v>
      </c>
      <c r="U43" s="487">
        <f>'ПЛАН НАВЧАЛЬНОГО ПРОЦЕСУ ДЕННА'!U43</f>
        <v>0</v>
      </c>
      <c r="V43" s="487">
        <f>'ПЛАН НАВЧАЛЬНОГО ПРОЦЕСУ ДЕННА'!V43</f>
        <v>0</v>
      </c>
      <c r="W43" s="487">
        <f>'ПЛАН НАВЧАЛЬНОГО ПРОЦЕСУ ДЕННА'!W43</f>
        <v>0</v>
      </c>
      <c r="X43" s="307">
        <f>'ПЛАН НАВЧАЛЬНОГО ПРОЦЕСУ ДЕННА'!X43</f>
        <v>0</v>
      </c>
      <c r="Y43" s="145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70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70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70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70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70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70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70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70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70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70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70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70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70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70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70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70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70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70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70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70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70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70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70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70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9">
        <f t="shared" si="46"/>
        <v>0</v>
      </c>
      <c r="CF43" s="309">
        <f t="shared" si="16"/>
        <v>0</v>
      </c>
      <c r="CH43" s="310">
        <f t="shared" si="17"/>
        <v>0</v>
      </c>
      <c r="CI43" s="310">
        <f t="shared" si="18"/>
        <v>0</v>
      </c>
      <c r="CJ43" s="310">
        <f t="shared" si="19"/>
        <v>0</v>
      </c>
      <c r="CK43" s="310">
        <f t="shared" si="20"/>
        <v>0</v>
      </c>
      <c r="CL43" s="310">
        <f t="shared" si="21"/>
        <v>0</v>
      </c>
      <c r="CM43" s="310">
        <f t="shared" si="22"/>
        <v>0</v>
      </c>
      <c r="CN43" s="310">
        <f t="shared" si="23"/>
        <v>0</v>
      </c>
      <c r="CO43" s="310">
        <f t="shared" si="24"/>
        <v>0</v>
      </c>
      <c r="CP43" s="311">
        <f t="shared" si="47"/>
        <v>0</v>
      </c>
      <c r="CQ43" s="310">
        <f t="shared" si="3"/>
        <v>0</v>
      </c>
      <c r="CR43" s="310">
        <f t="shared" si="4"/>
        <v>0</v>
      </c>
      <c r="CS43" s="312">
        <f t="shared" si="5"/>
        <v>0</v>
      </c>
      <c r="CT43" s="310">
        <f t="shared" si="6"/>
        <v>0</v>
      </c>
      <c r="CU43" s="310">
        <f t="shared" si="7"/>
        <v>0</v>
      </c>
      <c r="CV43" s="310">
        <f t="shared" si="8"/>
        <v>0</v>
      </c>
      <c r="CW43" s="310">
        <f t="shared" si="9"/>
        <v>0</v>
      </c>
      <c r="CX43" s="310">
        <f t="shared" si="10"/>
        <v>0</v>
      </c>
      <c r="CY43" s="313">
        <f t="shared" si="48"/>
        <v>0</v>
      </c>
      <c r="DC43" s="31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">
      <c r="A44" s="22" t="str">
        <f>'ПЛАН НАВЧАЛЬНОГО ПРОЦЕСУ ДЕННА'!A44</f>
        <v>1.1.30</v>
      </c>
      <c r="B44" s="410">
        <f>'ПЛАН НАВЧАЛЬНОГО ПРОЦЕСУ ДЕННА'!B44</f>
        <v>0</v>
      </c>
      <c r="C44" s="411">
        <f>'ПЛАН НАВЧАЛЬНОГО ПРОЦЕСУ ДЕННА'!C44</f>
        <v>0</v>
      </c>
      <c r="D44" s="304">
        <f>'ПЛАН НАВЧАЛЬНОГО ПРОЦЕСУ ДЕННА'!D44</f>
        <v>0</v>
      </c>
      <c r="E44" s="305">
        <f>'ПЛАН НАВЧАЛЬНОГО ПРОЦЕСУ ДЕННА'!E44</f>
        <v>0</v>
      </c>
      <c r="F44" s="305">
        <f>'ПЛАН НАВЧАЛЬНОГО ПРОЦЕСУ ДЕННА'!F44</f>
        <v>0</v>
      </c>
      <c r="G44" s="306">
        <f>'ПЛАН НАВЧАЛЬНОГО ПРОЦЕСУ ДЕННА'!G44</f>
        <v>0</v>
      </c>
      <c r="H44" s="304">
        <f>'ПЛАН НАВЧАЛЬНОГО ПРОЦЕСУ ДЕННА'!H44</f>
        <v>0</v>
      </c>
      <c r="I44" s="305">
        <f>'ПЛАН НАВЧАЛЬНОГО ПРОЦЕСУ ДЕННА'!I44</f>
        <v>0</v>
      </c>
      <c r="J44" s="305">
        <f>'ПЛАН НАВЧАЛЬНОГО ПРОЦЕСУ ДЕННА'!J44</f>
        <v>0</v>
      </c>
      <c r="K44" s="305">
        <f>'ПЛАН НАВЧАЛЬНОГО ПРОЦЕСУ ДЕННА'!K44</f>
        <v>0</v>
      </c>
      <c r="L44" s="305">
        <f>'ПЛАН НАВЧАЛЬНОГО ПРОЦЕСУ ДЕННА'!L44</f>
        <v>0</v>
      </c>
      <c r="M44" s="305">
        <f>'ПЛАН НАВЧАЛЬНОГО ПРОЦЕСУ ДЕННА'!M44</f>
        <v>0</v>
      </c>
      <c r="N44" s="305">
        <f>'ПЛАН НАВЧАЛЬНОГО ПРОЦЕСУ ДЕННА'!N44</f>
        <v>0</v>
      </c>
      <c r="O44" s="270">
        <f>'ПЛАН НАВЧАЛЬНОГО ПРОЦЕСУ ДЕННА'!O44</f>
        <v>0</v>
      </c>
      <c r="P44" s="270">
        <f>'ПЛАН НАВЧАЛЬНОГО ПРОЦЕСУ ДЕННА'!P44</f>
        <v>0</v>
      </c>
      <c r="Q44" s="486">
        <f>'ПЛАН НАВЧАЛЬНОГО ПРОЦЕСУ ДЕННА'!Q44</f>
        <v>0</v>
      </c>
      <c r="R44" s="487">
        <f>'ПЛАН НАВЧАЛЬНОГО ПРОЦЕСУ ДЕННА'!R44</f>
        <v>0</v>
      </c>
      <c r="S44" s="487">
        <f>'ПЛАН НАВЧАЛЬНОГО ПРОЦЕСУ ДЕННА'!S44</f>
        <v>0</v>
      </c>
      <c r="T44" s="487">
        <f>'ПЛАН НАВЧАЛЬНОГО ПРОЦЕСУ ДЕННА'!T44</f>
        <v>0</v>
      </c>
      <c r="U44" s="487">
        <f>'ПЛАН НАВЧАЛЬНОГО ПРОЦЕСУ ДЕННА'!U44</f>
        <v>0</v>
      </c>
      <c r="V44" s="487">
        <f>'ПЛАН НАВЧАЛЬНОГО ПРОЦЕСУ ДЕННА'!V44</f>
        <v>0</v>
      </c>
      <c r="W44" s="487">
        <f>'ПЛАН НАВЧАЛЬНОГО ПРОЦЕСУ ДЕННА'!W44</f>
        <v>0</v>
      </c>
      <c r="X44" s="307">
        <f>'ПЛАН НАВЧАЛЬНОГО ПРОЦЕСУ ДЕННА'!X44</f>
        <v>0</v>
      </c>
      <c r="Y44" s="145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70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70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70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70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70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70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70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70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70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70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70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70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70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70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70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70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70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70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70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70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70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70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70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70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9">
        <f t="shared" si="46"/>
        <v>0</v>
      </c>
      <c r="CF44" s="309">
        <f t="shared" si="16"/>
        <v>0</v>
      </c>
      <c r="CH44" s="310">
        <f t="shared" si="17"/>
        <v>0</v>
      </c>
      <c r="CI44" s="310">
        <f t="shared" si="18"/>
        <v>0</v>
      </c>
      <c r="CJ44" s="310">
        <f t="shared" si="19"/>
        <v>0</v>
      </c>
      <c r="CK44" s="310">
        <f t="shared" si="20"/>
        <v>0</v>
      </c>
      <c r="CL44" s="310">
        <f t="shared" si="21"/>
        <v>0</v>
      </c>
      <c r="CM44" s="310">
        <f t="shared" si="22"/>
        <v>0</v>
      </c>
      <c r="CN44" s="310">
        <f t="shared" si="23"/>
        <v>0</v>
      </c>
      <c r="CO44" s="310">
        <f t="shared" si="24"/>
        <v>0</v>
      </c>
      <c r="CP44" s="311">
        <f t="shared" si="47"/>
        <v>0</v>
      </c>
      <c r="CQ44" s="310">
        <f t="shared" si="3"/>
        <v>0</v>
      </c>
      <c r="CR44" s="310">
        <f t="shared" si="4"/>
        <v>0</v>
      </c>
      <c r="CS44" s="312">
        <f t="shared" si="5"/>
        <v>0</v>
      </c>
      <c r="CT44" s="310">
        <f t="shared" si="6"/>
        <v>0</v>
      </c>
      <c r="CU44" s="310">
        <f t="shared" si="7"/>
        <v>0</v>
      </c>
      <c r="CV44" s="310">
        <f t="shared" si="8"/>
        <v>0</v>
      </c>
      <c r="CW44" s="310">
        <f t="shared" si="9"/>
        <v>0</v>
      </c>
      <c r="CX44" s="310">
        <f t="shared" si="10"/>
        <v>0</v>
      </c>
      <c r="CY44" s="313">
        <f t="shared" si="48"/>
        <v>0</v>
      </c>
      <c r="DC44" s="31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">
      <c r="A45" s="22" t="str">
        <f>'ПЛАН НАВЧАЛЬНОГО ПРОЦЕСУ ДЕННА'!A45</f>
        <v>1.1.31</v>
      </c>
      <c r="B45" s="410">
        <f>'ПЛАН НАВЧАЛЬНОГО ПРОЦЕСУ ДЕННА'!B45</f>
        <v>0</v>
      </c>
      <c r="C45" s="411">
        <f>'ПЛАН НАВЧАЛЬНОГО ПРОЦЕСУ ДЕННА'!C45</f>
        <v>0</v>
      </c>
      <c r="D45" s="304">
        <f>'ПЛАН НАВЧАЛЬНОГО ПРОЦЕСУ ДЕННА'!D45</f>
        <v>0</v>
      </c>
      <c r="E45" s="305">
        <f>'ПЛАН НАВЧАЛЬНОГО ПРОЦЕСУ ДЕННА'!E45</f>
        <v>0</v>
      </c>
      <c r="F45" s="305">
        <f>'ПЛАН НАВЧАЛЬНОГО ПРОЦЕСУ ДЕННА'!F45</f>
        <v>0</v>
      </c>
      <c r="G45" s="306">
        <f>'ПЛАН НАВЧАЛЬНОГО ПРОЦЕСУ ДЕННА'!G45</f>
        <v>0</v>
      </c>
      <c r="H45" s="304">
        <f>'ПЛАН НАВЧАЛЬНОГО ПРОЦЕСУ ДЕННА'!H45</f>
        <v>0</v>
      </c>
      <c r="I45" s="305">
        <f>'ПЛАН НАВЧАЛЬНОГО ПРОЦЕСУ ДЕННА'!I45</f>
        <v>0</v>
      </c>
      <c r="J45" s="305">
        <f>'ПЛАН НАВЧАЛЬНОГО ПРОЦЕСУ ДЕННА'!J45</f>
        <v>0</v>
      </c>
      <c r="K45" s="305">
        <f>'ПЛАН НАВЧАЛЬНОГО ПРОЦЕСУ ДЕННА'!K45</f>
        <v>0</v>
      </c>
      <c r="L45" s="305">
        <f>'ПЛАН НАВЧАЛЬНОГО ПРОЦЕСУ ДЕННА'!L45</f>
        <v>0</v>
      </c>
      <c r="M45" s="305">
        <f>'ПЛАН НАВЧАЛЬНОГО ПРОЦЕСУ ДЕННА'!M45</f>
        <v>0</v>
      </c>
      <c r="N45" s="305">
        <f>'ПЛАН НАВЧАЛЬНОГО ПРОЦЕСУ ДЕННА'!N45</f>
        <v>0</v>
      </c>
      <c r="O45" s="270">
        <f>'ПЛАН НАВЧАЛЬНОГО ПРОЦЕСУ ДЕННА'!O45</f>
        <v>0</v>
      </c>
      <c r="P45" s="270">
        <f>'ПЛАН НАВЧАЛЬНОГО ПРОЦЕСУ ДЕННА'!P45</f>
        <v>0</v>
      </c>
      <c r="Q45" s="486">
        <f>'ПЛАН НАВЧАЛЬНОГО ПРОЦЕСУ ДЕННА'!Q45</f>
        <v>0</v>
      </c>
      <c r="R45" s="487">
        <f>'ПЛАН НАВЧАЛЬНОГО ПРОЦЕСУ ДЕННА'!R45</f>
        <v>0</v>
      </c>
      <c r="S45" s="487">
        <f>'ПЛАН НАВЧАЛЬНОГО ПРОЦЕСУ ДЕННА'!S45</f>
        <v>0</v>
      </c>
      <c r="T45" s="487">
        <f>'ПЛАН НАВЧАЛЬНОГО ПРОЦЕСУ ДЕННА'!T45</f>
        <v>0</v>
      </c>
      <c r="U45" s="487">
        <f>'ПЛАН НАВЧАЛЬНОГО ПРОЦЕСУ ДЕННА'!U45</f>
        <v>0</v>
      </c>
      <c r="V45" s="487">
        <f>'ПЛАН НАВЧАЛЬНОГО ПРОЦЕСУ ДЕННА'!V45</f>
        <v>0</v>
      </c>
      <c r="W45" s="487">
        <f>'ПЛАН НАВЧАЛЬНОГО ПРОЦЕСУ ДЕННА'!W45</f>
        <v>0</v>
      </c>
      <c r="X45" s="307">
        <f>'ПЛАН НАВЧАЛЬНОГО ПРОЦЕСУ ДЕННА'!X45</f>
        <v>0</v>
      </c>
      <c r="Y45" s="145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70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70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70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70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70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70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70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70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70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70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70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70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70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70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70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70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70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70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70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70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70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70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70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70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9">
        <f t="shared" si="46"/>
        <v>0</v>
      </c>
      <c r="CF45" s="309">
        <f t="shared" si="16"/>
        <v>0</v>
      </c>
      <c r="CH45" s="310">
        <f t="shared" si="17"/>
        <v>0</v>
      </c>
      <c r="CI45" s="310">
        <f t="shared" si="18"/>
        <v>0</v>
      </c>
      <c r="CJ45" s="310">
        <f t="shared" si="19"/>
        <v>0</v>
      </c>
      <c r="CK45" s="310">
        <f t="shared" si="20"/>
        <v>0</v>
      </c>
      <c r="CL45" s="310">
        <f t="shared" si="21"/>
        <v>0</v>
      </c>
      <c r="CM45" s="310">
        <f t="shared" si="22"/>
        <v>0</v>
      </c>
      <c r="CN45" s="310">
        <f t="shared" si="23"/>
        <v>0</v>
      </c>
      <c r="CO45" s="310">
        <f t="shared" si="24"/>
        <v>0</v>
      </c>
      <c r="CP45" s="311">
        <f t="shared" si="47"/>
        <v>0</v>
      </c>
      <c r="CQ45" s="310">
        <f t="shared" si="3"/>
        <v>0</v>
      </c>
      <c r="CR45" s="310">
        <f t="shared" si="4"/>
        <v>0</v>
      </c>
      <c r="CS45" s="312">
        <f t="shared" si="5"/>
        <v>0</v>
      </c>
      <c r="CT45" s="310">
        <f t="shared" si="6"/>
        <v>0</v>
      </c>
      <c r="CU45" s="310">
        <f t="shared" si="7"/>
        <v>0</v>
      </c>
      <c r="CV45" s="310">
        <f t="shared" si="8"/>
        <v>0</v>
      </c>
      <c r="CW45" s="310">
        <f t="shared" si="9"/>
        <v>0</v>
      </c>
      <c r="CX45" s="310">
        <f t="shared" si="10"/>
        <v>0</v>
      </c>
      <c r="CY45" s="313">
        <f t="shared" si="48"/>
        <v>0</v>
      </c>
      <c r="DC45" s="31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">
      <c r="A46" s="22" t="str">
        <f>'ПЛАН НАВЧАЛЬНОГО ПРОЦЕСУ ДЕННА'!A46</f>
        <v>1.1.32</v>
      </c>
      <c r="B46" s="410">
        <f>'ПЛАН НАВЧАЛЬНОГО ПРОЦЕСУ ДЕННА'!B46</f>
        <v>0</v>
      </c>
      <c r="C46" s="411">
        <f>'ПЛАН НАВЧАЛЬНОГО ПРОЦЕСУ ДЕННА'!C46</f>
        <v>0</v>
      </c>
      <c r="D46" s="304">
        <f>'ПЛАН НАВЧАЛЬНОГО ПРОЦЕСУ ДЕННА'!D46</f>
        <v>0</v>
      </c>
      <c r="E46" s="305">
        <f>'ПЛАН НАВЧАЛЬНОГО ПРОЦЕСУ ДЕННА'!E46</f>
        <v>0</v>
      </c>
      <c r="F46" s="305">
        <f>'ПЛАН НАВЧАЛЬНОГО ПРОЦЕСУ ДЕННА'!F46</f>
        <v>0</v>
      </c>
      <c r="G46" s="306">
        <f>'ПЛАН НАВЧАЛЬНОГО ПРОЦЕСУ ДЕННА'!G46</f>
        <v>0</v>
      </c>
      <c r="H46" s="304">
        <f>'ПЛАН НАВЧАЛЬНОГО ПРОЦЕСУ ДЕННА'!H46</f>
        <v>0</v>
      </c>
      <c r="I46" s="305">
        <f>'ПЛАН НАВЧАЛЬНОГО ПРОЦЕСУ ДЕННА'!I46</f>
        <v>0</v>
      </c>
      <c r="J46" s="305">
        <f>'ПЛАН НАВЧАЛЬНОГО ПРОЦЕСУ ДЕННА'!J46</f>
        <v>0</v>
      </c>
      <c r="K46" s="305">
        <f>'ПЛАН НАВЧАЛЬНОГО ПРОЦЕСУ ДЕННА'!K46</f>
        <v>0</v>
      </c>
      <c r="L46" s="305">
        <f>'ПЛАН НАВЧАЛЬНОГО ПРОЦЕСУ ДЕННА'!L46</f>
        <v>0</v>
      </c>
      <c r="M46" s="305">
        <f>'ПЛАН НАВЧАЛЬНОГО ПРОЦЕСУ ДЕННА'!M46</f>
        <v>0</v>
      </c>
      <c r="N46" s="305">
        <f>'ПЛАН НАВЧАЛЬНОГО ПРОЦЕСУ ДЕННА'!N46</f>
        <v>0</v>
      </c>
      <c r="O46" s="270">
        <f>'ПЛАН НАВЧАЛЬНОГО ПРОЦЕСУ ДЕННА'!O46</f>
        <v>0</v>
      </c>
      <c r="P46" s="270">
        <f>'ПЛАН НАВЧАЛЬНОГО ПРОЦЕСУ ДЕННА'!P46</f>
        <v>0</v>
      </c>
      <c r="Q46" s="486">
        <f>'ПЛАН НАВЧАЛЬНОГО ПРОЦЕСУ ДЕННА'!Q46</f>
        <v>0</v>
      </c>
      <c r="R46" s="487">
        <f>'ПЛАН НАВЧАЛЬНОГО ПРОЦЕСУ ДЕННА'!R46</f>
        <v>0</v>
      </c>
      <c r="S46" s="487">
        <f>'ПЛАН НАВЧАЛЬНОГО ПРОЦЕСУ ДЕННА'!S46</f>
        <v>0</v>
      </c>
      <c r="T46" s="487">
        <f>'ПЛАН НАВЧАЛЬНОГО ПРОЦЕСУ ДЕННА'!T46</f>
        <v>0</v>
      </c>
      <c r="U46" s="487">
        <f>'ПЛАН НАВЧАЛЬНОГО ПРОЦЕСУ ДЕННА'!U46</f>
        <v>0</v>
      </c>
      <c r="V46" s="487">
        <f>'ПЛАН НАВЧАЛЬНОГО ПРОЦЕСУ ДЕННА'!V46</f>
        <v>0</v>
      </c>
      <c r="W46" s="487">
        <f>'ПЛАН НАВЧАЛЬНОГО ПРОЦЕСУ ДЕННА'!W46</f>
        <v>0</v>
      </c>
      <c r="X46" s="307">
        <f>'ПЛАН НАВЧАЛЬНОГО ПРОЦЕСУ ДЕННА'!X46</f>
        <v>0</v>
      </c>
      <c r="Y46" s="145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70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70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70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70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70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70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70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70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70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70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70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70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70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70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70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70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70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70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70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70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70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70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70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70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9">
        <f t="shared" si="46"/>
        <v>0</v>
      </c>
      <c r="CF46" s="309">
        <f t="shared" si="16"/>
        <v>0</v>
      </c>
      <c r="CH46" s="310">
        <f t="shared" si="17"/>
        <v>0</v>
      </c>
      <c r="CI46" s="310">
        <f t="shared" si="18"/>
        <v>0</v>
      </c>
      <c r="CJ46" s="310">
        <f t="shared" si="19"/>
        <v>0</v>
      </c>
      <c r="CK46" s="310">
        <f t="shared" si="20"/>
        <v>0</v>
      </c>
      <c r="CL46" s="310">
        <f t="shared" si="21"/>
        <v>0</v>
      </c>
      <c r="CM46" s="310">
        <f t="shared" si="22"/>
        <v>0</v>
      </c>
      <c r="CN46" s="310">
        <f t="shared" si="23"/>
        <v>0</v>
      </c>
      <c r="CO46" s="310">
        <f t="shared" si="24"/>
        <v>0</v>
      </c>
      <c r="CP46" s="311">
        <f t="shared" si="47"/>
        <v>0</v>
      </c>
      <c r="CQ46" s="310">
        <f t="shared" si="3"/>
        <v>0</v>
      </c>
      <c r="CR46" s="310">
        <f t="shared" si="4"/>
        <v>0</v>
      </c>
      <c r="CS46" s="312">
        <f t="shared" si="5"/>
        <v>0</v>
      </c>
      <c r="CT46" s="310">
        <f t="shared" si="6"/>
        <v>0</v>
      </c>
      <c r="CU46" s="310">
        <f t="shared" si="7"/>
        <v>0</v>
      </c>
      <c r="CV46" s="310">
        <f t="shared" si="8"/>
        <v>0</v>
      </c>
      <c r="CW46" s="310">
        <f t="shared" si="9"/>
        <v>0</v>
      </c>
      <c r="CX46" s="310">
        <f t="shared" si="10"/>
        <v>0</v>
      </c>
      <c r="CY46" s="313">
        <f t="shared" si="48"/>
        <v>0</v>
      </c>
      <c r="DC46" s="31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">
      <c r="A47" s="22" t="str">
        <f>'ПЛАН НАВЧАЛЬНОГО ПРОЦЕСУ ДЕННА'!A47</f>
        <v>1.1.33</v>
      </c>
      <c r="B47" s="410">
        <f>'ПЛАН НАВЧАЛЬНОГО ПРОЦЕСУ ДЕННА'!B47</f>
        <v>0</v>
      </c>
      <c r="C47" s="411">
        <f>'ПЛАН НАВЧАЛЬНОГО ПРОЦЕСУ ДЕННА'!C47</f>
        <v>0</v>
      </c>
      <c r="D47" s="304">
        <f>'ПЛАН НАВЧАЛЬНОГО ПРОЦЕСУ ДЕННА'!D47</f>
        <v>0</v>
      </c>
      <c r="E47" s="305">
        <f>'ПЛАН НАВЧАЛЬНОГО ПРОЦЕСУ ДЕННА'!E47</f>
        <v>0</v>
      </c>
      <c r="F47" s="305">
        <f>'ПЛАН НАВЧАЛЬНОГО ПРОЦЕСУ ДЕННА'!F47</f>
        <v>0</v>
      </c>
      <c r="G47" s="306">
        <f>'ПЛАН НАВЧАЛЬНОГО ПРОЦЕСУ ДЕННА'!G47</f>
        <v>0</v>
      </c>
      <c r="H47" s="304">
        <f>'ПЛАН НАВЧАЛЬНОГО ПРОЦЕСУ ДЕННА'!H47</f>
        <v>0</v>
      </c>
      <c r="I47" s="305">
        <f>'ПЛАН НАВЧАЛЬНОГО ПРОЦЕСУ ДЕННА'!I47</f>
        <v>0</v>
      </c>
      <c r="J47" s="305">
        <f>'ПЛАН НАВЧАЛЬНОГО ПРОЦЕСУ ДЕННА'!J47</f>
        <v>0</v>
      </c>
      <c r="K47" s="305">
        <f>'ПЛАН НАВЧАЛЬНОГО ПРОЦЕСУ ДЕННА'!K47</f>
        <v>0</v>
      </c>
      <c r="L47" s="305">
        <f>'ПЛАН НАВЧАЛЬНОГО ПРОЦЕСУ ДЕННА'!L47</f>
        <v>0</v>
      </c>
      <c r="M47" s="305">
        <f>'ПЛАН НАВЧАЛЬНОГО ПРОЦЕСУ ДЕННА'!M47</f>
        <v>0</v>
      </c>
      <c r="N47" s="305">
        <f>'ПЛАН НАВЧАЛЬНОГО ПРОЦЕСУ ДЕННА'!N47</f>
        <v>0</v>
      </c>
      <c r="O47" s="270">
        <f>'ПЛАН НАВЧАЛЬНОГО ПРОЦЕСУ ДЕННА'!O47</f>
        <v>0</v>
      </c>
      <c r="P47" s="270">
        <f>'ПЛАН НАВЧАЛЬНОГО ПРОЦЕСУ ДЕННА'!P47</f>
        <v>0</v>
      </c>
      <c r="Q47" s="486">
        <f>'ПЛАН НАВЧАЛЬНОГО ПРОЦЕСУ ДЕННА'!Q47</f>
        <v>0</v>
      </c>
      <c r="R47" s="487">
        <f>'ПЛАН НАВЧАЛЬНОГО ПРОЦЕСУ ДЕННА'!R47</f>
        <v>0</v>
      </c>
      <c r="S47" s="487">
        <f>'ПЛАН НАВЧАЛЬНОГО ПРОЦЕСУ ДЕННА'!S47</f>
        <v>0</v>
      </c>
      <c r="T47" s="487">
        <f>'ПЛАН НАВЧАЛЬНОГО ПРОЦЕСУ ДЕННА'!T47</f>
        <v>0</v>
      </c>
      <c r="U47" s="487">
        <f>'ПЛАН НАВЧАЛЬНОГО ПРОЦЕСУ ДЕННА'!U47</f>
        <v>0</v>
      </c>
      <c r="V47" s="487">
        <f>'ПЛАН НАВЧАЛЬНОГО ПРОЦЕСУ ДЕННА'!V47</f>
        <v>0</v>
      </c>
      <c r="W47" s="487">
        <f>'ПЛАН НАВЧАЛЬНОГО ПРОЦЕСУ ДЕННА'!W47</f>
        <v>0</v>
      </c>
      <c r="X47" s="307">
        <f>'ПЛАН НАВЧАЛЬНОГО ПРОЦЕСУ ДЕННА'!X47</f>
        <v>0</v>
      </c>
      <c r="Y47" s="145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70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70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70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70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70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70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70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70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70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70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70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70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70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70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70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70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70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70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70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70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70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70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70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70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9">
        <f t="shared" si="46"/>
        <v>0</v>
      </c>
      <c r="CF47" s="309">
        <f t="shared" si="16"/>
        <v>0</v>
      </c>
      <c r="CH47" s="310">
        <f t="shared" si="17"/>
        <v>0</v>
      </c>
      <c r="CI47" s="310">
        <f t="shared" si="18"/>
        <v>0</v>
      </c>
      <c r="CJ47" s="310">
        <f t="shared" si="19"/>
        <v>0</v>
      </c>
      <c r="CK47" s="310">
        <f t="shared" si="20"/>
        <v>0</v>
      </c>
      <c r="CL47" s="310">
        <f t="shared" si="21"/>
        <v>0</v>
      </c>
      <c r="CM47" s="310">
        <f t="shared" si="22"/>
        <v>0</v>
      </c>
      <c r="CN47" s="310">
        <f t="shared" si="23"/>
        <v>0</v>
      </c>
      <c r="CO47" s="310">
        <f t="shared" si="24"/>
        <v>0</v>
      </c>
      <c r="CP47" s="311">
        <f t="shared" si="47"/>
        <v>0</v>
      </c>
      <c r="CQ47" s="310">
        <f t="shared" ref="CQ47:CQ64" si="50">IF(MID(H47,1,1)="1",1,0)+IF(MID(I47,1,1)="1",1,0)+IF(MID(J47,1,1)="1",1,0)+IF(MID(K47,1,1)="1",1,0)+IF(MID(L47,1,1)="1",1,0)+IF(MID(M47,1,1)="1",1,0)+IF(MID(N47,1,1)="1",1,0)</f>
        <v>0</v>
      </c>
      <c r="CR47" s="310">
        <f t="shared" ref="CR47:CR64" si="51">IF(MID(H47,1,1)="2",1,0)+IF(MID(I47,1,1)="2",1,0)+IF(MID(J47,1,1)="2",1,0)+IF(MID(K47,1,1)="2",1,0)+IF(MID(L47,1,1)="2",1,0)+IF(MID(M47,1,1)="2",1,0)+IF(MID(N47,1,1)="2",1,0)</f>
        <v>0</v>
      </c>
      <c r="CS47" s="312">
        <f t="shared" ref="CS47:CS64" si="52">IF(MID(H47,1,1)="3",1,0)+IF(MID(I47,1,1)="3",1,0)+IF(MID(J47,1,1)="3",1,0)+IF(MID(K47,1,1)="3",1,0)+IF(MID(L47,1,1)="3",1,0)+IF(MID(M47,1,1)="3",1,0)+IF(MID(N47,1,1)="3",1,0)</f>
        <v>0</v>
      </c>
      <c r="CT47" s="310">
        <f t="shared" ref="CT47:CT64" si="53">IF(MID(H47,1,1)="4",1,0)+IF(MID(I47,1,1)="4",1,0)+IF(MID(J47,1,1)="4",1,0)+IF(MID(K47,1,1)="4",1,0)+IF(MID(L47,1,1)="4",1,0)+IF(MID(M47,1,1)="4",1,0)+IF(MID(N47,1,1)="4",1,0)</f>
        <v>0</v>
      </c>
      <c r="CU47" s="310">
        <f t="shared" ref="CU47:CU64" si="54">IF(MID(H47,1,1)="5",1,0)+IF(MID(I47,1,1)="5",1,0)+IF(MID(J47,1,1)="5",1,0)+IF(MID(K47,1,1)="5",1,0)+IF(MID(L47,1,1)="5",1,0)+IF(MID(M47,1,1)="5",1,0)+IF(MID(N47,1,1)="5",1,0)</f>
        <v>0</v>
      </c>
      <c r="CV47" s="310">
        <f t="shared" ref="CV47:CV64" si="55">IF(MID(H47,1,1)="6",1,0)+IF(MID(I47,1,1)="6",1,0)+IF(MID(J47,1,1)="6",1,0)+IF(MID(K47,1,1)="6",1,0)+IF(MID(L47,1,1)="6",1,0)+IF(MID(M47,1,1)="6",1,0)+IF(MID(N47,1,1)="6",1,0)</f>
        <v>0</v>
      </c>
      <c r="CW47" s="310">
        <f t="shared" ref="CW47:CW64" si="56">IF(MID(H47,1,1)="7",1,0)+IF(MID(I47,1,1)="7",1,0)+IF(MID(J47,1,1)="7",1,0)+IF(MID(K47,1,1)="7",1,0)+IF(MID(L47,1,1)="7",1,0)+IF(MID(M47,1,1)="7",1,0)+IF(MID(N47,1,1)="7",1,0)</f>
        <v>0</v>
      </c>
      <c r="CX47" s="310">
        <f t="shared" ref="CX47:CX64" si="57">IF(MID(H47,1,1)="8",1,0)+IF(MID(I47,1,1)="8",1,0)+IF(MID(J47,1,1)="8",1,0)+IF(MID(K47,1,1)="8",1,0)+IF(MID(L47,1,1)="8",1,0)+IF(MID(M47,1,1)="8",1,0)+IF(MID(N47,1,1)="8",1,0)</f>
        <v>0</v>
      </c>
      <c r="CY47" s="313">
        <f t="shared" si="48"/>
        <v>0</v>
      </c>
      <c r="DC47" s="31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">
      <c r="A48" s="22" t="str">
        <f>'ПЛАН НАВЧАЛЬНОГО ПРОЦЕСУ ДЕННА'!A48</f>
        <v>1.1.34</v>
      </c>
      <c r="B48" s="410">
        <f>'ПЛАН НАВЧАЛЬНОГО ПРОЦЕСУ ДЕННА'!B48</f>
        <v>0</v>
      </c>
      <c r="C48" s="411">
        <f>'ПЛАН НАВЧАЛЬНОГО ПРОЦЕСУ ДЕННА'!C48</f>
        <v>0</v>
      </c>
      <c r="D48" s="304">
        <f>'ПЛАН НАВЧАЛЬНОГО ПРОЦЕСУ ДЕННА'!D48</f>
        <v>0</v>
      </c>
      <c r="E48" s="305">
        <f>'ПЛАН НАВЧАЛЬНОГО ПРОЦЕСУ ДЕННА'!E48</f>
        <v>0</v>
      </c>
      <c r="F48" s="305">
        <f>'ПЛАН НАВЧАЛЬНОГО ПРОЦЕСУ ДЕННА'!F48</f>
        <v>0</v>
      </c>
      <c r="G48" s="306">
        <f>'ПЛАН НАВЧАЛЬНОГО ПРОЦЕСУ ДЕННА'!G48</f>
        <v>0</v>
      </c>
      <c r="H48" s="304">
        <f>'ПЛАН НАВЧАЛЬНОГО ПРОЦЕСУ ДЕННА'!H48</f>
        <v>0</v>
      </c>
      <c r="I48" s="305">
        <f>'ПЛАН НАВЧАЛЬНОГО ПРОЦЕСУ ДЕННА'!I48</f>
        <v>0</v>
      </c>
      <c r="J48" s="305">
        <f>'ПЛАН НАВЧАЛЬНОГО ПРОЦЕСУ ДЕННА'!J48</f>
        <v>0</v>
      </c>
      <c r="K48" s="305">
        <f>'ПЛАН НАВЧАЛЬНОГО ПРОЦЕСУ ДЕННА'!K48</f>
        <v>0</v>
      </c>
      <c r="L48" s="305">
        <f>'ПЛАН НАВЧАЛЬНОГО ПРОЦЕСУ ДЕННА'!L48</f>
        <v>0</v>
      </c>
      <c r="M48" s="305">
        <f>'ПЛАН НАВЧАЛЬНОГО ПРОЦЕСУ ДЕННА'!M48</f>
        <v>0</v>
      </c>
      <c r="N48" s="305">
        <f>'ПЛАН НАВЧАЛЬНОГО ПРОЦЕСУ ДЕННА'!N48</f>
        <v>0</v>
      </c>
      <c r="O48" s="270">
        <f>'ПЛАН НАВЧАЛЬНОГО ПРОЦЕСУ ДЕННА'!O48</f>
        <v>0</v>
      </c>
      <c r="P48" s="270">
        <f>'ПЛАН НАВЧАЛЬНОГО ПРОЦЕСУ ДЕННА'!P48</f>
        <v>0</v>
      </c>
      <c r="Q48" s="486">
        <f>'ПЛАН НАВЧАЛЬНОГО ПРОЦЕСУ ДЕННА'!Q48</f>
        <v>0</v>
      </c>
      <c r="R48" s="487">
        <f>'ПЛАН НАВЧАЛЬНОГО ПРОЦЕСУ ДЕННА'!R48</f>
        <v>0</v>
      </c>
      <c r="S48" s="487">
        <f>'ПЛАН НАВЧАЛЬНОГО ПРОЦЕСУ ДЕННА'!S48</f>
        <v>0</v>
      </c>
      <c r="T48" s="487">
        <f>'ПЛАН НАВЧАЛЬНОГО ПРОЦЕСУ ДЕННА'!T48</f>
        <v>0</v>
      </c>
      <c r="U48" s="487">
        <f>'ПЛАН НАВЧАЛЬНОГО ПРОЦЕСУ ДЕННА'!U48</f>
        <v>0</v>
      </c>
      <c r="V48" s="487">
        <f>'ПЛАН НАВЧАЛЬНОГО ПРОЦЕСУ ДЕННА'!V48</f>
        <v>0</v>
      </c>
      <c r="W48" s="487">
        <f>'ПЛАН НАВЧАЛЬНОГО ПРОЦЕСУ ДЕННА'!W48</f>
        <v>0</v>
      </c>
      <c r="X48" s="307">
        <f>'ПЛАН НАВЧАЛЬНОГО ПРОЦЕСУ ДЕННА'!X48</f>
        <v>0</v>
      </c>
      <c r="Y48" s="145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70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70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70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70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70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70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70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70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70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70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70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70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70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70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70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70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70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70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70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70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70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70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70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70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9">
        <f t="shared" si="46"/>
        <v>0</v>
      </c>
      <c r="CF48" s="309">
        <f t="shared" si="16"/>
        <v>0</v>
      </c>
      <c r="CH48" s="310">
        <f t="shared" si="17"/>
        <v>0</v>
      </c>
      <c r="CI48" s="310">
        <f t="shared" si="18"/>
        <v>0</v>
      </c>
      <c r="CJ48" s="310">
        <f t="shared" si="19"/>
        <v>0</v>
      </c>
      <c r="CK48" s="310">
        <f t="shared" si="20"/>
        <v>0</v>
      </c>
      <c r="CL48" s="310">
        <f t="shared" si="21"/>
        <v>0</v>
      </c>
      <c r="CM48" s="310">
        <f t="shared" si="22"/>
        <v>0</v>
      </c>
      <c r="CN48" s="310">
        <f t="shared" si="23"/>
        <v>0</v>
      </c>
      <c r="CO48" s="310">
        <f t="shared" si="24"/>
        <v>0</v>
      </c>
      <c r="CP48" s="311">
        <f t="shared" si="47"/>
        <v>0</v>
      </c>
      <c r="CQ48" s="310">
        <f t="shared" si="50"/>
        <v>0</v>
      </c>
      <c r="CR48" s="310">
        <f t="shared" si="51"/>
        <v>0</v>
      </c>
      <c r="CS48" s="312">
        <f t="shared" si="52"/>
        <v>0</v>
      </c>
      <c r="CT48" s="310">
        <f t="shared" si="53"/>
        <v>0</v>
      </c>
      <c r="CU48" s="310">
        <f t="shared" si="54"/>
        <v>0</v>
      </c>
      <c r="CV48" s="310">
        <f t="shared" si="55"/>
        <v>0</v>
      </c>
      <c r="CW48" s="310">
        <f t="shared" si="56"/>
        <v>0</v>
      </c>
      <c r="CX48" s="310">
        <f t="shared" si="57"/>
        <v>0</v>
      </c>
      <c r="CY48" s="313">
        <f t="shared" si="48"/>
        <v>0</v>
      </c>
      <c r="DC48" s="31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">
      <c r="A49" s="22" t="str">
        <f>'ПЛАН НАВЧАЛЬНОГО ПРОЦЕСУ ДЕННА'!A49</f>
        <v>1.1.35</v>
      </c>
      <c r="B49" s="410">
        <f>'ПЛАН НАВЧАЛЬНОГО ПРОЦЕСУ ДЕННА'!B49</f>
        <v>0</v>
      </c>
      <c r="C49" s="411">
        <f>'ПЛАН НАВЧАЛЬНОГО ПРОЦЕСУ ДЕННА'!C49</f>
        <v>0</v>
      </c>
      <c r="D49" s="304">
        <f>'ПЛАН НАВЧАЛЬНОГО ПРОЦЕСУ ДЕННА'!D49</f>
        <v>0</v>
      </c>
      <c r="E49" s="305">
        <f>'ПЛАН НАВЧАЛЬНОГО ПРОЦЕСУ ДЕННА'!E49</f>
        <v>0</v>
      </c>
      <c r="F49" s="305">
        <f>'ПЛАН НАВЧАЛЬНОГО ПРОЦЕСУ ДЕННА'!F49</f>
        <v>0</v>
      </c>
      <c r="G49" s="306">
        <f>'ПЛАН НАВЧАЛЬНОГО ПРОЦЕСУ ДЕННА'!G49</f>
        <v>0</v>
      </c>
      <c r="H49" s="304">
        <f>'ПЛАН НАВЧАЛЬНОГО ПРОЦЕСУ ДЕННА'!H49</f>
        <v>0</v>
      </c>
      <c r="I49" s="305">
        <f>'ПЛАН НАВЧАЛЬНОГО ПРОЦЕСУ ДЕННА'!I49</f>
        <v>0</v>
      </c>
      <c r="J49" s="305">
        <f>'ПЛАН НАВЧАЛЬНОГО ПРОЦЕСУ ДЕННА'!J49</f>
        <v>0</v>
      </c>
      <c r="K49" s="305">
        <f>'ПЛАН НАВЧАЛЬНОГО ПРОЦЕСУ ДЕННА'!K49</f>
        <v>0</v>
      </c>
      <c r="L49" s="305">
        <f>'ПЛАН НАВЧАЛЬНОГО ПРОЦЕСУ ДЕННА'!L49</f>
        <v>0</v>
      </c>
      <c r="M49" s="305">
        <f>'ПЛАН НАВЧАЛЬНОГО ПРОЦЕСУ ДЕННА'!M49</f>
        <v>0</v>
      </c>
      <c r="N49" s="305">
        <f>'ПЛАН НАВЧАЛЬНОГО ПРОЦЕСУ ДЕННА'!N49</f>
        <v>0</v>
      </c>
      <c r="O49" s="270">
        <f>'ПЛАН НАВЧАЛЬНОГО ПРОЦЕСУ ДЕННА'!O49</f>
        <v>0</v>
      </c>
      <c r="P49" s="270">
        <f>'ПЛАН НАВЧАЛЬНОГО ПРОЦЕСУ ДЕННА'!P49</f>
        <v>0</v>
      </c>
      <c r="Q49" s="486">
        <f>'ПЛАН НАВЧАЛЬНОГО ПРОЦЕСУ ДЕННА'!Q49</f>
        <v>0</v>
      </c>
      <c r="R49" s="487">
        <f>'ПЛАН НАВЧАЛЬНОГО ПРОЦЕСУ ДЕННА'!R49</f>
        <v>0</v>
      </c>
      <c r="S49" s="487">
        <f>'ПЛАН НАВЧАЛЬНОГО ПРОЦЕСУ ДЕННА'!S49</f>
        <v>0</v>
      </c>
      <c r="T49" s="487">
        <f>'ПЛАН НАВЧАЛЬНОГО ПРОЦЕСУ ДЕННА'!T49</f>
        <v>0</v>
      </c>
      <c r="U49" s="487">
        <f>'ПЛАН НАВЧАЛЬНОГО ПРОЦЕСУ ДЕННА'!U49</f>
        <v>0</v>
      </c>
      <c r="V49" s="487">
        <f>'ПЛАН НАВЧАЛЬНОГО ПРОЦЕСУ ДЕННА'!V49</f>
        <v>0</v>
      </c>
      <c r="W49" s="487">
        <f>'ПЛАН НАВЧАЛЬНОГО ПРОЦЕСУ ДЕННА'!W49</f>
        <v>0</v>
      </c>
      <c r="X49" s="307">
        <f>'ПЛАН НАВЧАЛЬНОГО ПРОЦЕСУ ДЕННА'!X49</f>
        <v>0</v>
      </c>
      <c r="Y49" s="145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70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70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70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70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70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70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70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70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70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70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70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70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70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70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70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70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70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70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70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70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70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70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70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70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9">
        <f t="shared" si="46"/>
        <v>0</v>
      </c>
      <c r="CF49" s="309">
        <f t="shared" si="16"/>
        <v>0</v>
      </c>
      <c r="CH49" s="310">
        <f t="shared" si="17"/>
        <v>0</v>
      </c>
      <c r="CI49" s="310">
        <f t="shared" si="18"/>
        <v>0</v>
      </c>
      <c r="CJ49" s="310">
        <f t="shared" si="19"/>
        <v>0</v>
      </c>
      <c r="CK49" s="310">
        <f t="shared" si="20"/>
        <v>0</v>
      </c>
      <c r="CL49" s="310">
        <f t="shared" si="21"/>
        <v>0</v>
      </c>
      <c r="CM49" s="310">
        <f t="shared" si="22"/>
        <v>0</v>
      </c>
      <c r="CN49" s="310">
        <f t="shared" si="23"/>
        <v>0</v>
      </c>
      <c r="CO49" s="310">
        <f t="shared" si="24"/>
        <v>0</v>
      </c>
      <c r="CP49" s="311">
        <f t="shared" si="47"/>
        <v>0</v>
      </c>
      <c r="CQ49" s="310">
        <f t="shared" si="50"/>
        <v>0</v>
      </c>
      <c r="CR49" s="310">
        <f t="shared" si="51"/>
        <v>0</v>
      </c>
      <c r="CS49" s="312">
        <f t="shared" si="52"/>
        <v>0</v>
      </c>
      <c r="CT49" s="310">
        <f t="shared" si="53"/>
        <v>0</v>
      </c>
      <c r="CU49" s="310">
        <f t="shared" si="54"/>
        <v>0</v>
      </c>
      <c r="CV49" s="310">
        <f t="shared" si="55"/>
        <v>0</v>
      </c>
      <c r="CW49" s="310">
        <f t="shared" si="56"/>
        <v>0</v>
      </c>
      <c r="CX49" s="310">
        <f t="shared" si="57"/>
        <v>0</v>
      </c>
      <c r="CY49" s="313">
        <f t="shared" si="48"/>
        <v>0</v>
      </c>
      <c r="DC49" s="31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">
      <c r="A50" s="22" t="str">
        <f>'ПЛАН НАВЧАЛЬНОГО ПРОЦЕСУ ДЕННА'!A50</f>
        <v>1.1.36</v>
      </c>
      <c r="B50" s="410">
        <f>'ПЛАН НАВЧАЛЬНОГО ПРОЦЕСУ ДЕННА'!B50</f>
        <v>0</v>
      </c>
      <c r="C50" s="411">
        <f>'ПЛАН НАВЧАЛЬНОГО ПРОЦЕСУ ДЕННА'!C50</f>
        <v>0</v>
      </c>
      <c r="D50" s="304">
        <f>'ПЛАН НАВЧАЛЬНОГО ПРОЦЕСУ ДЕННА'!D50</f>
        <v>0</v>
      </c>
      <c r="E50" s="305">
        <f>'ПЛАН НАВЧАЛЬНОГО ПРОЦЕСУ ДЕННА'!E50</f>
        <v>0</v>
      </c>
      <c r="F50" s="305">
        <f>'ПЛАН НАВЧАЛЬНОГО ПРОЦЕСУ ДЕННА'!F50</f>
        <v>0</v>
      </c>
      <c r="G50" s="306">
        <f>'ПЛАН НАВЧАЛЬНОГО ПРОЦЕСУ ДЕННА'!G50</f>
        <v>0</v>
      </c>
      <c r="H50" s="304">
        <f>'ПЛАН НАВЧАЛЬНОГО ПРОЦЕСУ ДЕННА'!H50</f>
        <v>0</v>
      </c>
      <c r="I50" s="305">
        <f>'ПЛАН НАВЧАЛЬНОГО ПРОЦЕСУ ДЕННА'!I50</f>
        <v>0</v>
      </c>
      <c r="J50" s="305">
        <f>'ПЛАН НАВЧАЛЬНОГО ПРОЦЕСУ ДЕННА'!J50</f>
        <v>0</v>
      </c>
      <c r="K50" s="305">
        <f>'ПЛАН НАВЧАЛЬНОГО ПРОЦЕСУ ДЕННА'!K50</f>
        <v>0</v>
      </c>
      <c r="L50" s="305">
        <f>'ПЛАН НАВЧАЛЬНОГО ПРОЦЕСУ ДЕННА'!L50</f>
        <v>0</v>
      </c>
      <c r="M50" s="305">
        <f>'ПЛАН НАВЧАЛЬНОГО ПРОЦЕСУ ДЕННА'!M50</f>
        <v>0</v>
      </c>
      <c r="N50" s="305">
        <f>'ПЛАН НАВЧАЛЬНОГО ПРОЦЕСУ ДЕННА'!N50</f>
        <v>0</v>
      </c>
      <c r="O50" s="270">
        <f>'ПЛАН НАВЧАЛЬНОГО ПРОЦЕСУ ДЕННА'!O50</f>
        <v>0</v>
      </c>
      <c r="P50" s="270">
        <f>'ПЛАН НАВЧАЛЬНОГО ПРОЦЕСУ ДЕННА'!P50</f>
        <v>0</v>
      </c>
      <c r="Q50" s="486">
        <f>'ПЛАН НАВЧАЛЬНОГО ПРОЦЕСУ ДЕННА'!Q50</f>
        <v>0</v>
      </c>
      <c r="R50" s="487">
        <f>'ПЛАН НАВЧАЛЬНОГО ПРОЦЕСУ ДЕННА'!R50</f>
        <v>0</v>
      </c>
      <c r="S50" s="487">
        <f>'ПЛАН НАВЧАЛЬНОГО ПРОЦЕСУ ДЕННА'!S50</f>
        <v>0</v>
      </c>
      <c r="T50" s="487">
        <f>'ПЛАН НАВЧАЛЬНОГО ПРОЦЕСУ ДЕННА'!T50</f>
        <v>0</v>
      </c>
      <c r="U50" s="487">
        <f>'ПЛАН НАВЧАЛЬНОГО ПРОЦЕСУ ДЕННА'!U50</f>
        <v>0</v>
      </c>
      <c r="V50" s="487">
        <f>'ПЛАН НАВЧАЛЬНОГО ПРОЦЕСУ ДЕННА'!V50</f>
        <v>0</v>
      </c>
      <c r="W50" s="487">
        <f>'ПЛАН НАВЧАЛЬНОГО ПРОЦЕСУ ДЕННА'!W50</f>
        <v>0</v>
      </c>
      <c r="X50" s="307">
        <f>'ПЛАН НАВЧАЛЬНОГО ПРОЦЕСУ ДЕННА'!X50</f>
        <v>0</v>
      </c>
      <c r="Y50" s="145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70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70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70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70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70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70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70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70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70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70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70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70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70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70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70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70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70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70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70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70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70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70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70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70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9">
        <f t="shared" si="46"/>
        <v>0</v>
      </c>
      <c r="CF50" s="309">
        <f t="shared" si="16"/>
        <v>0</v>
      </c>
      <c r="CH50" s="310">
        <f t="shared" si="17"/>
        <v>0</v>
      </c>
      <c r="CI50" s="310">
        <f t="shared" si="18"/>
        <v>0</v>
      </c>
      <c r="CJ50" s="310">
        <f t="shared" si="19"/>
        <v>0</v>
      </c>
      <c r="CK50" s="310">
        <f t="shared" si="20"/>
        <v>0</v>
      </c>
      <c r="CL50" s="310">
        <f t="shared" si="21"/>
        <v>0</v>
      </c>
      <c r="CM50" s="310">
        <f t="shared" si="22"/>
        <v>0</v>
      </c>
      <c r="CN50" s="310">
        <f t="shared" si="23"/>
        <v>0</v>
      </c>
      <c r="CO50" s="310">
        <f t="shared" si="24"/>
        <v>0</v>
      </c>
      <c r="CP50" s="311">
        <f t="shared" si="47"/>
        <v>0</v>
      </c>
      <c r="CQ50" s="310">
        <f t="shared" si="50"/>
        <v>0</v>
      </c>
      <c r="CR50" s="310">
        <f t="shared" si="51"/>
        <v>0</v>
      </c>
      <c r="CS50" s="312">
        <f t="shared" si="52"/>
        <v>0</v>
      </c>
      <c r="CT50" s="310">
        <f t="shared" si="53"/>
        <v>0</v>
      </c>
      <c r="CU50" s="310">
        <f t="shared" si="54"/>
        <v>0</v>
      </c>
      <c r="CV50" s="310">
        <f t="shared" si="55"/>
        <v>0</v>
      </c>
      <c r="CW50" s="310">
        <f t="shared" si="56"/>
        <v>0</v>
      </c>
      <c r="CX50" s="310">
        <f t="shared" si="57"/>
        <v>0</v>
      </c>
      <c r="CY50" s="313">
        <f t="shared" si="48"/>
        <v>0</v>
      </c>
      <c r="DC50" s="31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">
      <c r="A51" s="22" t="str">
        <f>'ПЛАН НАВЧАЛЬНОГО ПРОЦЕСУ ДЕННА'!A51</f>
        <v>1.1.37</v>
      </c>
      <c r="B51" s="410">
        <f>'ПЛАН НАВЧАЛЬНОГО ПРОЦЕСУ ДЕННА'!B51</f>
        <v>0</v>
      </c>
      <c r="C51" s="411">
        <f>'ПЛАН НАВЧАЛЬНОГО ПРОЦЕСУ ДЕННА'!C51</f>
        <v>0</v>
      </c>
      <c r="D51" s="304">
        <f>'ПЛАН НАВЧАЛЬНОГО ПРОЦЕСУ ДЕННА'!D51</f>
        <v>0</v>
      </c>
      <c r="E51" s="305">
        <f>'ПЛАН НАВЧАЛЬНОГО ПРОЦЕСУ ДЕННА'!E51</f>
        <v>0</v>
      </c>
      <c r="F51" s="305">
        <f>'ПЛАН НАВЧАЛЬНОГО ПРОЦЕСУ ДЕННА'!F51</f>
        <v>0</v>
      </c>
      <c r="G51" s="306">
        <f>'ПЛАН НАВЧАЛЬНОГО ПРОЦЕСУ ДЕННА'!G51</f>
        <v>0</v>
      </c>
      <c r="H51" s="304">
        <f>'ПЛАН НАВЧАЛЬНОГО ПРОЦЕСУ ДЕННА'!H51</f>
        <v>0</v>
      </c>
      <c r="I51" s="305">
        <f>'ПЛАН НАВЧАЛЬНОГО ПРОЦЕСУ ДЕННА'!I51</f>
        <v>0</v>
      </c>
      <c r="J51" s="305">
        <f>'ПЛАН НАВЧАЛЬНОГО ПРОЦЕСУ ДЕННА'!J51</f>
        <v>0</v>
      </c>
      <c r="K51" s="305">
        <f>'ПЛАН НАВЧАЛЬНОГО ПРОЦЕСУ ДЕННА'!K51</f>
        <v>0</v>
      </c>
      <c r="L51" s="305">
        <f>'ПЛАН НАВЧАЛЬНОГО ПРОЦЕСУ ДЕННА'!L51</f>
        <v>0</v>
      </c>
      <c r="M51" s="305">
        <f>'ПЛАН НАВЧАЛЬНОГО ПРОЦЕСУ ДЕННА'!M51</f>
        <v>0</v>
      </c>
      <c r="N51" s="305">
        <f>'ПЛАН НАВЧАЛЬНОГО ПРОЦЕСУ ДЕННА'!N51</f>
        <v>0</v>
      </c>
      <c r="O51" s="270">
        <f>'ПЛАН НАВЧАЛЬНОГО ПРОЦЕСУ ДЕННА'!O51</f>
        <v>0</v>
      </c>
      <c r="P51" s="270">
        <f>'ПЛАН НАВЧАЛЬНОГО ПРОЦЕСУ ДЕННА'!P51</f>
        <v>0</v>
      </c>
      <c r="Q51" s="486">
        <f>'ПЛАН НАВЧАЛЬНОГО ПРОЦЕСУ ДЕННА'!Q51</f>
        <v>0</v>
      </c>
      <c r="R51" s="487">
        <f>'ПЛАН НАВЧАЛЬНОГО ПРОЦЕСУ ДЕННА'!R51</f>
        <v>0</v>
      </c>
      <c r="S51" s="487">
        <f>'ПЛАН НАВЧАЛЬНОГО ПРОЦЕСУ ДЕННА'!S51</f>
        <v>0</v>
      </c>
      <c r="T51" s="487">
        <f>'ПЛАН НАВЧАЛЬНОГО ПРОЦЕСУ ДЕННА'!T51</f>
        <v>0</v>
      </c>
      <c r="U51" s="487">
        <f>'ПЛАН НАВЧАЛЬНОГО ПРОЦЕСУ ДЕННА'!U51</f>
        <v>0</v>
      </c>
      <c r="V51" s="487">
        <f>'ПЛАН НАВЧАЛЬНОГО ПРОЦЕСУ ДЕННА'!V51</f>
        <v>0</v>
      </c>
      <c r="W51" s="487">
        <f>'ПЛАН НАВЧАЛЬНОГО ПРОЦЕСУ ДЕННА'!W51</f>
        <v>0</v>
      </c>
      <c r="X51" s="307">
        <f>'ПЛАН НАВЧАЛЬНОГО ПРОЦЕСУ ДЕННА'!X51</f>
        <v>0</v>
      </c>
      <c r="Y51" s="145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70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70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70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70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70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70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70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70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70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70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70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70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70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70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70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70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70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70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70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70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70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70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70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70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9">
        <f t="shared" si="46"/>
        <v>0</v>
      </c>
      <c r="CF51" s="309">
        <f t="shared" si="16"/>
        <v>0</v>
      </c>
      <c r="CH51" s="310">
        <f t="shared" si="17"/>
        <v>0</v>
      </c>
      <c r="CI51" s="310">
        <f t="shared" si="18"/>
        <v>0</v>
      </c>
      <c r="CJ51" s="310">
        <f t="shared" si="19"/>
        <v>0</v>
      </c>
      <c r="CK51" s="310">
        <f t="shared" si="20"/>
        <v>0</v>
      </c>
      <c r="CL51" s="310">
        <f t="shared" si="21"/>
        <v>0</v>
      </c>
      <c r="CM51" s="310">
        <f t="shared" si="22"/>
        <v>0</v>
      </c>
      <c r="CN51" s="310">
        <f t="shared" si="23"/>
        <v>0</v>
      </c>
      <c r="CO51" s="310">
        <f t="shared" si="24"/>
        <v>0</v>
      </c>
      <c r="CP51" s="311">
        <f t="shared" si="47"/>
        <v>0</v>
      </c>
      <c r="CQ51" s="310">
        <f t="shared" si="50"/>
        <v>0</v>
      </c>
      <c r="CR51" s="310">
        <f t="shared" si="51"/>
        <v>0</v>
      </c>
      <c r="CS51" s="312">
        <f t="shared" si="52"/>
        <v>0</v>
      </c>
      <c r="CT51" s="310">
        <f t="shared" si="53"/>
        <v>0</v>
      </c>
      <c r="CU51" s="310">
        <f t="shared" si="54"/>
        <v>0</v>
      </c>
      <c r="CV51" s="310">
        <f t="shared" si="55"/>
        <v>0</v>
      </c>
      <c r="CW51" s="310">
        <f t="shared" si="56"/>
        <v>0</v>
      </c>
      <c r="CX51" s="310">
        <f t="shared" si="57"/>
        <v>0</v>
      </c>
      <c r="CY51" s="313">
        <f t="shared" si="48"/>
        <v>0</v>
      </c>
      <c r="DC51" s="31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">
      <c r="A52" s="22" t="str">
        <f>'ПЛАН НАВЧАЛЬНОГО ПРОЦЕСУ ДЕННА'!A52</f>
        <v>1.1.38</v>
      </c>
      <c r="B52" s="410">
        <f>'ПЛАН НАВЧАЛЬНОГО ПРОЦЕСУ ДЕННА'!B52</f>
        <v>0</v>
      </c>
      <c r="C52" s="411">
        <f>'ПЛАН НАВЧАЛЬНОГО ПРОЦЕСУ ДЕННА'!C52</f>
        <v>0</v>
      </c>
      <c r="D52" s="304">
        <f>'ПЛАН НАВЧАЛЬНОГО ПРОЦЕСУ ДЕННА'!D52</f>
        <v>0</v>
      </c>
      <c r="E52" s="305">
        <f>'ПЛАН НАВЧАЛЬНОГО ПРОЦЕСУ ДЕННА'!E52</f>
        <v>0</v>
      </c>
      <c r="F52" s="305">
        <f>'ПЛАН НАВЧАЛЬНОГО ПРОЦЕСУ ДЕННА'!F52</f>
        <v>0</v>
      </c>
      <c r="G52" s="306">
        <f>'ПЛАН НАВЧАЛЬНОГО ПРОЦЕСУ ДЕННА'!G52</f>
        <v>0</v>
      </c>
      <c r="H52" s="304">
        <f>'ПЛАН НАВЧАЛЬНОГО ПРОЦЕСУ ДЕННА'!H52</f>
        <v>0</v>
      </c>
      <c r="I52" s="305">
        <f>'ПЛАН НАВЧАЛЬНОГО ПРОЦЕСУ ДЕННА'!I52</f>
        <v>0</v>
      </c>
      <c r="J52" s="305">
        <f>'ПЛАН НАВЧАЛЬНОГО ПРОЦЕСУ ДЕННА'!J52</f>
        <v>0</v>
      </c>
      <c r="K52" s="305">
        <f>'ПЛАН НАВЧАЛЬНОГО ПРОЦЕСУ ДЕННА'!K52</f>
        <v>0</v>
      </c>
      <c r="L52" s="305">
        <f>'ПЛАН НАВЧАЛЬНОГО ПРОЦЕСУ ДЕННА'!L52</f>
        <v>0</v>
      </c>
      <c r="M52" s="305">
        <f>'ПЛАН НАВЧАЛЬНОГО ПРОЦЕСУ ДЕННА'!M52</f>
        <v>0</v>
      </c>
      <c r="N52" s="305">
        <f>'ПЛАН НАВЧАЛЬНОГО ПРОЦЕСУ ДЕННА'!N52</f>
        <v>0</v>
      </c>
      <c r="O52" s="270">
        <f>'ПЛАН НАВЧАЛЬНОГО ПРОЦЕСУ ДЕННА'!O52</f>
        <v>0</v>
      </c>
      <c r="P52" s="270">
        <f>'ПЛАН НАВЧАЛЬНОГО ПРОЦЕСУ ДЕННА'!P52</f>
        <v>0</v>
      </c>
      <c r="Q52" s="486">
        <f>'ПЛАН НАВЧАЛЬНОГО ПРОЦЕСУ ДЕННА'!Q52</f>
        <v>0</v>
      </c>
      <c r="R52" s="487">
        <f>'ПЛАН НАВЧАЛЬНОГО ПРОЦЕСУ ДЕННА'!R52</f>
        <v>0</v>
      </c>
      <c r="S52" s="487">
        <f>'ПЛАН НАВЧАЛЬНОГО ПРОЦЕСУ ДЕННА'!S52</f>
        <v>0</v>
      </c>
      <c r="T52" s="487">
        <f>'ПЛАН НАВЧАЛЬНОГО ПРОЦЕСУ ДЕННА'!T52</f>
        <v>0</v>
      </c>
      <c r="U52" s="487">
        <f>'ПЛАН НАВЧАЛЬНОГО ПРОЦЕСУ ДЕННА'!U52</f>
        <v>0</v>
      </c>
      <c r="V52" s="487">
        <f>'ПЛАН НАВЧАЛЬНОГО ПРОЦЕСУ ДЕННА'!V52</f>
        <v>0</v>
      </c>
      <c r="W52" s="487">
        <f>'ПЛАН НАВЧАЛЬНОГО ПРОЦЕСУ ДЕННА'!W52</f>
        <v>0</v>
      </c>
      <c r="X52" s="307">
        <f>'ПЛАН НАВЧАЛЬНОГО ПРОЦЕСУ ДЕННА'!X52</f>
        <v>0</v>
      </c>
      <c r="Y52" s="145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70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70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70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70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70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70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70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70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70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70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70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70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70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70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70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70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70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70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70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70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70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70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70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70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9">
        <f t="shared" si="46"/>
        <v>0</v>
      </c>
      <c r="CF52" s="309">
        <f t="shared" si="16"/>
        <v>0</v>
      </c>
      <c r="CH52" s="310">
        <f t="shared" si="17"/>
        <v>0</v>
      </c>
      <c r="CI52" s="310">
        <f t="shared" si="18"/>
        <v>0</v>
      </c>
      <c r="CJ52" s="310">
        <f t="shared" si="19"/>
        <v>0</v>
      </c>
      <c r="CK52" s="310">
        <f t="shared" si="20"/>
        <v>0</v>
      </c>
      <c r="CL52" s="310">
        <f t="shared" si="21"/>
        <v>0</v>
      </c>
      <c r="CM52" s="310">
        <f t="shared" si="22"/>
        <v>0</v>
      </c>
      <c r="CN52" s="310">
        <f t="shared" si="23"/>
        <v>0</v>
      </c>
      <c r="CO52" s="310">
        <f t="shared" si="24"/>
        <v>0</v>
      </c>
      <c r="CP52" s="311">
        <f t="shared" si="47"/>
        <v>0</v>
      </c>
      <c r="CQ52" s="310">
        <f t="shared" si="50"/>
        <v>0</v>
      </c>
      <c r="CR52" s="310">
        <f t="shared" si="51"/>
        <v>0</v>
      </c>
      <c r="CS52" s="312">
        <f t="shared" si="52"/>
        <v>0</v>
      </c>
      <c r="CT52" s="310">
        <f t="shared" si="53"/>
        <v>0</v>
      </c>
      <c r="CU52" s="310">
        <f t="shared" si="54"/>
        <v>0</v>
      </c>
      <c r="CV52" s="310">
        <f t="shared" si="55"/>
        <v>0</v>
      </c>
      <c r="CW52" s="310">
        <f t="shared" si="56"/>
        <v>0</v>
      </c>
      <c r="CX52" s="310">
        <f t="shared" si="57"/>
        <v>0</v>
      </c>
      <c r="CY52" s="313">
        <f t="shared" si="48"/>
        <v>0</v>
      </c>
      <c r="DC52" s="31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">
      <c r="A53" s="22" t="str">
        <f>'ПЛАН НАВЧАЛЬНОГО ПРОЦЕСУ ДЕННА'!A53</f>
        <v>1.1.39</v>
      </c>
      <c r="B53" s="410">
        <f>'ПЛАН НАВЧАЛЬНОГО ПРОЦЕСУ ДЕННА'!B53</f>
        <v>0</v>
      </c>
      <c r="C53" s="411">
        <f>'ПЛАН НАВЧАЛЬНОГО ПРОЦЕСУ ДЕННА'!C53</f>
        <v>0</v>
      </c>
      <c r="D53" s="304">
        <f>'ПЛАН НАВЧАЛЬНОГО ПРОЦЕСУ ДЕННА'!D53</f>
        <v>0</v>
      </c>
      <c r="E53" s="305">
        <f>'ПЛАН НАВЧАЛЬНОГО ПРОЦЕСУ ДЕННА'!E53</f>
        <v>0</v>
      </c>
      <c r="F53" s="305">
        <f>'ПЛАН НАВЧАЛЬНОГО ПРОЦЕСУ ДЕННА'!F53</f>
        <v>0</v>
      </c>
      <c r="G53" s="306">
        <f>'ПЛАН НАВЧАЛЬНОГО ПРОЦЕСУ ДЕННА'!G53</f>
        <v>0</v>
      </c>
      <c r="H53" s="304">
        <f>'ПЛАН НАВЧАЛЬНОГО ПРОЦЕСУ ДЕННА'!H53</f>
        <v>0</v>
      </c>
      <c r="I53" s="305">
        <f>'ПЛАН НАВЧАЛЬНОГО ПРОЦЕСУ ДЕННА'!I53</f>
        <v>0</v>
      </c>
      <c r="J53" s="305">
        <f>'ПЛАН НАВЧАЛЬНОГО ПРОЦЕСУ ДЕННА'!J53</f>
        <v>0</v>
      </c>
      <c r="K53" s="305">
        <f>'ПЛАН НАВЧАЛЬНОГО ПРОЦЕСУ ДЕННА'!K53</f>
        <v>0</v>
      </c>
      <c r="L53" s="305">
        <f>'ПЛАН НАВЧАЛЬНОГО ПРОЦЕСУ ДЕННА'!L53</f>
        <v>0</v>
      </c>
      <c r="M53" s="305">
        <f>'ПЛАН НАВЧАЛЬНОГО ПРОЦЕСУ ДЕННА'!M53</f>
        <v>0</v>
      </c>
      <c r="N53" s="305">
        <f>'ПЛАН НАВЧАЛЬНОГО ПРОЦЕСУ ДЕННА'!N53</f>
        <v>0</v>
      </c>
      <c r="O53" s="270">
        <f>'ПЛАН НАВЧАЛЬНОГО ПРОЦЕСУ ДЕННА'!O53</f>
        <v>0</v>
      </c>
      <c r="P53" s="270">
        <f>'ПЛАН НАВЧАЛЬНОГО ПРОЦЕСУ ДЕННА'!P53</f>
        <v>0</v>
      </c>
      <c r="Q53" s="486">
        <f>'ПЛАН НАВЧАЛЬНОГО ПРОЦЕСУ ДЕННА'!Q53</f>
        <v>0</v>
      </c>
      <c r="R53" s="487">
        <f>'ПЛАН НАВЧАЛЬНОГО ПРОЦЕСУ ДЕННА'!R53</f>
        <v>0</v>
      </c>
      <c r="S53" s="487">
        <f>'ПЛАН НАВЧАЛЬНОГО ПРОЦЕСУ ДЕННА'!S53</f>
        <v>0</v>
      </c>
      <c r="T53" s="487">
        <f>'ПЛАН НАВЧАЛЬНОГО ПРОЦЕСУ ДЕННА'!T53</f>
        <v>0</v>
      </c>
      <c r="U53" s="487">
        <f>'ПЛАН НАВЧАЛЬНОГО ПРОЦЕСУ ДЕННА'!U53</f>
        <v>0</v>
      </c>
      <c r="V53" s="487">
        <f>'ПЛАН НАВЧАЛЬНОГО ПРОЦЕСУ ДЕННА'!V53</f>
        <v>0</v>
      </c>
      <c r="W53" s="487">
        <f>'ПЛАН НАВЧАЛЬНОГО ПРОЦЕСУ ДЕННА'!W53</f>
        <v>0</v>
      </c>
      <c r="X53" s="307">
        <f>'ПЛАН НАВЧАЛЬНОГО ПРОЦЕСУ ДЕННА'!X53</f>
        <v>0</v>
      </c>
      <c r="Y53" s="145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70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70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70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70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70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70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70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70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70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70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70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70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70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70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70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70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70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70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70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70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70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70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70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70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9">
        <f t="shared" si="46"/>
        <v>0</v>
      </c>
      <c r="CF53" s="309">
        <f t="shared" si="16"/>
        <v>0</v>
      </c>
      <c r="CH53" s="310">
        <f t="shared" si="17"/>
        <v>0</v>
      </c>
      <c r="CI53" s="310">
        <f t="shared" si="18"/>
        <v>0</v>
      </c>
      <c r="CJ53" s="310">
        <f t="shared" si="19"/>
        <v>0</v>
      </c>
      <c r="CK53" s="310">
        <f t="shared" si="20"/>
        <v>0</v>
      </c>
      <c r="CL53" s="310">
        <f t="shared" si="21"/>
        <v>0</v>
      </c>
      <c r="CM53" s="310">
        <f t="shared" si="22"/>
        <v>0</v>
      </c>
      <c r="CN53" s="310">
        <f t="shared" si="23"/>
        <v>0</v>
      </c>
      <c r="CO53" s="310">
        <f t="shared" si="24"/>
        <v>0</v>
      </c>
      <c r="CP53" s="311">
        <f t="shared" si="47"/>
        <v>0</v>
      </c>
      <c r="CQ53" s="310">
        <f t="shared" si="50"/>
        <v>0</v>
      </c>
      <c r="CR53" s="310">
        <f t="shared" si="51"/>
        <v>0</v>
      </c>
      <c r="CS53" s="312">
        <f t="shared" si="52"/>
        <v>0</v>
      </c>
      <c r="CT53" s="310">
        <f t="shared" si="53"/>
        <v>0</v>
      </c>
      <c r="CU53" s="310">
        <f t="shared" si="54"/>
        <v>0</v>
      </c>
      <c r="CV53" s="310">
        <f t="shared" si="55"/>
        <v>0</v>
      </c>
      <c r="CW53" s="310">
        <f t="shared" si="56"/>
        <v>0</v>
      </c>
      <c r="CX53" s="310">
        <f t="shared" si="57"/>
        <v>0</v>
      </c>
      <c r="CY53" s="313">
        <f t="shared" si="48"/>
        <v>0</v>
      </c>
      <c r="DC53" s="31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">
      <c r="A54" s="22" t="str">
        <f>'ПЛАН НАВЧАЛЬНОГО ПРОЦЕСУ ДЕННА'!A54</f>
        <v>1.1.40</v>
      </c>
      <c r="B54" s="410">
        <f>'ПЛАН НАВЧАЛЬНОГО ПРОЦЕСУ ДЕННА'!B54</f>
        <v>0</v>
      </c>
      <c r="C54" s="411">
        <f>'ПЛАН НАВЧАЛЬНОГО ПРОЦЕСУ ДЕННА'!C54</f>
        <v>0</v>
      </c>
      <c r="D54" s="304">
        <f>'ПЛАН НАВЧАЛЬНОГО ПРОЦЕСУ ДЕННА'!D54</f>
        <v>0</v>
      </c>
      <c r="E54" s="305">
        <f>'ПЛАН НАВЧАЛЬНОГО ПРОЦЕСУ ДЕННА'!E54</f>
        <v>0</v>
      </c>
      <c r="F54" s="305">
        <f>'ПЛАН НАВЧАЛЬНОГО ПРОЦЕСУ ДЕННА'!F54</f>
        <v>0</v>
      </c>
      <c r="G54" s="306">
        <f>'ПЛАН НАВЧАЛЬНОГО ПРОЦЕСУ ДЕННА'!G54</f>
        <v>0</v>
      </c>
      <c r="H54" s="304">
        <f>'ПЛАН НАВЧАЛЬНОГО ПРОЦЕСУ ДЕННА'!H54</f>
        <v>0</v>
      </c>
      <c r="I54" s="305">
        <f>'ПЛАН НАВЧАЛЬНОГО ПРОЦЕСУ ДЕННА'!I54</f>
        <v>0</v>
      </c>
      <c r="J54" s="305">
        <f>'ПЛАН НАВЧАЛЬНОГО ПРОЦЕСУ ДЕННА'!J54</f>
        <v>0</v>
      </c>
      <c r="K54" s="305">
        <f>'ПЛАН НАВЧАЛЬНОГО ПРОЦЕСУ ДЕННА'!K54</f>
        <v>0</v>
      </c>
      <c r="L54" s="305">
        <f>'ПЛАН НАВЧАЛЬНОГО ПРОЦЕСУ ДЕННА'!L54</f>
        <v>0</v>
      </c>
      <c r="M54" s="305">
        <f>'ПЛАН НАВЧАЛЬНОГО ПРОЦЕСУ ДЕННА'!M54</f>
        <v>0</v>
      </c>
      <c r="N54" s="305">
        <f>'ПЛАН НАВЧАЛЬНОГО ПРОЦЕСУ ДЕННА'!N54</f>
        <v>0</v>
      </c>
      <c r="O54" s="270">
        <f>'ПЛАН НАВЧАЛЬНОГО ПРОЦЕСУ ДЕННА'!O54</f>
        <v>0</v>
      </c>
      <c r="P54" s="270">
        <f>'ПЛАН НАВЧАЛЬНОГО ПРОЦЕСУ ДЕННА'!P54</f>
        <v>0</v>
      </c>
      <c r="Q54" s="486">
        <f>'ПЛАН НАВЧАЛЬНОГО ПРОЦЕСУ ДЕННА'!Q54</f>
        <v>0</v>
      </c>
      <c r="R54" s="487">
        <f>'ПЛАН НАВЧАЛЬНОГО ПРОЦЕСУ ДЕННА'!R54</f>
        <v>0</v>
      </c>
      <c r="S54" s="487">
        <f>'ПЛАН НАВЧАЛЬНОГО ПРОЦЕСУ ДЕННА'!S54</f>
        <v>0</v>
      </c>
      <c r="T54" s="487">
        <f>'ПЛАН НАВЧАЛЬНОГО ПРОЦЕСУ ДЕННА'!T54</f>
        <v>0</v>
      </c>
      <c r="U54" s="487">
        <f>'ПЛАН НАВЧАЛЬНОГО ПРОЦЕСУ ДЕННА'!U54</f>
        <v>0</v>
      </c>
      <c r="V54" s="487">
        <f>'ПЛАН НАВЧАЛЬНОГО ПРОЦЕСУ ДЕННА'!V54</f>
        <v>0</v>
      </c>
      <c r="W54" s="487">
        <f>'ПЛАН НАВЧАЛЬНОГО ПРОЦЕСУ ДЕННА'!W54</f>
        <v>0</v>
      </c>
      <c r="X54" s="307">
        <f>'ПЛАН НАВЧАЛЬНОГО ПРОЦЕСУ ДЕННА'!X54</f>
        <v>0</v>
      </c>
      <c r="Y54" s="145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70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70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70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70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70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70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70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70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70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70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70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70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70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70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70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70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70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70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70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70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70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70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70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70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9">
        <f t="shared" si="46"/>
        <v>0</v>
      </c>
      <c r="CF54" s="309">
        <f t="shared" si="16"/>
        <v>0</v>
      </c>
      <c r="CH54" s="310">
        <f t="shared" si="17"/>
        <v>0</v>
      </c>
      <c r="CI54" s="310">
        <f t="shared" si="18"/>
        <v>0</v>
      </c>
      <c r="CJ54" s="310">
        <f t="shared" si="19"/>
        <v>0</v>
      </c>
      <c r="CK54" s="310">
        <f t="shared" si="20"/>
        <v>0</v>
      </c>
      <c r="CL54" s="310">
        <f t="shared" si="21"/>
        <v>0</v>
      </c>
      <c r="CM54" s="310">
        <f t="shared" si="22"/>
        <v>0</v>
      </c>
      <c r="CN54" s="310">
        <f t="shared" si="23"/>
        <v>0</v>
      </c>
      <c r="CO54" s="310">
        <f t="shared" si="24"/>
        <v>0</v>
      </c>
      <c r="CP54" s="311">
        <f t="shared" si="47"/>
        <v>0</v>
      </c>
      <c r="CQ54" s="310">
        <f t="shared" si="50"/>
        <v>0</v>
      </c>
      <c r="CR54" s="310">
        <f t="shared" si="51"/>
        <v>0</v>
      </c>
      <c r="CS54" s="312">
        <f t="shared" si="52"/>
        <v>0</v>
      </c>
      <c r="CT54" s="310">
        <f t="shared" si="53"/>
        <v>0</v>
      </c>
      <c r="CU54" s="310">
        <f t="shared" si="54"/>
        <v>0</v>
      </c>
      <c r="CV54" s="310">
        <f t="shared" si="55"/>
        <v>0</v>
      </c>
      <c r="CW54" s="310">
        <f t="shared" si="56"/>
        <v>0</v>
      </c>
      <c r="CX54" s="310">
        <f t="shared" si="57"/>
        <v>0</v>
      </c>
      <c r="CY54" s="313">
        <f t="shared" si="48"/>
        <v>0</v>
      </c>
      <c r="DC54" s="31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">
      <c r="A55" s="22" t="str">
        <f>'ПЛАН НАВЧАЛЬНОГО ПРОЦЕСУ ДЕННА'!A55</f>
        <v>1.1.41</v>
      </c>
      <c r="B55" s="410">
        <f>'ПЛАН НАВЧАЛЬНОГО ПРОЦЕСУ ДЕННА'!B55</f>
        <v>0</v>
      </c>
      <c r="C55" s="411">
        <f>'ПЛАН НАВЧАЛЬНОГО ПРОЦЕСУ ДЕННА'!C55</f>
        <v>0</v>
      </c>
      <c r="D55" s="304">
        <f>'ПЛАН НАВЧАЛЬНОГО ПРОЦЕСУ ДЕННА'!D55</f>
        <v>0</v>
      </c>
      <c r="E55" s="305">
        <f>'ПЛАН НАВЧАЛЬНОГО ПРОЦЕСУ ДЕННА'!E55</f>
        <v>0</v>
      </c>
      <c r="F55" s="305">
        <f>'ПЛАН НАВЧАЛЬНОГО ПРОЦЕСУ ДЕННА'!F55</f>
        <v>0</v>
      </c>
      <c r="G55" s="306">
        <f>'ПЛАН НАВЧАЛЬНОГО ПРОЦЕСУ ДЕННА'!G55</f>
        <v>0</v>
      </c>
      <c r="H55" s="304">
        <f>'ПЛАН НАВЧАЛЬНОГО ПРОЦЕСУ ДЕННА'!H55</f>
        <v>0</v>
      </c>
      <c r="I55" s="305">
        <f>'ПЛАН НАВЧАЛЬНОГО ПРОЦЕСУ ДЕННА'!I55</f>
        <v>0</v>
      </c>
      <c r="J55" s="305">
        <f>'ПЛАН НАВЧАЛЬНОГО ПРОЦЕСУ ДЕННА'!J55</f>
        <v>0</v>
      </c>
      <c r="K55" s="305">
        <f>'ПЛАН НАВЧАЛЬНОГО ПРОЦЕСУ ДЕННА'!K55</f>
        <v>0</v>
      </c>
      <c r="L55" s="305">
        <f>'ПЛАН НАВЧАЛЬНОГО ПРОЦЕСУ ДЕННА'!L55</f>
        <v>0</v>
      </c>
      <c r="M55" s="305">
        <f>'ПЛАН НАВЧАЛЬНОГО ПРОЦЕСУ ДЕННА'!M55</f>
        <v>0</v>
      </c>
      <c r="N55" s="305">
        <f>'ПЛАН НАВЧАЛЬНОГО ПРОЦЕСУ ДЕННА'!N55</f>
        <v>0</v>
      </c>
      <c r="O55" s="270">
        <f>'ПЛАН НАВЧАЛЬНОГО ПРОЦЕСУ ДЕННА'!O55</f>
        <v>0</v>
      </c>
      <c r="P55" s="270">
        <f>'ПЛАН НАВЧАЛЬНОГО ПРОЦЕСУ ДЕННА'!P55</f>
        <v>0</v>
      </c>
      <c r="Q55" s="486">
        <f>'ПЛАН НАВЧАЛЬНОГО ПРОЦЕСУ ДЕННА'!Q55</f>
        <v>0</v>
      </c>
      <c r="R55" s="487">
        <f>'ПЛАН НАВЧАЛЬНОГО ПРОЦЕСУ ДЕННА'!R55</f>
        <v>0</v>
      </c>
      <c r="S55" s="487">
        <f>'ПЛАН НАВЧАЛЬНОГО ПРОЦЕСУ ДЕННА'!S55</f>
        <v>0</v>
      </c>
      <c r="T55" s="487">
        <f>'ПЛАН НАВЧАЛЬНОГО ПРОЦЕСУ ДЕННА'!T55</f>
        <v>0</v>
      </c>
      <c r="U55" s="487">
        <f>'ПЛАН НАВЧАЛЬНОГО ПРОЦЕСУ ДЕННА'!U55</f>
        <v>0</v>
      </c>
      <c r="V55" s="487">
        <f>'ПЛАН НАВЧАЛЬНОГО ПРОЦЕСУ ДЕННА'!V55</f>
        <v>0</v>
      </c>
      <c r="W55" s="487">
        <f>'ПЛАН НАВЧАЛЬНОГО ПРОЦЕСУ ДЕННА'!W55</f>
        <v>0</v>
      </c>
      <c r="X55" s="307">
        <f>'ПЛАН НАВЧАЛЬНОГО ПРОЦЕСУ ДЕННА'!X55</f>
        <v>0</v>
      </c>
      <c r="Y55" s="145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70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70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70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70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70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70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70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70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70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70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70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70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70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70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70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70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70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70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70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70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70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70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70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70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9">
        <f t="shared" si="46"/>
        <v>0</v>
      </c>
      <c r="CF55" s="309">
        <f t="shared" si="16"/>
        <v>0</v>
      </c>
      <c r="CH55" s="310">
        <f t="shared" si="17"/>
        <v>0</v>
      </c>
      <c r="CI55" s="310">
        <f t="shared" si="18"/>
        <v>0</v>
      </c>
      <c r="CJ55" s="310">
        <f t="shared" si="19"/>
        <v>0</v>
      </c>
      <c r="CK55" s="310">
        <f t="shared" si="20"/>
        <v>0</v>
      </c>
      <c r="CL55" s="310">
        <f t="shared" si="21"/>
        <v>0</v>
      </c>
      <c r="CM55" s="310">
        <f t="shared" si="22"/>
        <v>0</v>
      </c>
      <c r="CN55" s="310">
        <f t="shared" si="23"/>
        <v>0</v>
      </c>
      <c r="CO55" s="310">
        <f t="shared" si="24"/>
        <v>0</v>
      </c>
      <c r="CP55" s="311">
        <f t="shared" si="47"/>
        <v>0</v>
      </c>
      <c r="CQ55" s="310">
        <f t="shared" si="50"/>
        <v>0</v>
      </c>
      <c r="CR55" s="310">
        <f t="shared" si="51"/>
        <v>0</v>
      </c>
      <c r="CS55" s="312">
        <f t="shared" si="52"/>
        <v>0</v>
      </c>
      <c r="CT55" s="310">
        <f t="shared" si="53"/>
        <v>0</v>
      </c>
      <c r="CU55" s="310">
        <f t="shared" si="54"/>
        <v>0</v>
      </c>
      <c r="CV55" s="310">
        <f t="shared" si="55"/>
        <v>0</v>
      </c>
      <c r="CW55" s="310">
        <f t="shared" si="56"/>
        <v>0</v>
      </c>
      <c r="CX55" s="310">
        <f t="shared" si="57"/>
        <v>0</v>
      </c>
      <c r="CY55" s="313">
        <f t="shared" si="48"/>
        <v>0</v>
      </c>
      <c r="DC55" s="31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">
      <c r="A56" s="22" t="str">
        <f>'ПЛАН НАВЧАЛЬНОГО ПРОЦЕСУ ДЕННА'!A56</f>
        <v>1.1.42</v>
      </c>
      <c r="B56" s="410">
        <f>'ПЛАН НАВЧАЛЬНОГО ПРОЦЕСУ ДЕННА'!B56</f>
        <v>0</v>
      </c>
      <c r="C56" s="411">
        <f>'ПЛАН НАВЧАЛЬНОГО ПРОЦЕСУ ДЕННА'!C56</f>
        <v>0</v>
      </c>
      <c r="D56" s="304">
        <f>'ПЛАН НАВЧАЛЬНОГО ПРОЦЕСУ ДЕННА'!D56</f>
        <v>0</v>
      </c>
      <c r="E56" s="305">
        <f>'ПЛАН НАВЧАЛЬНОГО ПРОЦЕСУ ДЕННА'!E56</f>
        <v>0</v>
      </c>
      <c r="F56" s="305">
        <f>'ПЛАН НАВЧАЛЬНОГО ПРОЦЕСУ ДЕННА'!F56</f>
        <v>0</v>
      </c>
      <c r="G56" s="306">
        <f>'ПЛАН НАВЧАЛЬНОГО ПРОЦЕСУ ДЕННА'!G56</f>
        <v>0</v>
      </c>
      <c r="H56" s="304">
        <f>'ПЛАН НАВЧАЛЬНОГО ПРОЦЕСУ ДЕННА'!H56</f>
        <v>0</v>
      </c>
      <c r="I56" s="305">
        <f>'ПЛАН НАВЧАЛЬНОГО ПРОЦЕСУ ДЕННА'!I56</f>
        <v>0</v>
      </c>
      <c r="J56" s="305">
        <f>'ПЛАН НАВЧАЛЬНОГО ПРОЦЕСУ ДЕННА'!J56</f>
        <v>0</v>
      </c>
      <c r="K56" s="305">
        <f>'ПЛАН НАВЧАЛЬНОГО ПРОЦЕСУ ДЕННА'!K56</f>
        <v>0</v>
      </c>
      <c r="L56" s="305">
        <f>'ПЛАН НАВЧАЛЬНОГО ПРОЦЕСУ ДЕННА'!L56</f>
        <v>0</v>
      </c>
      <c r="M56" s="305">
        <f>'ПЛАН НАВЧАЛЬНОГО ПРОЦЕСУ ДЕННА'!M56</f>
        <v>0</v>
      </c>
      <c r="N56" s="305">
        <f>'ПЛАН НАВЧАЛЬНОГО ПРОЦЕСУ ДЕННА'!N56</f>
        <v>0</v>
      </c>
      <c r="O56" s="270">
        <f>'ПЛАН НАВЧАЛЬНОГО ПРОЦЕСУ ДЕННА'!O56</f>
        <v>0</v>
      </c>
      <c r="P56" s="270">
        <f>'ПЛАН НАВЧАЛЬНОГО ПРОЦЕСУ ДЕННА'!P56</f>
        <v>0</v>
      </c>
      <c r="Q56" s="486">
        <f>'ПЛАН НАВЧАЛЬНОГО ПРОЦЕСУ ДЕННА'!Q56</f>
        <v>0</v>
      </c>
      <c r="R56" s="487">
        <f>'ПЛАН НАВЧАЛЬНОГО ПРОЦЕСУ ДЕННА'!R56</f>
        <v>0</v>
      </c>
      <c r="S56" s="487">
        <f>'ПЛАН НАВЧАЛЬНОГО ПРОЦЕСУ ДЕННА'!S56</f>
        <v>0</v>
      </c>
      <c r="T56" s="487">
        <f>'ПЛАН НАВЧАЛЬНОГО ПРОЦЕСУ ДЕННА'!T56</f>
        <v>0</v>
      </c>
      <c r="U56" s="487">
        <f>'ПЛАН НАВЧАЛЬНОГО ПРОЦЕСУ ДЕННА'!U56</f>
        <v>0</v>
      </c>
      <c r="V56" s="487">
        <f>'ПЛАН НАВЧАЛЬНОГО ПРОЦЕСУ ДЕННА'!V56</f>
        <v>0</v>
      </c>
      <c r="W56" s="487">
        <f>'ПЛАН НАВЧАЛЬНОГО ПРОЦЕСУ ДЕННА'!W56</f>
        <v>0</v>
      </c>
      <c r="X56" s="307">
        <f>'ПЛАН НАВЧАЛЬНОГО ПРОЦЕСУ ДЕННА'!X56</f>
        <v>0</v>
      </c>
      <c r="Y56" s="145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70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70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70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70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70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70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70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70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70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70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70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70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70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70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70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70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70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70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70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70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70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70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70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70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9">
        <f t="shared" si="46"/>
        <v>0</v>
      </c>
      <c r="CF56" s="309">
        <f t="shared" si="16"/>
        <v>0</v>
      </c>
      <c r="CH56" s="310">
        <f t="shared" si="17"/>
        <v>0</v>
      </c>
      <c r="CI56" s="310">
        <f t="shared" si="18"/>
        <v>0</v>
      </c>
      <c r="CJ56" s="310">
        <f t="shared" si="19"/>
        <v>0</v>
      </c>
      <c r="CK56" s="310">
        <f t="shared" si="20"/>
        <v>0</v>
      </c>
      <c r="CL56" s="310">
        <f t="shared" si="21"/>
        <v>0</v>
      </c>
      <c r="CM56" s="310">
        <f t="shared" si="22"/>
        <v>0</v>
      </c>
      <c r="CN56" s="310">
        <f t="shared" si="23"/>
        <v>0</v>
      </c>
      <c r="CO56" s="310">
        <f t="shared" si="24"/>
        <v>0</v>
      </c>
      <c r="CP56" s="311">
        <f t="shared" si="47"/>
        <v>0</v>
      </c>
      <c r="CQ56" s="310">
        <f t="shared" si="50"/>
        <v>0</v>
      </c>
      <c r="CR56" s="310">
        <f t="shared" si="51"/>
        <v>0</v>
      </c>
      <c r="CS56" s="312">
        <f t="shared" si="52"/>
        <v>0</v>
      </c>
      <c r="CT56" s="310">
        <f t="shared" si="53"/>
        <v>0</v>
      </c>
      <c r="CU56" s="310">
        <f t="shared" si="54"/>
        <v>0</v>
      </c>
      <c r="CV56" s="310">
        <f t="shared" si="55"/>
        <v>0</v>
      </c>
      <c r="CW56" s="310">
        <f t="shared" si="56"/>
        <v>0</v>
      </c>
      <c r="CX56" s="310">
        <f t="shared" si="57"/>
        <v>0</v>
      </c>
      <c r="CY56" s="313">
        <f t="shared" si="48"/>
        <v>0</v>
      </c>
      <c r="DC56" s="31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">
      <c r="A57" s="22" t="str">
        <f>'ПЛАН НАВЧАЛЬНОГО ПРОЦЕСУ ДЕННА'!A57</f>
        <v>1.1.43</v>
      </c>
      <c r="B57" s="410">
        <f>'ПЛАН НАВЧАЛЬНОГО ПРОЦЕСУ ДЕННА'!B57</f>
        <v>0</v>
      </c>
      <c r="C57" s="411">
        <f>'ПЛАН НАВЧАЛЬНОГО ПРОЦЕСУ ДЕННА'!C57</f>
        <v>0</v>
      </c>
      <c r="D57" s="304">
        <f>'ПЛАН НАВЧАЛЬНОГО ПРОЦЕСУ ДЕННА'!D57</f>
        <v>0</v>
      </c>
      <c r="E57" s="305">
        <f>'ПЛАН НАВЧАЛЬНОГО ПРОЦЕСУ ДЕННА'!E57</f>
        <v>0</v>
      </c>
      <c r="F57" s="305">
        <f>'ПЛАН НАВЧАЛЬНОГО ПРОЦЕСУ ДЕННА'!F57</f>
        <v>0</v>
      </c>
      <c r="G57" s="306">
        <f>'ПЛАН НАВЧАЛЬНОГО ПРОЦЕСУ ДЕННА'!G57</f>
        <v>0</v>
      </c>
      <c r="H57" s="304">
        <f>'ПЛАН НАВЧАЛЬНОГО ПРОЦЕСУ ДЕННА'!H57</f>
        <v>0</v>
      </c>
      <c r="I57" s="305">
        <f>'ПЛАН НАВЧАЛЬНОГО ПРОЦЕСУ ДЕННА'!I57</f>
        <v>0</v>
      </c>
      <c r="J57" s="305">
        <f>'ПЛАН НАВЧАЛЬНОГО ПРОЦЕСУ ДЕННА'!J57</f>
        <v>0</v>
      </c>
      <c r="K57" s="305">
        <f>'ПЛАН НАВЧАЛЬНОГО ПРОЦЕСУ ДЕННА'!K57</f>
        <v>0</v>
      </c>
      <c r="L57" s="305">
        <f>'ПЛАН НАВЧАЛЬНОГО ПРОЦЕСУ ДЕННА'!L57</f>
        <v>0</v>
      </c>
      <c r="M57" s="305">
        <f>'ПЛАН НАВЧАЛЬНОГО ПРОЦЕСУ ДЕННА'!M57</f>
        <v>0</v>
      </c>
      <c r="N57" s="305">
        <f>'ПЛАН НАВЧАЛЬНОГО ПРОЦЕСУ ДЕННА'!N57</f>
        <v>0</v>
      </c>
      <c r="O57" s="270">
        <f>'ПЛАН НАВЧАЛЬНОГО ПРОЦЕСУ ДЕННА'!O57</f>
        <v>0</v>
      </c>
      <c r="P57" s="270">
        <f>'ПЛАН НАВЧАЛЬНОГО ПРОЦЕСУ ДЕННА'!P57</f>
        <v>0</v>
      </c>
      <c r="Q57" s="486">
        <f>'ПЛАН НАВЧАЛЬНОГО ПРОЦЕСУ ДЕННА'!Q57</f>
        <v>0</v>
      </c>
      <c r="R57" s="487">
        <f>'ПЛАН НАВЧАЛЬНОГО ПРОЦЕСУ ДЕННА'!R57</f>
        <v>0</v>
      </c>
      <c r="S57" s="487">
        <f>'ПЛАН НАВЧАЛЬНОГО ПРОЦЕСУ ДЕННА'!S57</f>
        <v>0</v>
      </c>
      <c r="T57" s="487">
        <f>'ПЛАН НАВЧАЛЬНОГО ПРОЦЕСУ ДЕННА'!T57</f>
        <v>0</v>
      </c>
      <c r="U57" s="487">
        <f>'ПЛАН НАВЧАЛЬНОГО ПРОЦЕСУ ДЕННА'!U57</f>
        <v>0</v>
      </c>
      <c r="V57" s="487">
        <f>'ПЛАН НАВЧАЛЬНОГО ПРОЦЕСУ ДЕННА'!V57</f>
        <v>0</v>
      </c>
      <c r="W57" s="487">
        <f>'ПЛАН НАВЧАЛЬНОГО ПРОЦЕСУ ДЕННА'!W57</f>
        <v>0</v>
      </c>
      <c r="X57" s="307">
        <f>'ПЛАН НАВЧАЛЬНОГО ПРОЦЕСУ ДЕННА'!X57</f>
        <v>0</v>
      </c>
      <c r="Y57" s="145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70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70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70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70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70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70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70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70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70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70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70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70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70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70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70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70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70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70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70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70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70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70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70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70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9">
        <f t="shared" si="46"/>
        <v>0</v>
      </c>
      <c r="CF57" s="309">
        <f t="shared" si="16"/>
        <v>0</v>
      </c>
      <c r="CH57" s="310">
        <f t="shared" si="17"/>
        <v>0</v>
      </c>
      <c r="CI57" s="310">
        <f t="shared" si="18"/>
        <v>0</v>
      </c>
      <c r="CJ57" s="310">
        <f t="shared" si="19"/>
        <v>0</v>
      </c>
      <c r="CK57" s="310">
        <f t="shared" si="20"/>
        <v>0</v>
      </c>
      <c r="CL57" s="310">
        <f t="shared" si="21"/>
        <v>0</v>
      </c>
      <c r="CM57" s="310">
        <f t="shared" si="22"/>
        <v>0</v>
      </c>
      <c r="CN57" s="310">
        <f t="shared" si="23"/>
        <v>0</v>
      </c>
      <c r="CO57" s="310">
        <f t="shared" si="24"/>
        <v>0</v>
      </c>
      <c r="CP57" s="311">
        <f t="shared" si="47"/>
        <v>0</v>
      </c>
      <c r="CQ57" s="310">
        <f t="shared" si="50"/>
        <v>0</v>
      </c>
      <c r="CR57" s="310">
        <f t="shared" si="51"/>
        <v>0</v>
      </c>
      <c r="CS57" s="312">
        <f t="shared" si="52"/>
        <v>0</v>
      </c>
      <c r="CT57" s="310">
        <f t="shared" si="53"/>
        <v>0</v>
      </c>
      <c r="CU57" s="310">
        <f t="shared" si="54"/>
        <v>0</v>
      </c>
      <c r="CV57" s="310">
        <f t="shared" si="55"/>
        <v>0</v>
      </c>
      <c r="CW57" s="310">
        <f t="shared" si="56"/>
        <v>0</v>
      </c>
      <c r="CX57" s="310">
        <f t="shared" si="57"/>
        <v>0</v>
      </c>
      <c r="CY57" s="313">
        <f t="shared" si="48"/>
        <v>0</v>
      </c>
      <c r="DC57" s="31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">
      <c r="A58" s="22" t="str">
        <f>'ПЛАН НАВЧАЛЬНОГО ПРОЦЕСУ ДЕННА'!A58</f>
        <v>1.1.44</v>
      </c>
      <c r="B58" s="410">
        <f>'ПЛАН НАВЧАЛЬНОГО ПРОЦЕСУ ДЕННА'!B58</f>
        <v>0</v>
      </c>
      <c r="C58" s="411">
        <f>'ПЛАН НАВЧАЛЬНОГО ПРОЦЕСУ ДЕННА'!C58</f>
        <v>0</v>
      </c>
      <c r="D58" s="304">
        <f>'ПЛАН НАВЧАЛЬНОГО ПРОЦЕСУ ДЕННА'!D58</f>
        <v>0</v>
      </c>
      <c r="E58" s="305">
        <f>'ПЛАН НАВЧАЛЬНОГО ПРОЦЕСУ ДЕННА'!E58</f>
        <v>0</v>
      </c>
      <c r="F58" s="305">
        <f>'ПЛАН НАВЧАЛЬНОГО ПРОЦЕСУ ДЕННА'!F58</f>
        <v>0</v>
      </c>
      <c r="G58" s="306">
        <f>'ПЛАН НАВЧАЛЬНОГО ПРОЦЕСУ ДЕННА'!G58</f>
        <v>0</v>
      </c>
      <c r="H58" s="304">
        <f>'ПЛАН НАВЧАЛЬНОГО ПРОЦЕСУ ДЕННА'!H58</f>
        <v>0</v>
      </c>
      <c r="I58" s="305">
        <f>'ПЛАН НАВЧАЛЬНОГО ПРОЦЕСУ ДЕННА'!I58</f>
        <v>0</v>
      </c>
      <c r="J58" s="305">
        <f>'ПЛАН НАВЧАЛЬНОГО ПРОЦЕСУ ДЕННА'!J58</f>
        <v>0</v>
      </c>
      <c r="K58" s="305">
        <f>'ПЛАН НАВЧАЛЬНОГО ПРОЦЕСУ ДЕННА'!K58</f>
        <v>0</v>
      </c>
      <c r="L58" s="305">
        <f>'ПЛАН НАВЧАЛЬНОГО ПРОЦЕСУ ДЕННА'!L58</f>
        <v>0</v>
      </c>
      <c r="M58" s="305">
        <f>'ПЛАН НАВЧАЛЬНОГО ПРОЦЕСУ ДЕННА'!M58</f>
        <v>0</v>
      </c>
      <c r="N58" s="305">
        <f>'ПЛАН НАВЧАЛЬНОГО ПРОЦЕСУ ДЕННА'!N58</f>
        <v>0</v>
      </c>
      <c r="O58" s="270">
        <f>'ПЛАН НАВЧАЛЬНОГО ПРОЦЕСУ ДЕННА'!O58</f>
        <v>0</v>
      </c>
      <c r="P58" s="270">
        <f>'ПЛАН НАВЧАЛЬНОГО ПРОЦЕСУ ДЕННА'!P58</f>
        <v>0</v>
      </c>
      <c r="Q58" s="486">
        <f>'ПЛАН НАВЧАЛЬНОГО ПРОЦЕСУ ДЕННА'!Q58</f>
        <v>0</v>
      </c>
      <c r="R58" s="487">
        <f>'ПЛАН НАВЧАЛЬНОГО ПРОЦЕСУ ДЕННА'!R58</f>
        <v>0</v>
      </c>
      <c r="S58" s="487">
        <f>'ПЛАН НАВЧАЛЬНОГО ПРОЦЕСУ ДЕННА'!S58</f>
        <v>0</v>
      </c>
      <c r="T58" s="487">
        <f>'ПЛАН НАВЧАЛЬНОГО ПРОЦЕСУ ДЕННА'!T58</f>
        <v>0</v>
      </c>
      <c r="U58" s="487">
        <f>'ПЛАН НАВЧАЛЬНОГО ПРОЦЕСУ ДЕННА'!U58</f>
        <v>0</v>
      </c>
      <c r="V58" s="487">
        <f>'ПЛАН НАВЧАЛЬНОГО ПРОЦЕСУ ДЕННА'!V58</f>
        <v>0</v>
      </c>
      <c r="W58" s="487">
        <f>'ПЛАН НАВЧАЛЬНОГО ПРОЦЕСУ ДЕННА'!W58</f>
        <v>0</v>
      </c>
      <c r="X58" s="307">
        <f>'ПЛАН НАВЧАЛЬНОГО ПРОЦЕСУ ДЕННА'!X58</f>
        <v>0</v>
      </c>
      <c r="Y58" s="145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70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70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70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70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70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70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70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70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70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70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70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70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70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70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70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70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70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70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70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70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70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70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70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70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9">
        <f t="shared" si="46"/>
        <v>0</v>
      </c>
      <c r="CF58" s="309">
        <f t="shared" si="16"/>
        <v>0</v>
      </c>
      <c r="CH58" s="310">
        <f t="shared" si="17"/>
        <v>0</v>
      </c>
      <c r="CI58" s="310">
        <f t="shared" si="18"/>
        <v>0</v>
      </c>
      <c r="CJ58" s="310">
        <f t="shared" si="19"/>
        <v>0</v>
      </c>
      <c r="CK58" s="310">
        <f t="shared" si="20"/>
        <v>0</v>
      </c>
      <c r="CL58" s="310">
        <f t="shared" si="21"/>
        <v>0</v>
      </c>
      <c r="CM58" s="310">
        <f t="shared" si="22"/>
        <v>0</v>
      </c>
      <c r="CN58" s="310">
        <f t="shared" si="23"/>
        <v>0</v>
      </c>
      <c r="CO58" s="310">
        <f t="shared" si="24"/>
        <v>0</v>
      </c>
      <c r="CP58" s="311">
        <f t="shared" si="47"/>
        <v>0</v>
      </c>
      <c r="CQ58" s="310">
        <f t="shared" si="50"/>
        <v>0</v>
      </c>
      <c r="CR58" s="310">
        <f t="shared" si="51"/>
        <v>0</v>
      </c>
      <c r="CS58" s="312">
        <f t="shared" si="52"/>
        <v>0</v>
      </c>
      <c r="CT58" s="310">
        <f t="shared" si="53"/>
        <v>0</v>
      </c>
      <c r="CU58" s="310">
        <f t="shared" si="54"/>
        <v>0</v>
      </c>
      <c r="CV58" s="310">
        <f t="shared" si="55"/>
        <v>0</v>
      </c>
      <c r="CW58" s="310">
        <f t="shared" si="56"/>
        <v>0</v>
      </c>
      <c r="CX58" s="310">
        <f t="shared" si="57"/>
        <v>0</v>
      </c>
      <c r="CY58" s="313">
        <f t="shared" si="48"/>
        <v>0</v>
      </c>
      <c r="DC58" s="31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">
      <c r="A59" s="22" t="str">
        <f>'ПЛАН НАВЧАЛЬНОГО ПРОЦЕСУ ДЕННА'!A59</f>
        <v>1.1.45</v>
      </c>
      <c r="B59" s="410">
        <f>'ПЛАН НАВЧАЛЬНОГО ПРОЦЕСУ ДЕННА'!B59</f>
        <v>0</v>
      </c>
      <c r="C59" s="411">
        <f>'ПЛАН НАВЧАЛЬНОГО ПРОЦЕСУ ДЕННА'!C59</f>
        <v>0</v>
      </c>
      <c r="D59" s="304">
        <f>'ПЛАН НАВЧАЛЬНОГО ПРОЦЕСУ ДЕННА'!D59</f>
        <v>0</v>
      </c>
      <c r="E59" s="305">
        <f>'ПЛАН НАВЧАЛЬНОГО ПРОЦЕСУ ДЕННА'!E59</f>
        <v>0</v>
      </c>
      <c r="F59" s="305">
        <f>'ПЛАН НАВЧАЛЬНОГО ПРОЦЕСУ ДЕННА'!F59</f>
        <v>0</v>
      </c>
      <c r="G59" s="306">
        <f>'ПЛАН НАВЧАЛЬНОГО ПРОЦЕСУ ДЕННА'!G59</f>
        <v>0</v>
      </c>
      <c r="H59" s="304">
        <f>'ПЛАН НАВЧАЛЬНОГО ПРОЦЕСУ ДЕННА'!H59</f>
        <v>0</v>
      </c>
      <c r="I59" s="305">
        <f>'ПЛАН НАВЧАЛЬНОГО ПРОЦЕСУ ДЕННА'!I59</f>
        <v>0</v>
      </c>
      <c r="J59" s="305">
        <f>'ПЛАН НАВЧАЛЬНОГО ПРОЦЕСУ ДЕННА'!J59</f>
        <v>0</v>
      </c>
      <c r="K59" s="305">
        <f>'ПЛАН НАВЧАЛЬНОГО ПРОЦЕСУ ДЕННА'!K59</f>
        <v>0</v>
      </c>
      <c r="L59" s="305">
        <f>'ПЛАН НАВЧАЛЬНОГО ПРОЦЕСУ ДЕННА'!L59</f>
        <v>0</v>
      </c>
      <c r="M59" s="305">
        <f>'ПЛАН НАВЧАЛЬНОГО ПРОЦЕСУ ДЕННА'!M59</f>
        <v>0</v>
      </c>
      <c r="N59" s="305">
        <f>'ПЛАН НАВЧАЛЬНОГО ПРОЦЕСУ ДЕННА'!N59</f>
        <v>0</v>
      </c>
      <c r="O59" s="270">
        <f>'ПЛАН НАВЧАЛЬНОГО ПРОЦЕСУ ДЕННА'!O59</f>
        <v>0</v>
      </c>
      <c r="P59" s="270">
        <f>'ПЛАН НАВЧАЛЬНОГО ПРОЦЕСУ ДЕННА'!P59</f>
        <v>0</v>
      </c>
      <c r="Q59" s="486">
        <f>'ПЛАН НАВЧАЛЬНОГО ПРОЦЕСУ ДЕННА'!Q59</f>
        <v>0</v>
      </c>
      <c r="R59" s="487">
        <f>'ПЛАН НАВЧАЛЬНОГО ПРОЦЕСУ ДЕННА'!R59</f>
        <v>0</v>
      </c>
      <c r="S59" s="487">
        <f>'ПЛАН НАВЧАЛЬНОГО ПРОЦЕСУ ДЕННА'!S59</f>
        <v>0</v>
      </c>
      <c r="T59" s="487">
        <f>'ПЛАН НАВЧАЛЬНОГО ПРОЦЕСУ ДЕННА'!T59</f>
        <v>0</v>
      </c>
      <c r="U59" s="487">
        <f>'ПЛАН НАВЧАЛЬНОГО ПРОЦЕСУ ДЕННА'!U59</f>
        <v>0</v>
      </c>
      <c r="V59" s="487">
        <f>'ПЛАН НАВЧАЛЬНОГО ПРОЦЕСУ ДЕННА'!V59</f>
        <v>0</v>
      </c>
      <c r="W59" s="487">
        <f>'ПЛАН НАВЧАЛЬНОГО ПРОЦЕСУ ДЕННА'!W59</f>
        <v>0</v>
      </c>
      <c r="X59" s="307">
        <f>'ПЛАН НАВЧАЛЬНОГО ПРОЦЕСУ ДЕННА'!X59</f>
        <v>0</v>
      </c>
      <c r="Y59" s="145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70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70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70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70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70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70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70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70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70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70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70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70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70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70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70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70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70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70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70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70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70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70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70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70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9">
        <f t="shared" si="46"/>
        <v>0</v>
      </c>
      <c r="CF59" s="309">
        <f t="shared" si="16"/>
        <v>0</v>
      </c>
      <c r="CH59" s="310">
        <f t="shared" si="17"/>
        <v>0</v>
      </c>
      <c r="CI59" s="310">
        <f t="shared" si="18"/>
        <v>0</v>
      </c>
      <c r="CJ59" s="310">
        <f t="shared" si="19"/>
        <v>0</v>
      </c>
      <c r="CK59" s="310">
        <f t="shared" si="20"/>
        <v>0</v>
      </c>
      <c r="CL59" s="310">
        <f t="shared" si="21"/>
        <v>0</v>
      </c>
      <c r="CM59" s="310">
        <f t="shared" si="22"/>
        <v>0</v>
      </c>
      <c r="CN59" s="310">
        <f t="shared" si="23"/>
        <v>0</v>
      </c>
      <c r="CO59" s="310">
        <f t="shared" si="24"/>
        <v>0</v>
      </c>
      <c r="CP59" s="311">
        <f t="shared" si="47"/>
        <v>0</v>
      </c>
      <c r="CQ59" s="310">
        <f t="shared" si="50"/>
        <v>0</v>
      </c>
      <c r="CR59" s="310">
        <f t="shared" si="51"/>
        <v>0</v>
      </c>
      <c r="CS59" s="312">
        <f t="shared" si="52"/>
        <v>0</v>
      </c>
      <c r="CT59" s="310">
        <f t="shared" si="53"/>
        <v>0</v>
      </c>
      <c r="CU59" s="310">
        <f t="shared" si="54"/>
        <v>0</v>
      </c>
      <c r="CV59" s="310">
        <f t="shared" si="55"/>
        <v>0</v>
      </c>
      <c r="CW59" s="310">
        <f t="shared" si="56"/>
        <v>0</v>
      </c>
      <c r="CX59" s="310">
        <f t="shared" si="57"/>
        <v>0</v>
      </c>
      <c r="CY59" s="313">
        <f t="shared" si="48"/>
        <v>0</v>
      </c>
      <c r="DC59" s="31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">
      <c r="A60" s="22" t="str">
        <f>'ПЛАН НАВЧАЛЬНОГО ПРОЦЕСУ ДЕННА'!A60</f>
        <v>1.1.46</v>
      </c>
      <c r="B60" s="410">
        <f>'ПЛАН НАВЧАЛЬНОГО ПРОЦЕСУ ДЕННА'!B60</f>
        <v>0</v>
      </c>
      <c r="C60" s="411">
        <f>'ПЛАН НАВЧАЛЬНОГО ПРОЦЕСУ ДЕННА'!C60</f>
        <v>0</v>
      </c>
      <c r="D60" s="304">
        <f>'ПЛАН НАВЧАЛЬНОГО ПРОЦЕСУ ДЕННА'!D60</f>
        <v>0</v>
      </c>
      <c r="E60" s="305">
        <f>'ПЛАН НАВЧАЛЬНОГО ПРОЦЕСУ ДЕННА'!E60</f>
        <v>0</v>
      </c>
      <c r="F60" s="305">
        <f>'ПЛАН НАВЧАЛЬНОГО ПРОЦЕСУ ДЕННА'!F60</f>
        <v>0</v>
      </c>
      <c r="G60" s="306">
        <f>'ПЛАН НАВЧАЛЬНОГО ПРОЦЕСУ ДЕННА'!G60</f>
        <v>0</v>
      </c>
      <c r="H60" s="304">
        <f>'ПЛАН НАВЧАЛЬНОГО ПРОЦЕСУ ДЕННА'!H60</f>
        <v>0</v>
      </c>
      <c r="I60" s="305">
        <f>'ПЛАН НАВЧАЛЬНОГО ПРОЦЕСУ ДЕННА'!I60</f>
        <v>0</v>
      </c>
      <c r="J60" s="305">
        <f>'ПЛАН НАВЧАЛЬНОГО ПРОЦЕСУ ДЕННА'!J60</f>
        <v>0</v>
      </c>
      <c r="K60" s="305">
        <f>'ПЛАН НАВЧАЛЬНОГО ПРОЦЕСУ ДЕННА'!K60</f>
        <v>0</v>
      </c>
      <c r="L60" s="305">
        <f>'ПЛАН НАВЧАЛЬНОГО ПРОЦЕСУ ДЕННА'!L60</f>
        <v>0</v>
      </c>
      <c r="M60" s="305">
        <f>'ПЛАН НАВЧАЛЬНОГО ПРОЦЕСУ ДЕННА'!M60</f>
        <v>0</v>
      </c>
      <c r="N60" s="305">
        <f>'ПЛАН НАВЧАЛЬНОГО ПРОЦЕСУ ДЕННА'!N60</f>
        <v>0</v>
      </c>
      <c r="O60" s="270">
        <f>'ПЛАН НАВЧАЛЬНОГО ПРОЦЕСУ ДЕННА'!O60</f>
        <v>0</v>
      </c>
      <c r="P60" s="270">
        <f>'ПЛАН НАВЧАЛЬНОГО ПРОЦЕСУ ДЕННА'!P60</f>
        <v>0</v>
      </c>
      <c r="Q60" s="486">
        <f>'ПЛАН НАВЧАЛЬНОГО ПРОЦЕСУ ДЕННА'!Q60</f>
        <v>0</v>
      </c>
      <c r="R60" s="487">
        <f>'ПЛАН НАВЧАЛЬНОГО ПРОЦЕСУ ДЕННА'!R60</f>
        <v>0</v>
      </c>
      <c r="S60" s="487">
        <f>'ПЛАН НАВЧАЛЬНОГО ПРОЦЕСУ ДЕННА'!S60</f>
        <v>0</v>
      </c>
      <c r="T60" s="487">
        <f>'ПЛАН НАВЧАЛЬНОГО ПРОЦЕСУ ДЕННА'!T60</f>
        <v>0</v>
      </c>
      <c r="U60" s="487">
        <f>'ПЛАН НАВЧАЛЬНОГО ПРОЦЕСУ ДЕННА'!U60</f>
        <v>0</v>
      </c>
      <c r="V60" s="487">
        <f>'ПЛАН НАВЧАЛЬНОГО ПРОЦЕСУ ДЕННА'!V60</f>
        <v>0</v>
      </c>
      <c r="W60" s="487">
        <f>'ПЛАН НАВЧАЛЬНОГО ПРОЦЕСУ ДЕННА'!W60</f>
        <v>0</v>
      </c>
      <c r="X60" s="307">
        <f>'ПЛАН НАВЧАЛЬНОГО ПРОЦЕСУ ДЕННА'!X60</f>
        <v>0</v>
      </c>
      <c r="Y60" s="145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70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70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70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70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70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70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70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70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70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70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70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70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70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70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70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70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70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70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70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70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70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70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70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70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9">
        <f t="shared" si="46"/>
        <v>0</v>
      </c>
      <c r="CF60" s="309">
        <f t="shared" si="16"/>
        <v>0</v>
      </c>
      <c r="CH60" s="310">
        <f t="shared" si="17"/>
        <v>0</v>
      </c>
      <c r="CI60" s="310">
        <f t="shared" si="18"/>
        <v>0</v>
      </c>
      <c r="CJ60" s="310">
        <f t="shared" si="19"/>
        <v>0</v>
      </c>
      <c r="CK60" s="310">
        <f t="shared" si="20"/>
        <v>0</v>
      </c>
      <c r="CL60" s="310">
        <f t="shared" si="21"/>
        <v>0</v>
      </c>
      <c r="CM60" s="310">
        <f t="shared" si="22"/>
        <v>0</v>
      </c>
      <c r="CN60" s="310">
        <f t="shared" si="23"/>
        <v>0</v>
      </c>
      <c r="CO60" s="310">
        <f t="shared" si="24"/>
        <v>0</v>
      </c>
      <c r="CP60" s="311">
        <f t="shared" si="47"/>
        <v>0</v>
      </c>
      <c r="CQ60" s="310">
        <f t="shared" si="50"/>
        <v>0</v>
      </c>
      <c r="CR60" s="310">
        <f t="shared" si="51"/>
        <v>0</v>
      </c>
      <c r="CS60" s="312">
        <f t="shared" si="52"/>
        <v>0</v>
      </c>
      <c r="CT60" s="310">
        <f t="shared" si="53"/>
        <v>0</v>
      </c>
      <c r="CU60" s="310">
        <f t="shared" si="54"/>
        <v>0</v>
      </c>
      <c r="CV60" s="310">
        <f t="shared" si="55"/>
        <v>0</v>
      </c>
      <c r="CW60" s="310">
        <f t="shared" si="56"/>
        <v>0</v>
      </c>
      <c r="CX60" s="310">
        <f t="shared" si="57"/>
        <v>0</v>
      </c>
      <c r="CY60" s="313">
        <f t="shared" si="48"/>
        <v>0</v>
      </c>
      <c r="DC60" s="31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">
      <c r="A61" s="22" t="str">
        <f>'ПЛАН НАВЧАЛЬНОГО ПРОЦЕСУ ДЕННА'!A61</f>
        <v>1.1.47</v>
      </c>
      <c r="B61" s="410">
        <f>'ПЛАН НАВЧАЛЬНОГО ПРОЦЕСУ ДЕННА'!B61</f>
        <v>0</v>
      </c>
      <c r="C61" s="411">
        <f>'ПЛАН НАВЧАЛЬНОГО ПРОЦЕСУ ДЕННА'!C61</f>
        <v>0</v>
      </c>
      <c r="D61" s="304">
        <f>'ПЛАН НАВЧАЛЬНОГО ПРОЦЕСУ ДЕННА'!D61</f>
        <v>0</v>
      </c>
      <c r="E61" s="305">
        <f>'ПЛАН НАВЧАЛЬНОГО ПРОЦЕСУ ДЕННА'!E61</f>
        <v>0</v>
      </c>
      <c r="F61" s="305">
        <f>'ПЛАН НАВЧАЛЬНОГО ПРОЦЕСУ ДЕННА'!F61</f>
        <v>0</v>
      </c>
      <c r="G61" s="306">
        <f>'ПЛАН НАВЧАЛЬНОГО ПРОЦЕСУ ДЕННА'!G61</f>
        <v>0</v>
      </c>
      <c r="H61" s="304">
        <f>'ПЛАН НАВЧАЛЬНОГО ПРОЦЕСУ ДЕННА'!H61</f>
        <v>0</v>
      </c>
      <c r="I61" s="305">
        <f>'ПЛАН НАВЧАЛЬНОГО ПРОЦЕСУ ДЕННА'!I61</f>
        <v>0</v>
      </c>
      <c r="J61" s="305">
        <f>'ПЛАН НАВЧАЛЬНОГО ПРОЦЕСУ ДЕННА'!J61</f>
        <v>0</v>
      </c>
      <c r="K61" s="305">
        <f>'ПЛАН НАВЧАЛЬНОГО ПРОЦЕСУ ДЕННА'!K61</f>
        <v>0</v>
      </c>
      <c r="L61" s="305">
        <f>'ПЛАН НАВЧАЛЬНОГО ПРОЦЕСУ ДЕННА'!L61</f>
        <v>0</v>
      </c>
      <c r="M61" s="305">
        <f>'ПЛАН НАВЧАЛЬНОГО ПРОЦЕСУ ДЕННА'!M61</f>
        <v>0</v>
      </c>
      <c r="N61" s="305">
        <f>'ПЛАН НАВЧАЛЬНОГО ПРОЦЕСУ ДЕННА'!N61</f>
        <v>0</v>
      </c>
      <c r="O61" s="270">
        <f>'ПЛАН НАВЧАЛЬНОГО ПРОЦЕСУ ДЕННА'!O61</f>
        <v>0</v>
      </c>
      <c r="P61" s="270">
        <f>'ПЛАН НАВЧАЛЬНОГО ПРОЦЕСУ ДЕННА'!P61</f>
        <v>0</v>
      </c>
      <c r="Q61" s="486">
        <f>'ПЛАН НАВЧАЛЬНОГО ПРОЦЕСУ ДЕННА'!Q61</f>
        <v>0</v>
      </c>
      <c r="R61" s="487">
        <f>'ПЛАН НАВЧАЛЬНОГО ПРОЦЕСУ ДЕННА'!R61</f>
        <v>0</v>
      </c>
      <c r="S61" s="487">
        <f>'ПЛАН НАВЧАЛЬНОГО ПРОЦЕСУ ДЕННА'!S61</f>
        <v>0</v>
      </c>
      <c r="T61" s="487">
        <f>'ПЛАН НАВЧАЛЬНОГО ПРОЦЕСУ ДЕННА'!T61</f>
        <v>0</v>
      </c>
      <c r="U61" s="487">
        <f>'ПЛАН НАВЧАЛЬНОГО ПРОЦЕСУ ДЕННА'!U61</f>
        <v>0</v>
      </c>
      <c r="V61" s="487">
        <f>'ПЛАН НАВЧАЛЬНОГО ПРОЦЕСУ ДЕННА'!V61</f>
        <v>0</v>
      </c>
      <c r="W61" s="487">
        <f>'ПЛАН НАВЧАЛЬНОГО ПРОЦЕСУ ДЕННА'!W61</f>
        <v>0</v>
      </c>
      <c r="X61" s="307">
        <f>'ПЛАН НАВЧАЛЬНОГО ПРОЦЕСУ ДЕННА'!X61</f>
        <v>0</v>
      </c>
      <c r="Y61" s="145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70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70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70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70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70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70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70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70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70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70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70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70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70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70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70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70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70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70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70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70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70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70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70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70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9">
        <f t="shared" si="46"/>
        <v>0</v>
      </c>
      <c r="CF61" s="309">
        <f t="shared" si="16"/>
        <v>0</v>
      </c>
      <c r="CH61" s="310">
        <f t="shared" si="17"/>
        <v>0</v>
      </c>
      <c r="CI61" s="310">
        <f t="shared" si="18"/>
        <v>0</v>
      </c>
      <c r="CJ61" s="310">
        <f t="shared" si="19"/>
        <v>0</v>
      </c>
      <c r="CK61" s="310">
        <f t="shared" si="20"/>
        <v>0</v>
      </c>
      <c r="CL61" s="310">
        <f t="shared" si="21"/>
        <v>0</v>
      </c>
      <c r="CM61" s="310">
        <f t="shared" si="22"/>
        <v>0</v>
      </c>
      <c r="CN61" s="310">
        <f t="shared" si="23"/>
        <v>0</v>
      </c>
      <c r="CO61" s="310">
        <f t="shared" si="24"/>
        <v>0</v>
      </c>
      <c r="CP61" s="311">
        <f t="shared" si="47"/>
        <v>0</v>
      </c>
      <c r="CQ61" s="310">
        <f t="shared" si="50"/>
        <v>0</v>
      </c>
      <c r="CR61" s="310">
        <f t="shared" si="51"/>
        <v>0</v>
      </c>
      <c r="CS61" s="312">
        <f t="shared" si="52"/>
        <v>0</v>
      </c>
      <c r="CT61" s="310">
        <f t="shared" si="53"/>
        <v>0</v>
      </c>
      <c r="CU61" s="310">
        <f t="shared" si="54"/>
        <v>0</v>
      </c>
      <c r="CV61" s="310">
        <f t="shared" si="55"/>
        <v>0</v>
      </c>
      <c r="CW61" s="310">
        <f t="shared" si="56"/>
        <v>0</v>
      </c>
      <c r="CX61" s="310">
        <f t="shared" si="57"/>
        <v>0</v>
      </c>
      <c r="CY61" s="313">
        <f t="shared" si="48"/>
        <v>0</v>
      </c>
      <c r="DC61" s="314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">
      <c r="A62" s="22" t="str">
        <f>'ПЛАН НАВЧАЛЬНОГО ПРОЦЕСУ ДЕННА'!A62</f>
        <v>1.1.48</v>
      </c>
      <c r="B62" s="410">
        <f>'ПЛАН НАВЧАЛЬНОГО ПРОЦЕСУ ДЕННА'!B62</f>
        <v>0</v>
      </c>
      <c r="C62" s="411">
        <f>'ПЛАН НАВЧАЛЬНОГО ПРОЦЕСУ ДЕННА'!C62</f>
        <v>0</v>
      </c>
      <c r="D62" s="304">
        <f>'ПЛАН НАВЧАЛЬНОГО ПРОЦЕСУ ДЕННА'!D62</f>
        <v>0</v>
      </c>
      <c r="E62" s="305">
        <f>'ПЛАН НАВЧАЛЬНОГО ПРОЦЕСУ ДЕННА'!E62</f>
        <v>0</v>
      </c>
      <c r="F62" s="305">
        <f>'ПЛАН НАВЧАЛЬНОГО ПРОЦЕСУ ДЕННА'!F62</f>
        <v>0</v>
      </c>
      <c r="G62" s="306">
        <f>'ПЛАН НАВЧАЛЬНОГО ПРОЦЕСУ ДЕННА'!G62</f>
        <v>0</v>
      </c>
      <c r="H62" s="304">
        <f>'ПЛАН НАВЧАЛЬНОГО ПРОЦЕСУ ДЕННА'!H62</f>
        <v>0</v>
      </c>
      <c r="I62" s="305">
        <f>'ПЛАН НАВЧАЛЬНОГО ПРОЦЕСУ ДЕННА'!I62</f>
        <v>0</v>
      </c>
      <c r="J62" s="305">
        <f>'ПЛАН НАВЧАЛЬНОГО ПРОЦЕСУ ДЕННА'!J62</f>
        <v>0</v>
      </c>
      <c r="K62" s="305">
        <f>'ПЛАН НАВЧАЛЬНОГО ПРОЦЕСУ ДЕННА'!K62</f>
        <v>0</v>
      </c>
      <c r="L62" s="305">
        <f>'ПЛАН НАВЧАЛЬНОГО ПРОЦЕСУ ДЕННА'!L62</f>
        <v>0</v>
      </c>
      <c r="M62" s="305">
        <f>'ПЛАН НАВЧАЛЬНОГО ПРОЦЕСУ ДЕННА'!M62</f>
        <v>0</v>
      </c>
      <c r="N62" s="305">
        <f>'ПЛАН НАВЧАЛЬНОГО ПРОЦЕСУ ДЕННА'!N62</f>
        <v>0</v>
      </c>
      <c r="O62" s="270">
        <f>'ПЛАН НАВЧАЛЬНОГО ПРОЦЕСУ ДЕННА'!O62</f>
        <v>0</v>
      </c>
      <c r="P62" s="270">
        <f>'ПЛАН НАВЧАЛЬНОГО ПРОЦЕСУ ДЕННА'!P62</f>
        <v>0</v>
      </c>
      <c r="Q62" s="486">
        <f>'ПЛАН НАВЧАЛЬНОГО ПРОЦЕСУ ДЕННА'!Q62</f>
        <v>0</v>
      </c>
      <c r="R62" s="487">
        <f>'ПЛАН НАВЧАЛЬНОГО ПРОЦЕСУ ДЕННА'!R62</f>
        <v>0</v>
      </c>
      <c r="S62" s="487">
        <f>'ПЛАН НАВЧАЛЬНОГО ПРОЦЕСУ ДЕННА'!S62</f>
        <v>0</v>
      </c>
      <c r="T62" s="487">
        <f>'ПЛАН НАВЧАЛЬНОГО ПРОЦЕСУ ДЕННА'!T62</f>
        <v>0</v>
      </c>
      <c r="U62" s="487">
        <f>'ПЛАН НАВЧАЛЬНОГО ПРОЦЕСУ ДЕННА'!U62</f>
        <v>0</v>
      </c>
      <c r="V62" s="487">
        <f>'ПЛАН НАВЧАЛЬНОГО ПРОЦЕСУ ДЕННА'!V62</f>
        <v>0</v>
      </c>
      <c r="W62" s="487">
        <f>'ПЛАН НАВЧАЛЬНОГО ПРОЦЕСУ ДЕННА'!W62</f>
        <v>0</v>
      </c>
      <c r="X62" s="307">
        <f>'ПЛАН НАВЧАЛЬНОГО ПРОЦЕСУ ДЕННА'!X62</f>
        <v>0</v>
      </c>
      <c r="Y62" s="145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70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70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70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70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70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70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70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70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70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70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70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70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70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70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70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70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70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70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70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70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70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70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70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70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9">
        <f t="shared" si="46"/>
        <v>0</v>
      </c>
      <c r="CF62" s="309">
        <f t="shared" si="16"/>
        <v>0</v>
      </c>
      <c r="CH62" s="310">
        <f t="shared" si="17"/>
        <v>0</v>
      </c>
      <c r="CI62" s="310">
        <f t="shared" si="18"/>
        <v>0</v>
      </c>
      <c r="CJ62" s="310">
        <f t="shared" si="19"/>
        <v>0</v>
      </c>
      <c r="CK62" s="310">
        <f t="shared" si="20"/>
        <v>0</v>
      </c>
      <c r="CL62" s="310">
        <f t="shared" si="21"/>
        <v>0</v>
      </c>
      <c r="CM62" s="310">
        <f t="shared" si="22"/>
        <v>0</v>
      </c>
      <c r="CN62" s="310">
        <f t="shared" si="23"/>
        <v>0</v>
      </c>
      <c r="CO62" s="310">
        <f t="shared" si="24"/>
        <v>0</v>
      </c>
      <c r="CP62" s="311">
        <f t="shared" si="47"/>
        <v>0</v>
      </c>
      <c r="CQ62" s="310">
        <f t="shared" si="50"/>
        <v>0</v>
      </c>
      <c r="CR62" s="310">
        <f t="shared" si="51"/>
        <v>0</v>
      </c>
      <c r="CS62" s="312">
        <f t="shared" si="52"/>
        <v>0</v>
      </c>
      <c r="CT62" s="310">
        <f t="shared" si="53"/>
        <v>0</v>
      </c>
      <c r="CU62" s="310">
        <f t="shared" si="54"/>
        <v>0</v>
      </c>
      <c r="CV62" s="310">
        <f t="shared" si="55"/>
        <v>0</v>
      </c>
      <c r="CW62" s="310">
        <f t="shared" si="56"/>
        <v>0</v>
      </c>
      <c r="CX62" s="310">
        <f t="shared" si="57"/>
        <v>0</v>
      </c>
      <c r="CY62" s="313">
        <f t="shared" si="48"/>
        <v>0</v>
      </c>
      <c r="DC62" s="314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">
      <c r="A63" s="22" t="str">
        <f>'ПЛАН НАВЧАЛЬНОГО ПРОЦЕСУ ДЕННА'!A63</f>
        <v>1.1.49</v>
      </c>
      <c r="B63" s="410">
        <f>'ПЛАН НАВЧАЛЬНОГО ПРОЦЕСУ ДЕННА'!B63</f>
        <v>0</v>
      </c>
      <c r="C63" s="411">
        <f>'ПЛАН НАВЧАЛЬНОГО ПРОЦЕСУ ДЕННА'!C63</f>
        <v>0</v>
      </c>
      <c r="D63" s="304">
        <f>'ПЛАН НАВЧАЛЬНОГО ПРОЦЕСУ ДЕННА'!D63</f>
        <v>0</v>
      </c>
      <c r="E63" s="305">
        <f>'ПЛАН НАВЧАЛЬНОГО ПРОЦЕСУ ДЕННА'!E63</f>
        <v>0</v>
      </c>
      <c r="F63" s="305">
        <f>'ПЛАН НАВЧАЛЬНОГО ПРОЦЕСУ ДЕННА'!F63</f>
        <v>0</v>
      </c>
      <c r="G63" s="306">
        <f>'ПЛАН НАВЧАЛЬНОГО ПРОЦЕСУ ДЕННА'!G63</f>
        <v>0</v>
      </c>
      <c r="H63" s="304">
        <f>'ПЛАН НАВЧАЛЬНОГО ПРОЦЕСУ ДЕННА'!H63</f>
        <v>0</v>
      </c>
      <c r="I63" s="305">
        <f>'ПЛАН НАВЧАЛЬНОГО ПРОЦЕСУ ДЕННА'!I63</f>
        <v>0</v>
      </c>
      <c r="J63" s="305">
        <f>'ПЛАН НАВЧАЛЬНОГО ПРОЦЕСУ ДЕННА'!J63</f>
        <v>0</v>
      </c>
      <c r="K63" s="305">
        <f>'ПЛАН НАВЧАЛЬНОГО ПРОЦЕСУ ДЕННА'!K63</f>
        <v>0</v>
      </c>
      <c r="L63" s="305">
        <f>'ПЛАН НАВЧАЛЬНОГО ПРОЦЕСУ ДЕННА'!L63</f>
        <v>0</v>
      </c>
      <c r="M63" s="305">
        <f>'ПЛАН НАВЧАЛЬНОГО ПРОЦЕСУ ДЕННА'!M63</f>
        <v>0</v>
      </c>
      <c r="N63" s="305">
        <f>'ПЛАН НАВЧАЛЬНОГО ПРОЦЕСУ ДЕННА'!N63</f>
        <v>0</v>
      </c>
      <c r="O63" s="270">
        <f>'ПЛАН НАВЧАЛЬНОГО ПРОЦЕСУ ДЕННА'!O63</f>
        <v>0</v>
      </c>
      <c r="P63" s="270">
        <f>'ПЛАН НАВЧАЛЬНОГО ПРОЦЕСУ ДЕННА'!P63</f>
        <v>0</v>
      </c>
      <c r="Q63" s="486">
        <f>'ПЛАН НАВЧАЛЬНОГО ПРОЦЕСУ ДЕННА'!Q63</f>
        <v>0</v>
      </c>
      <c r="R63" s="487">
        <f>'ПЛАН НАВЧАЛЬНОГО ПРОЦЕСУ ДЕННА'!R63</f>
        <v>0</v>
      </c>
      <c r="S63" s="487">
        <f>'ПЛАН НАВЧАЛЬНОГО ПРОЦЕСУ ДЕННА'!S63</f>
        <v>0</v>
      </c>
      <c r="T63" s="487">
        <f>'ПЛАН НАВЧАЛЬНОГО ПРОЦЕСУ ДЕННА'!T63</f>
        <v>0</v>
      </c>
      <c r="U63" s="487">
        <f>'ПЛАН НАВЧАЛЬНОГО ПРОЦЕСУ ДЕННА'!U63</f>
        <v>0</v>
      </c>
      <c r="V63" s="487">
        <f>'ПЛАН НАВЧАЛЬНОГО ПРОЦЕСУ ДЕННА'!V63</f>
        <v>0</v>
      </c>
      <c r="W63" s="487">
        <f>'ПЛАН НАВЧАЛЬНОГО ПРОЦЕСУ ДЕННА'!W63</f>
        <v>0</v>
      </c>
      <c r="X63" s="307">
        <f>'ПЛАН НАВЧАЛЬНОГО ПРОЦЕСУ ДЕННА'!X63</f>
        <v>0</v>
      </c>
      <c r="Y63" s="145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70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70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70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70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70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70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70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70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70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70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70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70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70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70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70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70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70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70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70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70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70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70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70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70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9">
        <f t="shared" si="46"/>
        <v>0</v>
      </c>
      <c r="CF63" s="309">
        <f t="shared" si="16"/>
        <v>0</v>
      </c>
      <c r="CH63" s="310">
        <f t="shared" si="17"/>
        <v>0</v>
      </c>
      <c r="CI63" s="310">
        <f t="shared" si="18"/>
        <v>0</v>
      </c>
      <c r="CJ63" s="310">
        <f t="shared" si="19"/>
        <v>0</v>
      </c>
      <c r="CK63" s="310">
        <f t="shared" si="20"/>
        <v>0</v>
      </c>
      <c r="CL63" s="310">
        <f t="shared" si="21"/>
        <v>0</v>
      </c>
      <c r="CM63" s="310">
        <f t="shared" si="22"/>
        <v>0</v>
      </c>
      <c r="CN63" s="310">
        <f t="shared" si="23"/>
        <v>0</v>
      </c>
      <c r="CO63" s="310">
        <f t="shared" si="24"/>
        <v>0</v>
      </c>
      <c r="CP63" s="311">
        <f t="shared" si="47"/>
        <v>0</v>
      </c>
      <c r="CQ63" s="310">
        <f t="shared" si="50"/>
        <v>0</v>
      </c>
      <c r="CR63" s="310">
        <f t="shared" si="51"/>
        <v>0</v>
      </c>
      <c r="CS63" s="312">
        <f t="shared" si="52"/>
        <v>0</v>
      </c>
      <c r="CT63" s="310">
        <f t="shared" si="53"/>
        <v>0</v>
      </c>
      <c r="CU63" s="310">
        <f t="shared" si="54"/>
        <v>0</v>
      </c>
      <c r="CV63" s="310">
        <f t="shared" si="55"/>
        <v>0</v>
      </c>
      <c r="CW63" s="310">
        <f t="shared" si="56"/>
        <v>0</v>
      </c>
      <c r="CX63" s="310">
        <f t="shared" si="57"/>
        <v>0</v>
      </c>
      <c r="CY63" s="313">
        <f t="shared" si="48"/>
        <v>0</v>
      </c>
      <c r="DC63" s="314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">
      <c r="A64" s="22" t="str">
        <f>'ПЛАН НАВЧАЛЬНОГО ПРОЦЕСУ ДЕННА'!A64</f>
        <v>1.1.50</v>
      </c>
      <c r="B64" s="410">
        <f>'ПЛАН НАВЧАЛЬНОГО ПРОЦЕСУ ДЕННА'!B64</f>
        <v>0</v>
      </c>
      <c r="C64" s="411">
        <f>'ПЛАН НАВЧАЛЬНОГО ПРОЦЕСУ ДЕННА'!C64</f>
        <v>0</v>
      </c>
      <c r="D64" s="304">
        <f>'ПЛАН НАВЧАЛЬНОГО ПРОЦЕСУ ДЕННА'!D64</f>
        <v>0</v>
      </c>
      <c r="E64" s="305">
        <f>'ПЛАН НАВЧАЛЬНОГО ПРОЦЕСУ ДЕННА'!E64</f>
        <v>0</v>
      </c>
      <c r="F64" s="305">
        <f>'ПЛАН НАВЧАЛЬНОГО ПРОЦЕСУ ДЕННА'!F64</f>
        <v>0</v>
      </c>
      <c r="G64" s="306">
        <f>'ПЛАН НАВЧАЛЬНОГО ПРОЦЕСУ ДЕННА'!G64</f>
        <v>0</v>
      </c>
      <c r="H64" s="304">
        <f>'ПЛАН НАВЧАЛЬНОГО ПРОЦЕСУ ДЕННА'!H64</f>
        <v>0</v>
      </c>
      <c r="I64" s="305">
        <f>'ПЛАН НАВЧАЛЬНОГО ПРОЦЕСУ ДЕННА'!I64</f>
        <v>0</v>
      </c>
      <c r="J64" s="305">
        <f>'ПЛАН НАВЧАЛЬНОГО ПРОЦЕСУ ДЕННА'!J64</f>
        <v>0</v>
      </c>
      <c r="K64" s="305">
        <f>'ПЛАН НАВЧАЛЬНОГО ПРОЦЕСУ ДЕННА'!K64</f>
        <v>0</v>
      </c>
      <c r="L64" s="305">
        <f>'ПЛАН НАВЧАЛЬНОГО ПРОЦЕСУ ДЕННА'!L64</f>
        <v>0</v>
      </c>
      <c r="M64" s="305">
        <f>'ПЛАН НАВЧАЛЬНОГО ПРОЦЕСУ ДЕННА'!M64</f>
        <v>0</v>
      </c>
      <c r="N64" s="305">
        <f>'ПЛАН НАВЧАЛЬНОГО ПРОЦЕСУ ДЕННА'!N64</f>
        <v>0</v>
      </c>
      <c r="O64" s="270">
        <f>'ПЛАН НАВЧАЛЬНОГО ПРОЦЕСУ ДЕННА'!O64</f>
        <v>0</v>
      </c>
      <c r="P64" s="270">
        <f>'ПЛАН НАВЧАЛЬНОГО ПРОЦЕСУ ДЕННА'!P64</f>
        <v>0</v>
      </c>
      <c r="Q64" s="486">
        <f>'ПЛАН НАВЧАЛЬНОГО ПРОЦЕСУ ДЕННА'!Q64</f>
        <v>0</v>
      </c>
      <c r="R64" s="487">
        <f>'ПЛАН НАВЧАЛЬНОГО ПРОЦЕСУ ДЕННА'!R64</f>
        <v>0</v>
      </c>
      <c r="S64" s="487">
        <f>'ПЛАН НАВЧАЛЬНОГО ПРОЦЕСУ ДЕННА'!S64</f>
        <v>0</v>
      </c>
      <c r="T64" s="487">
        <f>'ПЛАН НАВЧАЛЬНОГО ПРОЦЕСУ ДЕННА'!T64</f>
        <v>0</v>
      </c>
      <c r="U64" s="487">
        <f>'ПЛАН НАВЧАЛЬНОГО ПРОЦЕСУ ДЕННА'!U64</f>
        <v>0</v>
      </c>
      <c r="V64" s="487">
        <f>'ПЛАН НАВЧАЛЬНОГО ПРОЦЕСУ ДЕННА'!V64</f>
        <v>0</v>
      </c>
      <c r="W64" s="487">
        <f>'ПЛАН НАВЧАЛЬНОГО ПРОЦЕСУ ДЕННА'!W64</f>
        <v>0</v>
      </c>
      <c r="X64" s="307">
        <f>'ПЛАН НАВЧАЛЬНОГО ПРОЦЕСУ ДЕННА'!X64</f>
        <v>0</v>
      </c>
      <c r="Y64" s="145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70"/>
      <c r="AE64" s="370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70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70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70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70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70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70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70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70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70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70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70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70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70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70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70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70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70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70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70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70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70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70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9">
        <f t="shared" si="46"/>
        <v>0</v>
      </c>
      <c r="CF64" s="309">
        <f t="shared" si="16"/>
        <v>0</v>
      </c>
      <c r="CH64" s="310">
        <f t="shared" si="17"/>
        <v>0</v>
      </c>
      <c r="CI64" s="310">
        <f t="shared" si="18"/>
        <v>0</v>
      </c>
      <c r="CJ64" s="310">
        <f t="shared" si="19"/>
        <v>0</v>
      </c>
      <c r="CK64" s="310">
        <f t="shared" si="20"/>
        <v>0</v>
      </c>
      <c r="CL64" s="310">
        <f t="shared" si="21"/>
        <v>0</v>
      </c>
      <c r="CM64" s="310">
        <f t="shared" si="22"/>
        <v>0</v>
      </c>
      <c r="CN64" s="310">
        <f t="shared" si="23"/>
        <v>0</v>
      </c>
      <c r="CO64" s="310">
        <f t="shared" si="24"/>
        <v>0</v>
      </c>
      <c r="CP64" s="311">
        <f t="shared" si="47"/>
        <v>0</v>
      </c>
      <c r="CQ64" s="310">
        <f t="shared" si="50"/>
        <v>0</v>
      </c>
      <c r="CR64" s="310">
        <f t="shared" si="51"/>
        <v>0</v>
      </c>
      <c r="CS64" s="312">
        <f t="shared" si="52"/>
        <v>0</v>
      </c>
      <c r="CT64" s="310">
        <f t="shared" si="53"/>
        <v>0</v>
      </c>
      <c r="CU64" s="310">
        <f t="shared" si="54"/>
        <v>0</v>
      </c>
      <c r="CV64" s="310">
        <f t="shared" si="55"/>
        <v>0</v>
      </c>
      <c r="CW64" s="310">
        <f t="shared" si="56"/>
        <v>0</v>
      </c>
      <c r="CX64" s="310">
        <f t="shared" si="57"/>
        <v>0</v>
      </c>
      <c r="CY64" s="313">
        <f t="shared" si="48"/>
        <v>0</v>
      </c>
      <c r="DC64" s="314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">
      <c r="A65" s="315" t="s">
        <v>24</v>
      </c>
      <c r="B65" s="302"/>
      <c r="C65" s="303"/>
      <c r="D65" s="316"/>
      <c r="E65" s="166"/>
      <c r="F65" s="166"/>
      <c r="G65" s="317"/>
      <c r="H65" s="316"/>
      <c r="I65" s="166"/>
      <c r="J65" s="166"/>
      <c r="K65" s="166"/>
      <c r="L65" s="166"/>
      <c r="M65" s="166"/>
      <c r="N65" s="317"/>
      <c r="O65" s="145"/>
      <c r="P65" s="145"/>
      <c r="Q65" s="129"/>
      <c r="R65" s="130"/>
      <c r="S65" s="130"/>
      <c r="T65" s="130"/>
      <c r="U65" s="130"/>
      <c r="V65" s="130"/>
      <c r="W65" s="11"/>
      <c r="X65" s="318"/>
      <c r="Y65" s="318"/>
      <c r="Z65" s="318"/>
      <c r="AA65" s="318"/>
      <c r="AB65" s="318"/>
      <c r="AC65" s="318"/>
      <c r="AD65" s="319"/>
      <c r="AE65" s="319"/>
      <c r="AF65" s="319"/>
      <c r="AG65" s="320"/>
      <c r="AH65" s="319"/>
      <c r="AI65" s="319"/>
      <c r="AJ65" s="319"/>
      <c r="AK65" s="320"/>
      <c r="AL65" s="319"/>
      <c r="AM65" s="319"/>
      <c r="AN65" s="319"/>
      <c r="AO65" s="320"/>
      <c r="AP65" s="319"/>
      <c r="AQ65" s="319"/>
      <c r="AR65" s="319"/>
      <c r="AS65" s="320"/>
      <c r="AT65" s="319"/>
      <c r="AU65" s="319"/>
      <c r="AV65" s="319"/>
      <c r="AW65" s="320"/>
      <c r="AX65" s="319"/>
      <c r="AY65" s="319"/>
      <c r="AZ65" s="319"/>
      <c r="BA65" s="320"/>
      <c r="BB65" s="319"/>
      <c r="BC65" s="319"/>
      <c r="BD65" s="319"/>
      <c r="BE65" s="320"/>
      <c r="BF65" s="319"/>
      <c r="BG65" s="319"/>
      <c r="BH65" s="319"/>
      <c r="BI65" s="320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9"/>
      <c r="CF65" s="309">
        <f>MAX(BW65:CD65)</f>
        <v>0</v>
      </c>
      <c r="CH65" s="310"/>
      <c r="CI65" s="310"/>
      <c r="CJ65" s="310"/>
      <c r="CK65" s="310"/>
      <c r="CL65" s="310"/>
      <c r="CM65" s="310"/>
      <c r="CN65" s="310"/>
      <c r="CO65" s="310"/>
      <c r="CQ65" s="310"/>
      <c r="CR65" s="310"/>
      <c r="CS65" s="312"/>
      <c r="CT65" s="310"/>
      <c r="CU65" s="310"/>
      <c r="CV65" s="310"/>
      <c r="CW65" s="310"/>
      <c r="CX65" s="310"/>
      <c r="DC65" s="314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">
      <c r="A66" s="315" t="s">
        <v>24</v>
      </c>
      <c r="B66" s="302"/>
      <c r="C66" s="303"/>
      <c r="D66" s="316"/>
      <c r="E66" s="166"/>
      <c r="F66" s="166"/>
      <c r="G66" s="317"/>
      <c r="H66" s="316"/>
      <c r="I66" s="166"/>
      <c r="J66" s="166"/>
      <c r="K66" s="166"/>
      <c r="L66" s="166"/>
      <c r="M66" s="166"/>
      <c r="N66" s="317"/>
      <c r="O66" s="145"/>
      <c r="P66" s="145"/>
      <c r="Q66" s="129"/>
      <c r="R66" s="130"/>
      <c r="S66" s="130"/>
      <c r="T66" s="130"/>
      <c r="U66" s="130"/>
      <c r="V66" s="130"/>
      <c r="W66" s="11"/>
      <c r="X66" s="318"/>
      <c r="Y66" s="318"/>
      <c r="Z66" s="318"/>
      <c r="AA66" s="318"/>
      <c r="AB66" s="318"/>
      <c r="AC66" s="318"/>
      <c r="AD66" s="319"/>
      <c r="AE66" s="319"/>
      <c r="AF66" s="319"/>
      <c r="AG66" s="320"/>
      <c r="AH66" s="319"/>
      <c r="AI66" s="319"/>
      <c r="AJ66" s="319"/>
      <c r="AK66" s="320"/>
      <c r="AL66" s="319"/>
      <c r="AM66" s="319"/>
      <c r="AN66" s="319"/>
      <c r="AO66" s="320"/>
      <c r="AP66" s="319"/>
      <c r="AQ66" s="319"/>
      <c r="AR66" s="319"/>
      <c r="AS66" s="320"/>
      <c r="AT66" s="319"/>
      <c r="AU66" s="319"/>
      <c r="AV66" s="319"/>
      <c r="AW66" s="320"/>
      <c r="AX66" s="319"/>
      <c r="AY66" s="319"/>
      <c r="AZ66" s="319"/>
      <c r="BA66" s="320"/>
      <c r="BB66" s="319"/>
      <c r="BC66" s="319"/>
      <c r="BD66" s="319"/>
      <c r="BE66" s="320"/>
      <c r="BF66" s="319"/>
      <c r="BG66" s="319"/>
      <c r="BH66" s="319"/>
      <c r="BI66" s="320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9"/>
      <c r="CF66" s="309">
        <f>MAX(BW66:CD66)</f>
        <v>0</v>
      </c>
      <c r="CH66" s="310"/>
      <c r="CI66" s="310"/>
      <c r="CJ66" s="310"/>
      <c r="CK66" s="310"/>
      <c r="CL66" s="310"/>
      <c r="CM66" s="310"/>
      <c r="CN66" s="310"/>
      <c r="CO66" s="310"/>
      <c r="CQ66" s="310"/>
      <c r="CR66" s="310"/>
      <c r="CS66" s="312"/>
      <c r="CT66" s="310"/>
      <c r="CU66" s="310"/>
      <c r="CV66" s="310"/>
      <c r="CW66" s="310"/>
      <c r="CX66" s="310"/>
      <c r="DC66" s="314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1.25" hidden="1" x14ac:dyDescent="0.2">
      <c r="A67" s="315" t="s">
        <v>24</v>
      </c>
      <c r="B67" s="302"/>
      <c r="C67" s="303"/>
      <c r="D67" s="316"/>
      <c r="E67" s="166"/>
      <c r="F67" s="166"/>
      <c r="G67" s="317"/>
      <c r="H67" s="316"/>
      <c r="I67" s="166"/>
      <c r="J67" s="166"/>
      <c r="K67" s="166"/>
      <c r="L67" s="166"/>
      <c r="M67" s="166"/>
      <c r="N67" s="317"/>
      <c r="O67" s="145"/>
      <c r="P67" s="145"/>
      <c r="Q67" s="129"/>
      <c r="R67" s="130"/>
      <c r="S67" s="130"/>
      <c r="T67" s="130"/>
      <c r="U67" s="130"/>
      <c r="V67" s="130"/>
      <c r="W67" s="11"/>
      <c r="X67" s="318"/>
      <c r="Y67" s="318"/>
      <c r="Z67" s="318"/>
      <c r="AA67" s="318"/>
      <c r="AB67" s="318"/>
      <c r="AC67" s="318"/>
      <c r="AD67" s="319"/>
      <c r="AE67" s="319"/>
      <c r="AF67" s="319"/>
      <c r="AG67" s="320"/>
      <c r="AH67" s="319"/>
      <c r="AI67" s="319"/>
      <c r="AJ67" s="319"/>
      <c r="AK67" s="320"/>
      <c r="AL67" s="319"/>
      <c r="AM67" s="319"/>
      <c r="AN67" s="319"/>
      <c r="AO67" s="320"/>
      <c r="AP67" s="319"/>
      <c r="AQ67" s="319"/>
      <c r="AR67" s="319"/>
      <c r="AS67" s="320"/>
      <c r="AT67" s="319"/>
      <c r="AU67" s="319"/>
      <c r="AV67" s="319"/>
      <c r="AW67" s="320"/>
      <c r="AX67" s="319"/>
      <c r="AY67" s="319"/>
      <c r="AZ67" s="319"/>
      <c r="BA67" s="320"/>
      <c r="BB67" s="319"/>
      <c r="BC67" s="319"/>
      <c r="BD67" s="319"/>
      <c r="BE67" s="320"/>
      <c r="BF67" s="319"/>
      <c r="BG67" s="319"/>
      <c r="BH67" s="319"/>
      <c r="BI67" s="320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9"/>
      <c r="CF67" s="309">
        <f t="shared" si="16"/>
        <v>0</v>
      </c>
      <c r="CH67" s="310"/>
      <c r="CI67" s="310"/>
      <c r="CJ67" s="310"/>
      <c r="CK67" s="310"/>
      <c r="CL67" s="310"/>
      <c r="CM67" s="310"/>
      <c r="CN67" s="310"/>
      <c r="CO67" s="310"/>
      <c r="CQ67" s="310"/>
      <c r="CR67" s="310"/>
      <c r="CS67" s="312"/>
      <c r="CT67" s="310"/>
      <c r="CU67" s="310"/>
      <c r="CV67" s="310"/>
      <c r="CW67" s="310"/>
      <c r="CX67" s="310"/>
      <c r="DC67" s="314">
        <f t="shared" ref="DC67:DC68" si="63">SUM($AD67:$AD67)+SUM($AH67:$AH67)+SUM($AL67:$AL67)+SUM($AP67:$AP67)+SUM($AT67:$AT67)+SUM($AX67:$AX67)+SUM($BB67:$BB67)+SUM($BF67:$BF67)</f>
        <v>0</v>
      </c>
      <c r="DD67" s="321"/>
      <c r="DE67" s="321"/>
      <c r="DF67" s="321"/>
      <c r="DG67" s="321"/>
      <c r="DH67" s="321"/>
      <c r="DI67" s="321"/>
      <c r="DJ67" s="321"/>
      <c r="DK67" s="321"/>
      <c r="DL67" s="322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1.25" hidden="1" x14ac:dyDescent="0.2">
      <c r="A68" s="315" t="s">
        <v>24</v>
      </c>
      <c r="B68" s="302"/>
      <c r="C68" s="303"/>
      <c r="D68" s="316"/>
      <c r="E68" s="166"/>
      <c r="F68" s="166"/>
      <c r="G68" s="317"/>
      <c r="H68" s="316"/>
      <c r="I68" s="166"/>
      <c r="J68" s="166"/>
      <c r="K68" s="166"/>
      <c r="L68" s="166"/>
      <c r="M68" s="166"/>
      <c r="N68" s="317"/>
      <c r="O68" s="145"/>
      <c r="P68" s="145"/>
      <c r="Q68" s="129"/>
      <c r="R68" s="130"/>
      <c r="S68" s="130"/>
      <c r="T68" s="130"/>
      <c r="U68" s="130"/>
      <c r="V68" s="130"/>
      <c r="W68" s="11"/>
      <c r="X68" s="318"/>
      <c r="Y68" s="318"/>
      <c r="Z68" s="318"/>
      <c r="AA68" s="318"/>
      <c r="AB68" s="318"/>
      <c r="AC68" s="318"/>
      <c r="AD68" s="319"/>
      <c r="AE68" s="319"/>
      <c r="AF68" s="319"/>
      <c r="AG68" s="320"/>
      <c r="AH68" s="319"/>
      <c r="AI68" s="319"/>
      <c r="AJ68" s="319"/>
      <c r="AK68" s="320"/>
      <c r="AL68" s="319"/>
      <c r="AM68" s="319"/>
      <c r="AN68" s="319"/>
      <c r="AO68" s="320"/>
      <c r="AP68" s="319"/>
      <c r="AQ68" s="319"/>
      <c r="AR68" s="319"/>
      <c r="AS68" s="320"/>
      <c r="AT68" s="319"/>
      <c r="AU68" s="319"/>
      <c r="AV68" s="319"/>
      <c r="AW68" s="320"/>
      <c r="AX68" s="319"/>
      <c r="AY68" s="319"/>
      <c r="AZ68" s="319"/>
      <c r="BA68" s="320"/>
      <c r="BB68" s="319"/>
      <c r="BC68" s="319"/>
      <c r="BD68" s="319"/>
      <c r="BE68" s="320"/>
      <c r="BF68" s="319"/>
      <c r="BG68" s="319"/>
      <c r="BH68" s="319"/>
      <c r="BI68" s="320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9"/>
      <c r="CF68" s="309">
        <f t="shared" si="16"/>
        <v>0</v>
      </c>
      <c r="CH68" s="310"/>
      <c r="CI68" s="310"/>
      <c r="CJ68" s="310"/>
      <c r="CK68" s="310"/>
      <c r="CL68" s="310"/>
      <c r="CM68" s="310"/>
      <c r="CN68" s="310"/>
      <c r="CO68" s="310"/>
      <c r="CQ68" s="310"/>
      <c r="CR68" s="310"/>
      <c r="CS68" s="312"/>
      <c r="CT68" s="310"/>
      <c r="CU68" s="310"/>
      <c r="CV68" s="310"/>
      <c r="CW68" s="310"/>
      <c r="CX68" s="310"/>
      <c r="DC68" s="314">
        <f t="shared" si="63"/>
        <v>0</v>
      </c>
      <c r="DD68" s="321"/>
      <c r="DE68" s="321"/>
      <c r="DF68" s="321"/>
      <c r="DG68" s="321"/>
      <c r="DH68" s="321"/>
      <c r="DI68" s="321"/>
      <c r="DJ68" s="321"/>
      <c r="DK68" s="321"/>
      <c r="DL68" s="322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5" t="s">
        <v>24</v>
      </c>
      <c r="B69" s="323" t="s">
        <v>38</v>
      </c>
      <c r="C69" s="324"/>
      <c r="D69" s="180"/>
      <c r="E69" s="180"/>
      <c r="F69" s="180"/>
      <c r="G69" s="180"/>
      <c r="H69" s="180"/>
      <c r="I69" s="325"/>
      <c r="J69" s="325"/>
      <c r="K69" s="180"/>
      <c r="L69" s="180"/>
      <c r="M69" s="180"/>
      <c r="N69" s="180"/>
      <c r="O69" s="180"/>
      <c r="P69" s="180"/>
      <c r="Q69" s="180"/>
      <c r="R69" s="180"/>
      <c r="S69" s="180"/>
      <c r="T69" s="325"/>
      <c r="U69" s="325"/>
      <c r="V69" s="325"/>
      <c r="W69" s="181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64">SUMIF($A15:$A64,"&gt;'#'",Z15:Z64)</f>
        <v>24</v>
      </c>
      <c r="AA69" s="35">
        <f t="shared" si="64"/>
        <v>0</v>
      </c>
      <c r="AB69" s="35">
        <f t="shared" si="64"/>
        <v>28</v>
      </c>
      <c r="AC69" s="35">
        <f t="shared" si="64"/>
        <v>1352</v>
      </c>
      <c r="AD69" s="230">
        <f>SUM(AD15:AD64)</f>
        <v>14</v>
      </c>
      <c r="AE69" s="230">
        <f>SUM(AE15:AE64)</f>
        <v>0</v>
      </c>
      <c r="AF69" s="230">
        <f>SUM(AF15:AF64)</f>
        <v>16</v>
      </c>
      <c r="AG69" s="228">
        <f t="shared" ref="AG69:BI69" si="65">SUM(AG15:AG64)</f>
        <v>29</v>
      </c>
      <c r="AH69" s="230">
        <f t="shared" si="65"/>
        <v>8</v>
      </c>
      <c r="AI69" s="230">
        <f t="shared" si="65"/>
        <v>0</v>
      </c>
      <c r="AJ69" s="230">
        <f t="shared" si="65"/>
        <v>10</v>
      </c>
      <c r="AK69" s="228">
        <f t="shared" si="65"/>
        <v>15</v>
      </c>
      <c r="AL69" s="230">
        <f t="shared" si="65"/>
        <v>2</v>
      </c>
      <c r="AM69" s="230">
        <f t="shared" si="65"/>
        <v>0</v>
      </c>
      <c r="AN69" s="230">
        <f t="shared" si="65"/>
        <v>2</v>
      </c>
      <c r="AO69" s="228">
        <f t="shared" si="65"/>
        <v>2.8</v>
      </c>
      <c r="AP69" s="230">
        <f t="shared" si="65"/>
        <v>0</v>
      </c>
      <c r="AQ69" s="230">
        <f t="shared" si="65"/>
        <v>0</v>
      </c>
      <c r="AR69" s="230">
        <f t="shared" si="65"/>
        <v>0</v>
      </c>
      <c r="AS69" s="228">
        <f t="shared" si="65"/>
        <v>0</v>
      </c>
      <c r="AT69" s="230">
        <f t="shared" si="65"/>
        <v>0</v>
      </c>
      <c r="AU69" s="230">
        <f t="shared" si="65"/>
        <v>0</v>
      </c>
      <c r="AV69" s="230">
        <f t="shared" si="65"/>
        <v>0</v>
      </c>
      <c r="AW69" s="228">
        <f t="shared" si="65"/>
        <v>0</v>
      </c>
      <c r="AX69" s="230">
        <f t="shared" si="65"/>
        <v>0</v>
      </c>
      <c r="AY69" s="230">
        <f t="shared" si="65"/>
        <v>0</v>
      </c>
      <c r="AZ69" s="230">
        <f t="shared" si="65"/>
        <v>0</v>
      </c>
      <c r="BA69" s="228">
        <f t="shared" si="65"/>
        <v>0</v>
      </c>
      <c r="BB69" s="230">
        <f t="shared" si="65"/>
        <v>0</v>
      </c>
      <c r="BC69" s="230">
        <f t="shared" si="65"/>
        <v>0</v>
      </c>
      <c r="BD69" s="230">
        <f t="shared" si="65"/>
        <v>0</v>
      </c>
      <c r="BE69" s="228">
        <f t="shared" si="65"/>
        <v>0</v>
      </c>
      <c r="BF69" s="230">
        <f t="shared" si="65"/>
        <v>0</v>
      </c>
      <c r="BG69" s="230">
        <f t="shared" si="65"/>
        <v>0</v>
      </c>
      <c r="BH69" s="230">
        <f t="shared" si="65"/>
        <v>0</v>
      </c>
      <c r="BI69" s="228">
        <f t="shared" si="65"/>
        <v>0</v>
      </c>
      <c r="BJ69" s="64">
        <f t="shared" si="0"/>
        <v>0.96296296296296291</v>
      </c>
      <c r="BK69" s="54"/>
      <c r="BL69" s="84">
        <f>SUM(BL15:BL68)</f>
        <v>29</v>
      </c>
      <c r="BM69" s="84">
        <f t="shared" ref="BM69:BT69" si="66">SUM(BM15:BM68)</f>
        <v>15</v>
      </c>
      <c r="BN69" s="84">
        <f t="shared" si="66"/>
        <v>2.8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46.8</v>
      </c>
      <c r="BW69" s="37">
        <f>SUM(BW15:BW68)</f>
        <v>29</v>
      </c>
      <c r="BX69" s="37">
        <f t="shared" ref="BX69:CE69" si="67">SUM(BX15:BX68)</f>
        <v>15</v>
      </c>
      <c r="BY69" s="37">
        <f t="shared" si="67"/>
        <v>2.75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10">
        <f t="shared" si="67"/>
        <v>46.75</v>
      </c>
      <c r="CF69" s="224"/>
      <c r="CG69" s="23" t="s">
        <v>35</v>
      </c>
      <c r="CH69" s="78">
        <f>SUM(CH15:CH68)</f>
        <v>5</v>
      </c>
      <c r="CI69" s="78">
        <f t="shared" ref="CI69:CO69" si="68">SUM(CI15:CI68)</f>
        <v>3</v>
      </c>
      <c r="CJ69" s="78">
        <f t="shared" si="68"/>
        <v>1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9</v>
      </c>
      <c r="CQ69" s="78">
        <f>SUM(CQ15:CQ68)</f>
        <v>3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7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7">
        <f t="shared" si="71"/>
        <v>0</v>
      </c>
      <c r="DX69" s="20">
        <f t="shared" ref="DX69:EE69" si="72">SUM(DX15:DX68)</f>
        <v>8</v>
      </c>
      <c r="DY69" s="20">
        <f t="shared" si="72"/>
        <v>5</v>
      </c>
      <c r="DZ69" s="20">
        <f t="shared" si="72"/>
        <v>1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">
      <c r="A70" s="326"/>
      <c r="B70" s="327" t="s">
        <v>25</v>
      </c>
      <c r="C70" s="328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329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150"/>
      <c r="AD70" s="233"/>
      <c r="AE70" s="233"/>
      <c r="AF70" s="233"/>
      <c r="AG70" s="150"/>
      <c r="AH70" s="233"/>
      <c r="AI70" s="233"/>
      <c r="AJ70" s="233"/>
      <c r="AK70" s="150"/>
      <c r="AL70" s="233"/>
      <c r="AM70" s="233"/>
      <c r="AN70" s="233"/>
      <c r="AO70" s="150"/>
      <c r="AP70" s="233"/>
      <c r="AQ70" s="233"/>
      <c r="AR70" s="233"/>
      <c r="AS70" s="150"/>
      <c r="AT70" s="233"/>
      <c r="AU70" s="233"/>
      <c r="AV70" s="233"/>
      <c r="AW70" s="150"/>
      <c r="AX70" s="233"/>
      <c r="AY70" s="233"/>
      <c r="AZ70" s="233"/>
      <c r="BA70" s="150"/>
      <c r="BB70" s="233"/>
      <c r="BC70" s="233"/>
      <c r="BD70" s="233"/>
      <c r="BE70" s="150"/>
      <c r="BF70" s="233"/>
      <c r="BG70" s="233"/>
      <c r="BH70" s="233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1"/>
      <c r="CF70" s="225"/>
      <c r="DD70" s="672" t="s">
        <v>150</v>
      </c>
      <c r="DE70" s="673"/>
      <c r="DF70" s="673"/>
      <c r="DG70" s="673"/>
      <c r="DH70" s="673"/>
      <c r="DI70" s="673"/>
      <c r="DJ70" s="673"/>
      <c r="DK70" s="674"/>
      <c r="DL70" s="134" t="s">
        <v>35</v>
      </c>
      <c r="DM70" s="672" t="s">
        <v>151</v>
      </c>
      <c r="DN70" s="673"/>
      <c r="DO70" s="673"/>
      <c r="DP70" s="673"/>
      <c r="DQ70" s="673"/>
      <c r="DR70" s="673"/>
      <c r="DS70" s="673"/>
      <c r="DT70" s="674"/>
      <c r="DU70" s="134" t="s">
        <v>35</v>
      </c>
    </row>
    <row r="71" spans="1:135" s="19" customFormat="1" ht="13.5" customHeight="1" x14ac:dyDescent="0.2">
      <c r="A71" s="296" t="s">
        <v>249</v>
      </c>
      <c r="B71" s="330" t="s">
        <v>149</v>
      </c>
      <c r="C71" s="331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233"/>
      <c r="AE71" s="233"/>
      <c r="AF71" s="233"/>
      <c r="AG71" s="150"/>
      <c r="AH71" s="233"/>
      <c r="AI71" s="233"/>
      <c r="AJ71" s="233"/>
      <c r="AK71" s="150"/>
      <c r="AL71" s="233"/>
      <c r="AM71" s="233"/>
      <c r="AN71" s="233"/>
      <c r="AO71" s="150"/>
      <c r="AP71" s="233"/>
      <c r="AQ71" s="233"/>
      <c r="AR71" s="233"/>
      <c r="AS71" s="150"/>
      <c r="AT71" s="233"/>
      <c r="AU71" s="233"/>
      <c r="AV71" s="233"/>
      <c r="AW71" s="150"/>
      <c r="AX71" s="233"/>
      <c r="AY71" s="233"/>
      <c r="AZ71" s="233"/>
      <c r="BA71" s="150"/>
      <c r="BB71" s="233"/>
      <c r="BC71" s="233"/>
      <c r="BD71" s="233"/>
      <c r="BE71" s="150"/>
      <c r="BF71" s="233"/>
      <c r="BG71" s="233"/>
      <c r="BH71" s="233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1"/>
      <c r="CF71" s="225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76</v>
      </c>
    </row>
    <row r="72" spans="1:135" s="19" customFormat="1" x14ac:dyDescent="0.2">
      <c r="A72" s="22" t="str">
        <f>'ПЛАН НАВЧАЛЬНОГО ПРОЦЕСУ ДЕННА'!A72</f>
        <v>1.2.01</v>
      </c>
      <c r="B72" s="410" t="str">
        <f>'ПЛАН НАВЧАЛЬНОГО ПРОЦЕСУ ДЕННА'!B72</f>
        <v>Аналiз фінансовоi звiтностi</v>
      </c>
      <c r="C72" s="411" t="str">
        <f>'ПЛАН НАВЧАЛЬНОГО ПРОЦЕСУ ДЕННА'!C72</f>
        <v>ОбОп</v>
      </c>
      <c r="D72" s="270">
        <f>'ПЛАН НАВЧАЛЬНОГО ПРОЦЕСУ ДЕННА'!D72</f>
        <v>0</v>
      </c>
      <c r="E72" s="270">
        <f>'ПЛАН НАВЧАЛЬНОГО ПРОЦЕСУ ДЕННА'!E72</f>
        <v>0</v>
      </c>
      <c r="F72" s="270">
        <f>'ПЛАН НАВЧАЛЬНОГО ПРОЦЕСУ ДЕННА'!F72</f>
        <v>0</v>
      </c>
      <c r="G72" s="270">
        <f>'ПЛАН НАВЧАЛЬНОГО ПРОЦЕСУ ДЕННА'!G72</f>
        <v>0</v>
      </c>
      <c r="H72" s="270">
        <f>'ПЛАН НАВЧАЛЬНОГО ПРОЦЕСУ ДЕННА'!H72</f>
        <v>0</v>
      </c>
      <c r="I72" s="270">
        <f>'ПЛАН НАВЧАЛЬНОГО ПРОЦЕСУ ДЕННА'!I72</f>
        <v>0</v>
      </c>
      <c r="J72" s="270">
        <f>'ПЛАН НАВЧАЛЬНОГО ПРОЦЕСУ ДЕННА'!J72</f>
        <v>0</v>
      </c>
      <c r="K72" s="270">
        <f>'ПЛАН НАВЧАЛЬНОГО ПРОЦЕСУ ДЕННА'!K72</f>
        <v>0</v>
      </c>
      <c r="L72" s="270">
        <f>'ПЛАН НАВЧАЛЬНОГО ПРОЦЕСУ ДЕННА'!L72</f>
        <v>0</v>
      </c>
      <c r="M72" s="270">
        <f>'ПЛАН НАВЧАЛЬНОГО ПРОЦЕСУ ДЕННА'!M72</f>
        <v>0</v>
      </c>
      <c r="N72" s="270">
        <f>'ПЛАН НАВЧАЛЬНОГО ПРОЦЕСУ ДЕННА'!N72</f>
        <v>0</v>
      </c>
      <c r="O72" s="307">
        <f>'ПЛАН НАВЧАЛЬНОГО ПРОЦЕСУ ДЕННА'!O72</f>
        <v>0</v>
      </c>
      <c r="P72" s="307">
        <f>'ПЛАН НАВЧАЛЬНОГО ПРОЦЕСУ ДЕННА'!P72</f>
        <v>1</v>
      </c>
      <c r="Q72" s="270">
        <f>'ПЛАН НАВЧАЛЬНОГО ПРОЦЕСУ ДЕННА'!Q72</f>
        <v>0</v>
      </c>
      <c r="R72" s="270">
        <f>'ПЛАН НАВЧАЛЬНОГО ПРОЦЕСУ ДЕННА'!R72</f>
        <v>0</v>
      </c>
      <c r="S72" s="270">
        <f>'ПЛАН НАВЧАЛЬНОГО ПРОЦЕСУ ДЕННА'!S72</f>
        <v>0</v>
      </c>
      <c r="T72" s="270">
        <f>'ПЛАН НАВЧАЛЬНОГО ПРОЦЕСУ ДЕННА'!T72</f>
        <v>0</v>
      </c>
      <c r="U72" s="270">
        <f>'ПЛАН НАВЧАЛЬНОГО ПРОЦЕСУ ДЕННА'!U72</f>
        <v>0</v>
      </c>
      <c r="V72" s="270">
        <f>'ПЛАН НАВЧАЛЬНОГО ПРОЦЕСУ ДЕННА'!V72</f>
        <v>0</v>
      </c>
      <c r="W72" s="270">
        <f>'ПЛАН НАВЧАЛЬНОГО ПРОЦЕСУ ДЕННА'!W72</f>
        <v>0</v>
      </c>
      <c r="X72" s="145">
        <f t="shared" ref="X72:X79" si="73">Y72*$BR$7</f>
        <v>30</v>
      </c>
      <c r="Y72" s="145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308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8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8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1</v>
      </c>
      <c r="AH72" s="308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8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8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0</v>
      </c>
      <c r="AL72" s="308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8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8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8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8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8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8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8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8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8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8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8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8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8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8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8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8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8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3"/>
      <c r="CF72" s="22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4">
        <f t="shared" ref="DC72:DC79" si="87">SUM($AD72:$AD72)+SUM($AH72:$AH72)+SUM($AL72:$AL72)+SUM($AP72:$AP72)+SUM($AT72:$AT72)+SUM($AX72:$AX72)+SUM($BB72:$BB72)+SUM($BF72:$BF72)</f>
        <v>0</v>
      </c>
      <c r="DD72" s="321">
        <f t="shared" ref="DD72:DD79" si="88">IF(VALUE($O72)=1,BP$6,0)</f>
        <v>0</v>
      </c>
      <c r="DE72" s="321">
        <f t="shared" ref="DE72:DE79" si="89">IF(VALUE($O72)=2,BP$6,0)</f>
        <v>0</v>
      </c>
      <c r="DF72" s="321">
        <f t="shared" ref="DF72:DF79" si="90">IF(VALUE($O72)=3,BP$6,0)</f>
        <v>0</v>
      </c>
      <c r="DG72" s="321">
        <f t="shared" ref="DG72:DG79" si="91">IF(VALUE($O72)=4,BP$6,0)</f>
        <v>0</v>
      </c>
      <c r="DH72" s="321">
        <f t="shared" ref="DH72:DH79" si="92">IF(VALUE($O72)=5,BP$6,0)</f>
        <v>0</v>
      </c>
      <c r="DI72" s="321">
        <f t="shared" ref="DI72:DI79" si="93">IF(VALUE($O72)=6,BP$6,0)</f>
        <v>0</v>
      </c>
      <c r="DJ72" s="321">
        <f t="shared" ref="DJ72:DJ79" si="94">IF(VALUE($O72)=7,BP$6,0)</f>
        <v>0</v>
      </c>
      <c r="DK72" s="321">
        <f t="shared" ref="DK72:DK79" si="95">IF(VALUE($O72)=8,BP$6,0)</f>
        <v>0</v>
      </c>
      <c r="DL72" s="322">
        <f t="shared" ref="DL72:DL79" si="96">SUM(DD72:DK72)+DU72</f>
        <v>1</v>
      </c>
      <c r="DM72" s="321">
        <f t="shared" ref="DM72:DM79" si="97">IF(VALUE($P72)=1,$BL$6,0)</f>
        <v>1</v>
      </c>
      <c r="DN72" s="321">
        <f t="shared" ref="DN72:DN79" si="98">IF(VALUE($P72)=2,$BL$6,0)</f>
        <v>0</v>
      </c>
      <c r="DO72" s="321">
        <f t="shared" ref="DO72:DO79" si="99">IF(VALUE($P72)=3,$BL$6,0)</f>
        <v>0</v>
      </c>
      <c r="DP72" s="321">
        <f t="shared" ref="DP72:DP79" si="100">IF(VALUE($P72)=4,$BL$6,0)</f>
        <v>0</v>
      </c>
      <c r="DQ72" s="321">
        <f t="shared" ref="DQ72:DQ79" si="101">IF(VALUE($P72)=5,$BL$6,0)</f>
        <v>0</v>
      </c>
      <c r="DR72" s="321">
        <f t="shared" ref="DR72:DR79" si="102">IF(VALUE($P72)=6,$BL$6,0)</f>
        <v>0</v>
      </c>
      <c r="DS72" s="321">
        <f t="shared" ref="DS72:DS79" si="103">IF(VALUE($P72)=7,$BL$6,0)</f>
        <v>0</v>
      </c>
      <c r="DT72" s="321">
        <f t="shared" ref="DT72:DT79" si="104">IF(VALUE($P72)=8,$BL$6,0)</f>
        <v>0</v>
      </c>
      <c r="DU72" s="322">
        <f t="shared" ref="DU72:DU79" si="105">SUM(DM72:DT72)</f>
        <v>1</v>
      </c>
    </row>
    <row r="73" spans="1:135" s="19" customFormat="1" hidden="1" x14ac:dyDescent="0.2">
      <c r="A73" s="22" t="str">
        <f>'ПЛАН НАВЧАЛЬНОГО ПРОЦЕСУ ДЕННА'!A73</f>
        <v>1.2.02</v>
      </c>
      <c r="B73" s="410">
        <f>'ПЛАН НАВЧАЛЬНОГО ПРОЦЕСУ ДЕННА'!B73</f>
        <v>0</v>
      </c>
      <c r="C73" s="411">
        <f>'ПЛАН НАВЧАЛЬНОГО ПРОЦЕСУ ДЕННА'!C73</f>
        <v>0</v>
      </c>
      <c r="D73" s="270">
        <f>'ПЛАН НАВЧАЛЬНОГО ПРОЦЕСУ ДЕННА'!D73</f>
        <v>0</v>
      </c>
      <c r="E73" s="270">
        <f>'ПЛАН НАВЧАЛЬНОГО ПРОЦЕСУ ДЕННА'!E73</f>
        <v>0</v>
      </c>
      <c r="F73" s="270">
        <f>'ПЛАН НАВЧАЛЬНОГО ПРОЦЕСУ ДЕННА'!F73</f>
        <v>0</v>
      </c>
      <c r="G73" s="270">
        <f>'ПЛАН НАВЧАЛЬНОГО ПРОЦЕСУ ДЕННА'!G73</f>
        <v>0</v>
      </c>
      <c r="H73" s="270">
        <f>'ПЛАН НАВЧАЛЬНОГО ПРОЦЕСУ ДЕННА'!H73</f>
        <v>0</v>
      </c>
      <c r="I73" s="270">
        <f>'ПЛАН НАВЧАЛЬНОГО ПРОЦЕСУ ДЕННА'!I73</f>
        <v>0</v>
      </c>
      <c r="J73" s="270">
        <f>'ПЛАН НАВЧАЛЬНОГО ПРОЦЕСУ ДЕННА'!J73</f>
        <v>0</v>
      </c>
      <c r="K73" s="270">
        <f>'ПЛАН НАВЧАЛЬНОГО ПРОЦЕСУ ДЕННА'!K73</f>
        <v>0</v>
      </c>
      <c r="L73" s="270">
        <f>'ПЛАН НАВЧАЛЬНОГО ПРОЦЕСУ ДЕННА'!L73</f>
        <v>0</v>
      </c>
      <c r="M73" s="270">
        <f>'ПЛАН НАВЧАЛЬНОГО ПРОЦЕСУ ДЕННА'!M73</f>
        <v>0</v>
      </c>
      <c r="N73" s="270">
        <f>'ПЛАН НАВЧАЛЬНОГО ПРОЦЕСУ ДЕННА'!N73</f>
        <v>0</v>
      </c>
      <c r="O73" s="307">
        <f>'ПЛАН НАВЧАЛЬНОГО ПРОЦЕСУ ДЕННА'!O73</f>
        <v>0</v>
      </c>
      <c r="P73" s="307">
        <f>'ПЛАН НАВЧАЛЬНОГО ПРОЦЕСУ ДЕННА'!P73</f>
        <v>0</v>
      </c>
      <c r="Q73" s="270">
        <f>'ПЛАН НАВЧАЛЬНОГО ПРОЦЕСУ ДЕННА'!Q73</f>
        <v>0</v>
      </c>
      <c r="R73" s="270">
        <f>'ПЛАН НАВЧАЛЬНОГО ПРОЦЕСУ ДЕННА'!R73</f>
        <v>0</v>
      </c>
      <c r="S73" s="270">
        <f>'ПЛАН НАВЧАЛЬНОГО ПРОЦЕСУ ДЕННА'!S73</f>
        <v>0</v>
      </c>
      <c r="T73" s="270">
        <f>'ПЛАН НАВЧАЛЬНОГО ПРОЦЕСУ ДЕННА'!T73</f>
        <v>0</v>
      </c>
      <c r="U73" s="270">
        <f>'ПЛАН НАВЧАЛЬНОГО ПРОЦЕСУ ДЕННА'!U73</f>
        <v>0</v>
      </c>
      <c r="V73" s="270">
        <f>'ПЛАН НАВЧАЛЬНОГО ПРОЦЕСУ ДЕННА'!V73</f>
        <v>0</v>
      </c>
      <c r="W73" s="270">
        <f>'ПЛАН НАВЧАЛЬНОГО ПРОЦЕСУ ДЕННА'!W73</f>
        <v>0</v>
      </c>
      <c r="X73" s="145">
        <f t="shared" si="73"/>
        <v>0</v>
      </c>
      <c r="Y73" s="145">
        <f>'ПЛАН НАВЧАЛЬНОГО ПРОЦЕСУ ДЕННА'!Y73</f>
        <v>0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0</v>
      </c>
      <c r="AD73" s="308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8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8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8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8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8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0</v>
      </c>
      <c r="AL73" s="308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8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8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8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8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8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8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8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8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8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8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8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8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8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8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8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8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8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0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3"/>
      <c r="CF73" s="22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4">
        <f t="shared" si="87"/>
        <v>0</v>
      </c>
      <c r="DD73" s="321">
        <f t="shared" si="88"/>
        <v>0</v>
      </c>
      <c r="DE73" s="321">
        <f t="shared" si="89"/>
        <v>0</v>
      </c>
      <c r="DF73" s="321">
        <f t="shared" si="90"/>
        <v>0</v>
      </c>
      <c r="DG73" s="321">
        <f t="shared" si="91"/>
        <v>0</v>
      </c>
      <c r="DH73" s="321">
        <f t="shared" si="92"/>
        <v>0</v>
      </c>
      <c r="DI73" s="321">
        <f t="shared" si="93"/>
        <v>0</v>
      </c>
      <c r="DJ73" s="321">
        <f t="shared" si="94"/>
        <v>0</v>
      </c>
      <c r="DK73" s="321">
        <f t="shared" si="95"/>
        <v>0</v>
      </c>
      <c r="DL73" s="322">
        <f t="shared" si="96"/>
        <v>0</v>
      </c>
      <c r="DM73" s="321">
        <f t="shared" si="97"/>
        <v>0</v>
      </c>
      <c r="DN73" s="321">
        <f t="shared" si="98"/>
        <v>0</v>
      </c>
      <c r="DO73" s="321">
        <f t="shared" si="99"/>
        <v>0</v>
      </c>
      <c r="DP73" s="321">
        <f t="shared" si="100"/>
        <v>0</v>
      </c>
      <c r="DQ73" s="321">
        <f t="shared" si="101"/>
        <v>0</v>
      </c>
      <c r="DR73" s="321">
        <f t="shared" si="102"/>
        <v>0</v>
      </c>
      <c r="DS73" s="321">
        <f t="shared" si="103"/>
        <v>0</v>
      </c>
      <c r="DT73" s="321">
        <f t="shared" si="104"/>
        <v>0</v>
      </c>
      <c r="DU73" s="322">
        <f t="shared" si="105"/>
        <v>0</v>
      </c>
    </row>
    <row r="74" spans="1:135" s="19" customFormat="1" hidden="1" x14ac:dyDescent="0.2">
      <c r="A74" s="22" t="str">
        <f>'ПЛАН НАВЧАЛЬНОГО ПРОЦЕСУ ДЕННА'!A74</f>
        <v>1.2.03</v>
      </c>
      <c r="B74" s="410">
        <f>'ПЛАН НАВЧАЛЬНОГО ПРОЦЕСУ ДЕННА'!B74</f>
        <v>0</v>
      </c>
      <c r="C74" s="411">
        <f>'ПЛАН НАВЧАЛЬНОГО ПРОЦЕСУ ДЕННА'!C74</f>
        <v>0</v>
      </c>
      <c r="D74" s="270">
        <f>'ПЛАН НАВЧАЛЬНОГО ПРОЦЕСУ ДЕННА'!D74</f>
        <v>0</v>
      </c>
      <c r="E74" s="270">
        <f>'ПЛАН НАВЧАЛЬНОГО ПРОЦЕСУ ДЕННА'!E74</f>
        <v>0</v>
      </c>
      <c r="F74" s="270">
        <f>'ПЛАН НАВЧАЛЬНОГО ПРОЦЕСУ ДЕННА'!F74</f>
        <v>0</v>
      </c>
      <c r="G74" s="270">
        <f>'ПЛАН НАВЧАЛЬНОГО ПРОЦЕСУ ДЕННА'!G74</f>
        <v>0</v>
      </c>
      <c r="H74" s="270">
        <f>'ПЛАН НАВЧАЛЬНОГО ПРОЦЕСУ ДЕННА'!H74</f>
        <v>0</v>
      </c>
      <c r="I74" s="270">
        <f>'ПЛАН НАВЧАЛЬНОГО ПРОЦЕСУ ДЕННА'!I74</f>
        <v>0</v>
      </c>
      <c r="J74" s="270">
        <f>'ПЛАН НАВЧАЛЬНОГО ПРОЦЕСУ ДЕННА'!J74</f>
        <v>0</v>
      </c>
      <c r="K74" s="270">
        <f>'ПЛАН НАВЧАЛЬНОГО ПРОЦЕСУ ДЕННА'!K74</f>
        <v>0</v>
      </c>
      <c r="L74" s="270">
        <f>'ПЛАН НАВЧАЛЬНОГО ПРОЦЕСУ ДЕННА'!L74</f>
        <v>0</v>
      </c>
      <c r="M74" s="270">
        <f>'ПЛАН НАВЧАЛЬНОГО ПРОЦЕСУ ДЕННА'!M74</f>
        <v>0</v>
      </c>
      <c r="N74" s="270">
        <f>'ПЛАН НАВЧАЛЬНОГО ПРОЦЕСУ ДЕННА'!N74</f>
        <v>0</v>
      </c>
      <c r="O74" s="307">
        <f>'ПЛАН НАВЧАЛЬНОГО ПРОЦЕСУ ДЕННА'!O74</f>
        <v>0</v>
      </c>
      <c r="P74" s="307">
        <f>'ПЛАН НАВЧАЛЬНОГО ПРОЦЕСУ ДЕННА'!P74</f>
        <v>0</v>
      </c>
      <c r="Q74" s="270">
        <f>'ПЛАН НАВЧАЛЬНОГО ПРОЦЕСУ ДЕННА'!Q74</f>
        <v>0</v>
      </c>
      <c r="R74" s="270">
        <f>'ПЛАН НАВЧАЛЬНОГО ПРОЦЕСУ ДЕННА'!R74</f>
        <v>0</v>
      </c>
      <c r="S74" s="270">
        <f>'ПЛАН НАВЧАЛЬНОГО ПРОЦЕСУ ДЕННА'!S74</f>
        <v>0</v>
      </c>
      <c r="T74" s="270">
        <f>'ПЛАН НАВЧАЛЬНОГО ПРОЦЕСУ ДЕННА'!T74</f>
        <v>0</v>
      </c>
      <c r="U74" s="270">
        <f>'ПЛАН НАВЧАЛЬНОГО ПРОЦЕСУ ДЕННА'!U74</f>
        <v>0</v>
      </c>
      <c r="V74" s="270">
        <f>'ПЛАН НАВЧАЛЬНОГО ПРОЦЕСУ ДЕННА'!V74</f>
        <v>0</v>
      </c>
      <c r="W74" s="270">
        <f>'ПЛАН НАВЧАЛЬНОГО ПРОЦЕСУ ДЕННА'!W74</f>
        <v>0</v>
      </c>
      <c r="X74" s="145">
        <f t="shared" si="73"/>
        <v>0</v>
      </c>
      <c r="Y74" s="145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8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8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8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8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8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8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8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8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8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8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8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8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8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8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8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8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8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8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8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8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8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8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8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8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3"/>
      <c r="CF74" s="22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4">
        <f t="shared" si="87"/>
        <v>0</v>
      </c>
      <c r="DD74" s="321">
        <f t="shared" si="88"/>
        <v>0</v>
      </c>
      <c r="DE74" s="321">
        <f t="shared" si="89"/>
        <v>0</v>
      </c>
      <c r="DF74" s="321">
        <f t="shared" si="90"/>
        <v>0</v>
      </c>
      <c r="DG74" s="321">
        <f t="shared" si="91"/>
        <v>0</v>
      </c>
      <c r="DH74" s="321">
        <f t="shared" si="92"/>
        <v>0</v>
      </c>
      <c r="DI74" s="321">
        <f t="shared" si="93"/>
        <v>0</v>
      </c>
      <c r="DJ74" s="321">
        <f t="shared" si="94"/>
        <v>0</v>
      </c>
      <c r="DK74" s="321">
        <f t="shared" si="95"/>
        <v>0</v>
      </c>
      <c r="DL74" s="322">
        <f t="shared" si="96"/>
        <v>0</v>
      </c>
      <c r="DM74" s="321">
        <f t="shared" si="97"/>
        <v>0</v>
      </c>
      <c r="DN74" s="321">
        <f t="shared" si="98"/>
        <v>0</v>
      </c>
      <c r="DO74" s="321">
        <f t="shared" si="99"/>
        <v>0</v>
      </c>
      <c r="DP74" s="321">
        <f t="shared" si="100"/>
        <v>0</v>
      </c>
      <c r="DQ74" s="321">
        <f t="shared" si="101"/>
        <v>0</v>
      </c>
      <c r="DR74" s="321">
        <f t="shared" si="102"/>
        <v>0</v>
      </c>
      <c r="DS74" s="321">
        <f t="shared" si="103"/>
        <v>0</v>
      </c>
      <c r="DT74" s="321">
        <f t="shared" si="104"/>
        <v>0</v>
      </c>
      <c r="DU74" s="322">
        <f t="shared" si="105"/>
        <v>0</v>
      </c>
    </row>
    <row r="75" spans="1:135" s="19" customFormat="1" hidden="1" x14ac:dyDescent="0.2">
      <c r="A75" s="22" t="str">
        <f>'ПЛАН НАВЧАЛЬНОГО ПРОЦЕСУ ДЕННА'!A75</f>
        <v>1.2.04</v>
      </c>
      <c r="B75" s="410">
        <f>'ПЛАН НАВЧАЛЬНОГО ПРОЦЕСУ ДЕННА'!B75</f>
        <v>0</v>
      </c>
      <c r="C75" s="411">
        <f>'ПЛАН НАВЧАЛЬНОГО ПРОЦЕСУ ДЕННА'!C75</f>
        <v>0</v>
      </c>
      <c r="D75" s="270">
        <f>'ПЛАН НАВЧАЛЬНОГО ПРОЦЕСУ ДЕННА'!D75</f>
        <v>0</v>
      </c>
      <c r="E75" s="270">
        <f>'ПЛАН НАВЧАЛЬНОГО ПРОЦЕСУ ДЕННА'!E75</f>
        <v>0</v>
      </c>
      <c r="F75" s="270">
        <f>'ПЛАН НАВЧАЛЬНОГО ПРОЦЕСУ ДЕННА'!F75</f>
        <v>0</v>
      </c>
      <c r="G75" s="270">
        <f>'ПЛАН НАВЧАЛЬНОГО ПРОЦЕСУ ДЕННА'!G75</f>
        <v>0</v>
      </c>
      <c r="H75" s="270">
        <f>'ПЛАН НАВЧАЛЬНОГО ПРОЦЕСУ ДЕННА'!H75</f>
        <v>0</v>
      </c>
      <c r="I75" s="270">
        <f>'ПЛАН НАВЧАЛЬНОГО ПРОЦЕСУ ДЕННА'!I75</f>
        <v>0</v>
      </c>
      <c r="J75" s="270">
        <f>'ПЛАН НАВЧАЛЬНОГО ПРОЦЕСУ ДЕННА'!J75</f>
        <v>0</v>
      </c>
      <c r="K75" s="270">
        <f>'ПЛАН НАВЧАЛЬНОГО ПРОЦЕСУ ДЕННА'!K75</f>
        <v>0</v>
      </c>
      <c r="L75" s="270">
        <f>'ПЛАН НАВЧАЛЬНОГО ПРОЦЕСУ ДЕННА'!L75</f>
        <v>0</v>
      </c>
      <c r="M75" s="270">
        <f>'ПЛАН НАВЧАЛЬНОГО ПРОЦЕСУ ДЕННА'!M75</f>
        <v>0</v>
      </c>
      <c r="N75" s="270">
        <f>'ПЛАН НАВЧАЛЬНОГО ПРОЦЕСУ ДЕННА'!N75</f>
        <v>0</v>
      </c>
      <c r="O75" s="307">
        <f>'ПЛАН НАВЧАЛЬНОГО ПРОЦЕСУ ДЕННА'!O75</f>
        <v>0</v>
      </c>
      <c r="P75" s="307">
        <f>'ПЛАН НАВЧАЛЬНОГО ПРОЦЕСУ ДЕННА'!P75</f>
        <v>0</v>
      </c>
      <c r="Q75" s="270">
        <f>'ПЛАН НАВЧАЛЬНОГО ПРОЦЕСУ ДЕННА'!Q75</f>
        <v>0</v>
      </c>
      <c r="R75" s="270">
        <f>'ПЛАН НАВЧАЛЬНОГО ПРОЦЕСУ ДЕННА'!R75</f>
        <v>0</v>
      </c>
      <c r="S75" s="270">
        <f>'ПЛАН НАВЧАЛЬНОГО ПРОЦЕСУ ДЕННА'!S75</f>
        <v>0</v>
      </c>
      <c r="T75" s="270">
        <f>'ПЛАН НАВЧАЛЬНОГО ПРОЦЕСУ ДЕННА'!T75</f>
        <v>0</v>
      </c>
      <c r="U75" s="270">
        <f>'ПЛАН НАВЧАЛЬНОГО ПРОЦЕСУ ДЕННА'!U75</f>
        <v>0</v>
      </c>
      <c r="V75" s="270">
        <f>'ПЛАН НАВЧАЛЬНОГО ПРОЦЕСУ ДЕННА'!V75</f>
        <v>0</v>
      </c>
      <c r="W75" s="270">
        <f>'ПЛАН НАВЧАЛЬНОГО ПРОЦЕСУ ДЕННА'!W75</f>
        <v>0</v>
      </c>
      <c r="X75" s="145">
        <f t="shared" si="73"/>
        <v>0</v>
      </c>
      <c r="Y75" s="145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8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8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8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8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8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8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8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8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8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8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8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8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8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8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8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8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8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8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8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8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8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8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8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8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3"/>
      <c r="CF75" s="22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4">
        <f t="shared" si="87"/>
        <v>0</v>
      </c>
      <c r="DD75" s="321">
        <f t="shared" si="88"/>
        <v>0</v>
      </c>
      <c r="DE75" s="321">
        <f t="shared" si="89"/>
        <v>0</v>
      </c>
      <c r="DF75" s="321">
        <f t="shared" si="90"/>
        <v>0</v>
      </c>
      <c r="DG75" s="321">
        <f t="shared" si="91"/>
        <v>0</v>
      </c>
      <c r="DH75" s="321">
        <f t="shared" si="92"/>
        <v>0</v>
      </c>
      <c r="DI75" s="321">
        <f t="shared" si="93"/>
        <v>0</v>
      </c>
      <c r="DJ75" s="321">
        <f t="shared" si="94"/>
        <v>0</v>
      </c>
      <c r="DK75" s="321">
        <f t="shared" si="95"/>
        <v>0</v>
      </c>
      <c r="DL75" s="322">
        <f t="shared" si="96"/>
        <v>0</v>
      </c>
      <c r="DM75" s="321">
        <f t="shared" si="97"/>
        <v>0</v>
      </c>
      <c r="DN75" s="321">
        <f t="shared" si="98"/>
        <v>0</v>
      </c>
      <c r="DO75" s="321">
        <f t="shared" si="99"/>
        <v>0</v>
      </c>
      <c r="DP75" s="321">
        <f t="shared" si="100"/>
        <v>0</v>
      </c>
      <c r="DQ75" s="321">
        <f t="shared" si="101"/>
        <v>0</v>
      </c>
      <c r="DR75" s="321">
        <f t="shared" si="102"/>
        <v>0</v>
      </c>
      <c r="DS75" s="321">
        <f t="shared" si="103"/>
        <v>0</v>
      </c>
      <c r="DT75" s="321">
        <f t="shared" si="104"/>
        <v>0</v>
      </c>
      <c r="DU75" s="322">
        <f t="shared" si="105"/>
        <v>0</v>
      </c>
    </row>
    <row r="76" spans="1:135" s="19" customFormat="1" hidden="1" x14ac:dyDescent="0.2">
      <c r="A76" s="22" t="str">
        <f>'ПЛАН НАВЧАЛЬНОГО ПРОЦЕСУ ДЕННА'!A76</f>
        <v>1.2.05</v>
      </c>
      <c r="B76" s="410">
        <f>'ПЛАН НАВЧАЛЬНОГО ПРОЦЕСУ ДЕННА'!B76</f>
        <v>0</v>
      </c>
      <c r="C76" s="411">
        <f>'ПЛАН НАВЧАЛЬНОГО ПРОЦЕСУ ДЕННА'!C76</f>
        <v>0</v>
      </c>
      <c r="D76" s="270">
        <f>'ПЛАН НАВЧАЛЬНОГО ПРОЦЕСУ ДЕННА'!D76</f>
        <v>0</v>
      </c>
      <c r="E76" s="270">
        <f>'ПЛАН НАВЧАЛЬНОГО ПРОЦЕСУ ДЕННА'!E76</f>
        <v>0</v>
      </c>
      <c r="F76" s="270">
        <f>'ПЛАН НАВЧАЛЬНОГО ПРОЦЕСУ ДЕННА'!F76</f>
        <v>0</v>
      </c>
      <c r="G76" s="270">
        <f>'ПЛАН НАВЧАЛЬНОГО ПРОЦЕСУ ДЕННА'!G76</f>
        <v>0</v>
      </c>
      <c r="H76" s="270">
        <f>'ПЛАН НАВЧАЛЬНОГО ПРОЦЕСУ ДЕННА'!H76</f>
        <v>0</v>
      </c>
      <c r="I76" s="270">
        <f>'ПЛАН НАВЧАЛЬНОГО ПРОЦЕСУ ДЕННА'!I76</f>
        <v>0</v>
      </c>
      <c r="J76" s="270">
        <f>'ПЛАН НАВЧАЛЬНОГО ПРОЦЕСУ ДЕННА'!J76</f>
        <v>0</v>
      </c>
      <c r="K76" s="270">
        <f>'ПЛАН НАВЧАЛЬНОГО ПРОЦЕСУ ДЕННА'!K76</f>
        <v>0</v>
      </c>
      <c r="L76" s="270">
        <f>'ПЛАН НАВЧАЛЬНОГО ПРОЦЕСУ ДЕННА'!L76</f>
        <v>0</v>
      </c>
      <c r="M76" s="270">
        <f>'ПЛАН НАВЧАЛЬНОГО ПРОЦЕСУ ДЕННА'!M76</f>
        <v>0</v>
      </c>
      <c r="N76" s="270">
        <f>'ПЛАН НАВЧАЛЬНОГО ПРОЦЕСУ ДЕННА'!N76</f>
        <v>0</v>
      </c>
      <c r="O76" s="307">
        <f>'ПЛАН НАВЧАЛЬНОГО ПРОЦЕСУ ДЕННА'!O76</f>
        <v>0</v>
      </c>
      <c r="P76" s="307">
        <f>'ПЛАН НАВЧАЛЬНОГО ПРОЦЕСУ ДЕННА'!P76</f>
        <v>0</v>
      </c>
      <c r="Q76" s="270">
        <f>'ПЛАН НАВЧАЛЬНОГО ПРОЦЕСУ ДЕННА'!Q76</f>
        <v>0</v>
      </c>
      <c r="R76" s="270">
        <f>'ПЛАН НАВЧАЛЬНОГО ПРОЦЕСУ ДЕННА'!R76</f>
        <v>0</v>
      </c>
      <c r="S76" s="270">
        <f>'ПЛАН НАВЧАЛЬНОГО ПРОЦЕСУ ДЕННА'!S76</f>
        <v>0</v>
      </c>
      <c r="T76" s="270">
        <f>'ПЛАН НАВЧАЛЬНОГО ПРОЦЕСУ ДЕННА'!T76</f>
        <v>0</v>
      </c>
      <c r="U76" s="270">
        <f>'ПЛАН НАВЧАЛЬНОГО ПРОЦЕСУ ДЕННА'!U76</f>
        <v>0</v>
      </c>
      <c r="V76" s="270">
        <f>'ПЛАН НАВЧАЛЬНОГО ПРОЦЕСУ ДЕННА'!V76</f>
        <v>0</v>
      </c>
      <c r="W76" s="270">
        <f>'ПЛАН НАВЧАЛЬНОГО ПРОЦЕСУ ДЕННА'!W76</f>
        <v>0</v>
      </c>
      <c r="X76" s="145">
        <f t="shared" si="73"/>
        <v>0</v>
      </c>
      <c r="Y76" s="145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8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8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8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8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8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8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8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8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8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8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8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8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8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8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8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8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8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8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8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8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8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8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8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8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3"/>
      <c r="CF76" s="22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4">
        <f t="shared" si="87"/>
        <v>0</v>
      </c>
      <c r="DD76" s="321">
        <f t="shared" si="88"/>
        <v>0</v>
      </c>
      <c r="DE76" s="321">
        <f t="shared" si="89"/>
        <v>0</v>
      </c>
      <c r="DF76" s="321">
        <f t="shared" si="90"/>
        <v>0</v>
      </c>
      <c r="DG76" s="321">
        <f t="shared" si="91"/>
        <v>0</v>
      </c>
      <c r="DH76" s="321">
        <f t="shared" si="92"/>
        <v>0</v>
      </c>
      <c r="DI76" s="321">
        <f t="shared" si="93"/>
        <v>0</v>
      </c>
      <c r="DJ76" s="321">
        <f t="shared" si="94"/>
        <v>0</v>
      </c>
      <c r="DK76" s="321">
        <f t="shared" si="95"/>
        <v>0</v>
      </c>
      <c r="DL76" s="322">
        <f t="shared" si="96"/>
        <v>0</v>
      </c>
      <c r="DM76" s="321">
        <f t="shared" si="97"/>
        <v>0</v>
      </c>
      <c r="DN76" s="321">
        <f t="shared" si="98"/>
        <v>0</v>
      </c>
      <c r="DO76" s="321">
        <f t="shared" si="99"/>
        <v>0</v>
      </c>
      <c r="DP76" s="321">
        <f t="shared" si="100"/>
        <v>0</v>
      </c>
      <c r="DQ76" s="321">
        <f t="shared" si="101"/>
        <v>0</v>
      </c>
      <c r="DR76" s="321">
        <f t="shared" si="102"/>
        <v>0</v>
      </c>
      <c r="DS76" s="321">
        <f t="shared" si="103"/>
        <v>0</v>
      </c>
      <c r="DT76" s="321">
        <f t="shared" si="104"/>
        <v>0</v>
      </c>
      <c r="DU76" s="322">
        <f t="shared" si="105"/>
        <v>0</v>
      </c>
    </row>
    <row r="77" spans="1:135" s="19" customFormat="1" hidden="1" x14ac:dyDescent="0.2">
      <c r="A77" s="22" t="str">
        <f>'ПЛАН НАВЧАЛЬНОГО ПРОЦЕСУ ДЕННА'!A77</f>
        <v>1.2.06</v>
      </c>
      <c r="B77" s="410">
        <f>'ПЛАН НАВЧАЛЬНОГО ПРОЦЕСУ ДЕННА'!B77</f>
        <v>0</v>
      </c>
      <c r="C77" s="411">
        <f>'ПЛАН НАВЧАЛЬНОГО ПРОЦЕСУ ДЕННА'!C77</f>
        <v>0</v>
      </c>
      <c r="D77" s="270">
        <f>'ПЛАН НАВЧАЛЬНОГО ПРОЦЕСУ ДЕННА'!D77</f>
        <v>0</v>
      </c>
      <c r="E77" s="270">
        <f>'ПЛАН НАВЧАЛЬНОГО ПРОЦЕСУ ДЕННА'!E77</f>
        <v>0</v>
      </c>
      <c r="F77" s="270">
        <f>'ПЛАН НАВЧАЛЬНОГО ПРОЦЕСУ ДЕННА'!F77</f>
        <v>0</v>
      </c>
      <c r="G77" s="270">
        <f>'ПЛАН НАВЧАЛЬНОГО ПРОЦЕСУ ДЕННА'!G77</f>
        <v>0</v>
      </c>
      <c r="H77" s="270">
        <f>'ПЛАН НАВЧАЛЬНОГО ПРОЦЕСУ ДЕННА'!H77</f>
        <v>0</v>
      </c>
      <c r="I77" s="270">
        <f>'ПЛАН НАВЧАЛЬНОГО ПРОЦЕСУ ДЕННА'!I77</f>
        <v>0</v>
      </c>
      <c r="J77" s="270">
        <f>'ПЛАН НАВЧАЛЬНОГО ПРОЦЕСУ ДЕННА'!J77</f>
        <v>0</v>
      </c>
      <c r="K77" s="270">
        <f>'ПЛАН НАВЧАЛЬНОГО ПРОЦЕСУ ДЕННА'!K77</f>
        <v>0</v>
      </c>
      <c r="L77" s="270">
        <f>'ПЛАН НАВЧАЛЬНОГО ПРОЦЕСУ ДЕННА'!L77</f>
        <v>0</v>
      </c>
      <c r="M77" s="270">
        <f>'ПЛАН НАВЧАЛЬНОГО ПРОЦЕСУ ДЕННА'!M77</f>
        <v>0</v>
      </c>
      <c r="N77" s="270">
        <f>'ПЛАН НАВЧАЛЬНОГО ПРОЦЕСУ ДЕННА'!N77</f>
        <v>0</v>
      </c>
      <c r="O77" s="307">
        <f>'ПЛАН НАВЧАЛЬНОГО ПРОЦЕСУ ДЕННА'!O77</f>
        <v>0</v>
      </c>
      <c r="P77" s="307">
        <f>'ПЛАН НАВЧАЛЬНОГО ПРОЦЕСУ ДЕННА'!P77</f>
        <v>0</v>
      </c>
      <c r="Q77" s="270">
        <f>'ПЛАН НАВЧАЛЬНОГО ПРОЦЕСУ ДЕННА'!Q77</f>
        <v>0</v>
      </c>
      <c r="R77" s="270">
        <f>'ПЛАН НАВЧАЛЬНОГО ПРОЦЕСУ ДЕННА'!R77</f>
        <v>0</v>
      </c>
      <c r="S77" s="270">
        <f>'ПЛАН НАВЧАЛЬНОГО ПРОЦЕСУ ДЕННА'!S77</f>
        <v>0</v>
      </c>
      <c r="T77" s="270">
        <f>'ПЛАН НАВЧАЛЬНОГО ПРОЦЕСУ ДЕННА'!T77</f>
        <v>0</v>
      </c>
      <c r="U77" s="270">
        <f>'ПЛАН НАВЧАЛЬНОГО ПРОЦЕСУ ДЕННА'!U77</f>
        <v>0</v>
      </c>
      <c r="V77" s="270">
        <f>'ПЛАН НАВЧАЛЬНОГО ПРОЦЕСУ ДЕННА'!V77</f>
        <v>0</v>
      </c>
      <c r="W77" s="270">
        <f>'ПЛАН НАВЧАЛЬНОГО ПРОЦЕСУ ДЕННА'!W77</f>
        <v>0</v>
      </c>
      <c r="X77" s="145">
        <f t="shared" si="73"/>
        <v>0</v>
      </c>
      <c r="Y77" s="145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8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8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8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8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8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8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8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8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8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8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8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8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8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8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8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8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8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8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8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8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8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8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8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8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3"/>
      <c r="CF77" s="22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4">
        <f t="shared" si="87"/>
        <v>0</v>
      </c>
      <c r="DD77" s="321">
        <f t="shared" si="88"/>
        <v>0</v>
      </c>
      <c r="DE77" s="321">
        <f t="shared" si="89"/>
        <v>0</v>
      </c>
      <c r="DF77" s="321">
        <f t="shared" si="90"/>
        <v>0</v>
      </c>
      <c r="DG77" s="321">
        <f t="shared" si="91"/>
        <v>0</v>
      </c>
      <c r="DH77" s="321">
        <f t="shared" si="92"/>
        <v>0</v>
      </c>
      <c r="DI77" s="321">
        <f t="shared" si="93"/>
        <v>0</v>
      </c>
      <c r="DJ77" s="321">
        <f t="shared" si="94"/>
        <v>0</v>
      </c>
      <c r="DK77" s="321">
        <f t="shared" si="95"/>
        <v>0</v>
      </c>
      <c r="DL77" s="322">
        <f t="shared" si="96"/>
        <v>0</v>
      </c>
      <c r="DM77" s="321">
        <f t="shared" si="97"/>
        <v>0</v>
      </c>
      <c r="DN77" s="321">
        <f t="shared" si="98"/>
        <v>0</v>
      </c>
      <c r="DO77" s="321">
        <f t="shared" si="99"/>
        <v>0</v>
      </c>
      <c r="DP77" s="321">
        <f t="shared" si="100"/>
        <v>0</v>
      </c>
      <c r="DQ77" s="321">
        <f t="shared" si="101"/>
        <v>0</v>
      </c>
      <c r="DR77" s="321">
        <f t="shared" si="102"/>
        <v>0</v>
      </c>
      <c r="DS77" s="321">
        <f t="shared" si="103"/>
        <v>0</v>
      </c>
      <c r="DT77" s="321">
        <f t="shared" si="104"/>
        <v>0</v>
      </c>
      <c r="DU77" s="322">
        <f t="shared" si="105"/>
        <v>0</v>
      </c>
    </row>
    <row r="78" spans="1:135" s="19" customFormat="1" hidden="1" x14ac:dyDescent="0.2">
      <c r="A78" s="22" t="str">
        <f>'ПЛАН НАВЧАЛЬНОГО ПРОЦЕСУ ДЕННА'!A78</f>
        <v>1.2.07</v>
      </c>
      <c r="B78" s="410">
        <f>'ПЛАН НАВЧАЛЬНОГО ПРОЦЕСУ ДЕННА'!B78</f>
        <v>0</v>
      </c>
      <c r="C78" s="411">
        <f>'ПЛАН НАВЧАЛЬНОГО ПРОЦЕСУ ДЕННА'!C78</f>
        <v>0</v>
      </c>
      <c r="D78" s="270">
        <f>'ПЛАН НАВЧАЛЬНОГО ПРОЦЕСУ ДЕННА'!D78</f>
        <v>0</v>
      </c>
      <c r="E78" s="270">
        <f>'ПЛАН НАВЧАЛЬНОГО ПРОЦЕСУ ДЕННА'!E78</f>
        <v>0</v>
      </c>
      <c r="F78" s="270">
        <f>'ПЛАН НАВЧАЛЬНОГО ПРОЦЕСУ ДЕННА'!F78</f>
        <v>0</v>
      </c>
      <c r="G78" s="270">
        <f>'ПЛАН НАВЧАЛЬНОГО ПРОЦЕСУ ДЕННА'!G78</f>
        <v>0</v>
      </c>
      <c r="H78" s="270">
        <f>'ПЛАН НАВЧАЛЬНОГО ПРОЦЕСУ ДЕННА'!H78</f>
        <v>0</v>
      </c>
      <c r="I78" s="270">
        <f>'ПЛАН НАВЧАЛЬНОГО ПРОЦЕСУ ДЕННА'!I78</f>
        <v>0</v>
      </c>
      <c r="J78" s="270">
        <f>'ПЛАН НАВЧАЛЬНОГО ПРОЦЕСУ ДЕННА'!J78</f>
        <v>0</v>
      </c>
      <c r="K78" s="270">
        <f>'ПЛАН НАВЧАЛЬНОГО ПРОЦЕСУ ДЕННА'!K78</f>
        <v>0</v>
      </c>
      <c r="L78" s="270">
        <f>'ПЛАН НАВЧАЛЬНОГО ПРОЦЕСУ ДЕННА'!L78</f>
        <v>0</v>
      </c>
      <c r="M78" s="270">
        <f>'ПЛАН НАВЧАЛЬНОГО ПРОЦЕСУ ДЕННА'!M78</f>
        <v>0</v>
      </c>
      <c r="N78" s="270">
        <f>'ПЛАН НАВЧАЛЬНОГО ПРОЦЕСУ ДЕННА'!N78</f>
        <v>0</v>
      </c>
      <c r="O78" s="307">
        <f>'ПЛАН НАВЧАЛЬНОГО ПРОЦЕСУ ДЕННА'!O78</f>
        <v>0</v>
      </c>
      <c r="P78" s="307">
        <f>'ПЛАН НАВЧАЛЬНОГО ПРОЦЕСУ ДЕННА'!P78</f>
        <v>0</v>
      </c>
      <c r="Q78" s="270">
        <f>'ПЛАН НАВЧАЛЬНОГО ПРОЦЕСУ ДЕННА'!Q78</f>
        <v>0</v>
      </c>
      <c r="R78" s="270">
        <f>'ПЛАН НАВЧАЛЬНОГО ПРОЦЕСУ ДЕННА'!R78</f>
        <v>0</v>
      </c>
      <c r="S78" s="270">
        <f>'ПЛАН НАВЧАЛЬНОГО ПРОЦЕСУ ДЕННА'!S78</f>
        <v>0</v>
      </c>
      <c r="T78" s="270">
        <f>'ПЛАН НАВЧАЛЬНОГО ПРОЦЕСУ ДЕННА'!T78</f>
        <v>0</v>
      </c>
      <c r="U78" s="270">
        <f>'ПЛАН НАВЧАЛЬНОГО ПРОЦЕСУ ДЕННА'!U78</f>
        <v>0</v>
      </c>
      <c r="V78" s="270">
        <f>'ПЛАН НАВЧАЛЬНОГО ПРОЦЕСУ ДЕННА'!V78</f>
        <v>0</v>
      </c>
      <c r="W78" s="270">
        <f>'ПЛАН НАВЧАЛЬНОГО ПРОЦЕСУ ДЕННА'!W78</f>
        <v>0</v>
      </c>
      <c r="X78" s="145">
        <f t="shared" si="73"/>
        <v>0</v>
      </c>
      <c r="Y78" s="145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8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8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8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8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8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8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8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8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8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8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8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8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8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8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8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8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8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8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8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8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8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8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8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8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3"/>
      <c r="CF78" s="22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4">
        <f t="shared" si="87"/>
        <v>0</v>
      </c>
      <c r="DD78" s="321">
        <f t="shared" si="88"/>
        <v>0</v>
      </c>
      <c r="DE78" s="321">
        <f t="shared" si="89"/>
        <v>0</v>
      </c>
      <c r="DF78" s="321">
        <f t="shared" si="90"/>
        <v>0</v>
      </c>
      <c r="DG78" s="321">
        <f t="shared" si="91"/>
        <v>0</v>
      </c>
      <c r="DH78" s="321">
        <f t="shared" si="92"/>
        <v>0</v>
      </c>
      <c r="DI78" s="321">
        <f t="shared" si="93"/>
        <v>0</v>
      </c>
      <c r="DJ78" s="321">
        <f t="shared" si="94"/>
        <v>0</v>
      </c>
      <c r="DK78" s="321">
        <f t="shared" si="95"/>
        <v>0</v>
      </c>
      <c r="DL78" s="322">
        <f t="shared" si="96"/>
        <v>0</v>
      </c>
      <c r="DM78" s="321">
        <f t="shared" si="97"/>
        <v>0</v>
      </c>
      <c r="DN78" s="321">
        <f t="shared" si="98"/>
        <v>0</v>
      </c>
      <c r="DO78" s="321">
        <f t="shared" si="99"/>
        <v>0</v>
      </c>
      <c r="DP78" s="321">
        <f t="shared" si="100"/>
        <v>0</v>
      </c>
      <c r="DQ78" s="321">
        <f t="shared" si="101"/>
        <v>0</v>
      </c>
      <c r="DR78" s="321">
        <f t="shared" si="102"/>
        <v>0</v>
      </c>
      <c r="DS78" s="321">
        <f t="shared" si="103"/>
        <v>0</v>
      </c>
      <c r="DT78" s="321">
        <f t="shared" si="104"/>
        <v>0</v>
      </c>
      <c r="DU78" s="322">
        <f t="shared" si="105"/>
        <v>0</v>
      </c>
    </row>
    <row r="79" spans="1:135" s="19" customFormat="1" hidden="1" x14ac:dyDescent="0.2">
      <c r="A79" s="22" t="str">
        <f>'ПЛАН НАВЧАЛЬНОГО ПРОЦЕСУ ДЕННА'!A79</f>
        <v>1.2.08</v>
      </c>
      <c r="B79" s="410">
        <f>'ПЛАН НАВЧАЛЬНОГО ПРОЦЕСУ ДЕННА'!B79</f>
        <v>0</v>
      </c>
      <c r="C79" s="411">
        <f>'ПЛАН НАВЧАЛЬНОГО ПРОЦЕСУ ДЕННА'!C79</f>
        <v>0</v>
      </c>
      <c r="D79" s="270">
        <f>'ПЛАН НАВЧАЛЬНОГО ПРОЦЕСУ ДЕННА'!D79</f>
        <v>0</v>
      </c>
      <c r="E79" s="270">
        <f>'ПЛАН НАВЧАЛЬНОГО ПРОЦЕСУ ДЕННА'!E79</f>
        <v>0</v>
      </c>
      <c r="F79" s="270">
        <f>'ПЛАН НАВЧАЛЬНОГО ПРОЦЕСУ ДЕННА'!F79</f>
        <v>0</v>
      </c>
      <c r="G79" s="270">
        <f>'ПЛАН НАВЧАЛЬНОГО ПРОЦЕСУ ДЕННА'!G79</f>
        <v>0</v>
      </c>
      <c r="H79" s="270">
        <f>'ПЛАН НАВЧАЛЬНОГО ПРОЦЕСУ ДЕННА'!H79</f>
        <v>0</v>
      </c>
      <c r="I79" s="270">
        <f>'ПЛАН НАВЧАЛЬНОГО ПРОЦЕСУ ДЕННА'!I79</f>
        <v>0</v>
      </c>
      <c r="J79" s="270">
        <f>'ПЛАН НАВЧАЛЬНОГО ПРОЦЕСУ ДЕННА'!J79</f>
        <v>0</v>
      </c>
      <c r="K79" s="270">
        <f>'ПЛАН НАВЧАЛЬНОГО ПРОЦЕСУ ДЕННА'!K79</f>
        <v>0</v>
      </c>
      <c r="L79" s="270">
        <f>'ПЛАН НАВЧАЛЬНОГО ПРОЦЕСУ ДЕННА'!L79</f>
        <v>0</v>
      </c>
      <c r="M79" s="270">
        <f>'ПЛАН НАВЧАЛЬНОГО ПРОЦЕСУ ДЕННА'!M79</f>
        <v>0</v>
      </c>
      <c r="N79" s="270">
        <f>'ПЛАН НАВЧАЛЬНОГО ПРОЦЕСУ ДЕННА'!N79</f>
        <v>0</v>
      </c>
      <c r="O79" s="307">
        <f>'ПЛАН НАВЧАЛЬНОГО ПРОЦЕСУ ДЕННА'!O79</f>
        <v>0</v>
      </c>
      <c r="P79" s="307">
        <f>'ПЛАН НАВЧАЛЬНОГО ПРОЦЕСУ ДЕННА'!P79</f>
        <v>0</v>
      </c>
      <c r="Q79" s="270">
        <f>'ПЛАН НАВЧАЛЬНОГО ПРОЦЕСУ ДЕННА'!Q79</f>
        <v>0</v>
      </c>
      <c r="R79" s="270">
        <f>'ПЛАН НАВЧАЛЬНОГО ПРОЦЕСУ ДЕННА'!R79</f>
        <v>0</v>
      </c>
      <c r="S79" s="270">
        <f>'ПЛАН НАВЧАЛЬНОГО ПРОЦЕСУ ДЕННА'!S79</f>
        <v>0</v>
      </c>
      <c r="T79" s="270">
        <f>'ПЛАН НАВЧАЛЬНОГО ПРОЦЕСУ ДЕННА'!T79</f>
        <v>0</v>
      </c>
      <c r="U79" s="270">
        <f>'ПЛАН НАВЧАЛЬНОГО ПРОЦЕСУ ДЕННА'!U79</f>
        <v>0</v>
      </c>
      <c r="V79" s="270">
        <f>'ПЛАН НАВЧАЛЬНОГО ПРОЦЕСУ ДЕННА'!V79</f>
        <v>0</v>
      </c>
      <c r="W79" s="270">
        <f>'ПЛАН НАВЧАЛЬНОГО ПРОЦЕСУ ДЕННА'!W79</f>
        <v>0</v>
      </c>
      <c r="X79" s="145">
        <f t="shared" si="73"/>
        <v>0</v>
      </c>
      <c r="Y79" s="145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8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8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8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8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8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8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8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8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8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8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8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8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8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8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8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8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8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8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8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8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8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8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8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8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3"/>
      <c r="CF79" s="22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4">
        <f t="shared" si="87"/>
        <v>0</v>
      </c>
      <c r="DD79" s="321">
        <f t="shared" si="88"/>
        <v>0</v>
      </c>
      <c r="DE79" s="321">
        <f t="shared" si="89"/>
        <v>0</v>
      </c>
      <c r="DF79" s="321">
        <f t="shared" si="90"/>
        <v>0</v>
      </c>
      <c r="DG79" s="321">
        <f t="shared" si="91"/>
        <v>0</v>
      </c>
      <c r="DH79" s="321">
        <f t="shared" si="92"/>
        <v>0</v>
      </c>
      <c r="DI79" s="321">
        <f t="shared" si="93"/>
        <v>0</v>
      </c>
      <c r="DJ79" s="321">
        <f t="shared" si="94"/>
        <v>0</v>
      </c>
      <c r="DK79" s="321">
        <f t="shared" si="95"/>
        <v>0</v>
      </c>
      <c r="DL79" s="322">
        <f t="shared" si="96"/>
        <v>0</v>
      </c>
      <c r="DM79" s="321">
        <f t="shared" si="97"/>
        <v>0</v>
      </c>
      <c r="DN79" s="321">
        <f t="shared" si="98"/>
        <v>0</v>
      </c>
      <c r="DO79" s="321">
        <f t="shared" si="99"/>
        <v>0</v>
      </c>
      <c r="DP79" s="321">
        <f t="shared" si="100"/>
        <v>0</v>
      </c>
      <c r="DQ79" s="321">
        <f t="shared" si="101"/>
        <v>0</v>
      </c>
      <c r="DR79" s="321">
        <f t="shared" si="102"/>
        <v>0</v>
      </c>
      <c r="DS79" s="321">
        <f t="shared" si="103"/>
        <v>0</v>
      </c>
      <c r="DT79" s="321">
        <f t="shared" si="104"/>
        <v>0</v>
      </c>
      <c r="DU79" s="322">
        <f t="shared" si="105"/>
        <v>0</v>
      </c>
    </row>
    <row r="80" spans="1:135" s="19" customFormat="1" x14ac:dyDescent="0.2">
      <c r="A80" s="326"/>
      <c r="B80" s="332" t="str">
        <f>'ПЛАН НАВЧАЛЬНОГО ПРОЦЕСУ ДЕННА'!B80</f>
        <v xml:space="preserve">Разом курсові проекти (роботи): </v>
      </c>
      <c r="C80" s="331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1"/>
      <c r="X80" s="133">
        <f>SUM(X72:X79)</f>
        <v>30</v>
      </c>
      <c r="Y80" s="133">
        <f t="shared" ref="Y80:AC80" si="110">SUM(Y72:Y79)</f>
        <v>1</v>
      </c>
      <c r="Z80" s="133">
        <f t="shared" si="110"/>
        <v>0</v>
      </c>
      <c r="AA80" s="133">
        <f t="shared" si="110"/>
        <v>0</v>
      </c>
      <c r="AB80" s="133">
        <f t="shared" si="110"/>
        <v>0</v>
      </c>
      <c r="AC80" s="133">
        <f t="shared" si="110"/>
        <v>30</v>
      </c>
      <c r="AD80" s="236"/>
      <c r="AE80" s="236"/>
      <c r="AF80" s="236"/>
      <c r="AG80" s="70">
        <f t="shared" ref="AG80" si="111">SUM(AG72:AG79)</f>
        <v>1</v>
      </c>
      <c r="AH80" s="236"/>
      <c r="AI80" s="236"/>
      <c r="AJ80" s="236"/>
      <c r="AK80" s="70">
        <f t="shared" ref="AK80" si="112">SUM(AK72:AK79)</f>
        <v>0</v>
      </c>
      <c r="AL80" s="236"/>
      <c r="AM80" s="236"/>
      <c r="AN80" s="236"/>
      <c r="AO80" s="70">
        <f t="shared" ref="AO80" si="113">SUM(AO72:AO79)</f>
        <v>0</v>
      </c>
      <c r="AP80" s="236"/>
      <c r="AQ80" s="236"/>
      <c r="AR80" s="236"/>
      <c r="AS80" s="70">
        <f t="shared" ref="AS80" si="114">SUM(AS72:AS79)</f>
        <v>0</v>
      </c>
      <c r="AT80" s="236"/>
      <c r="AU80" s="236"/>
      <c r="AV80" s="236"/>
      <c r="AW80" s="70">
        <f t="shared" ref="AW80" si="115">SUM(AW72:AW79)</f>
        <v>0</v>
      </c>
      <c r="AX80" s="236"/>
      <c r="AY80" s="236"/>
      <c r="AZ80" s="236"/>
      <c r="BA80" s="70">
        <f t="shared" ref="BA80" si="116">SUM(BA72:BA79)</f>
        <v>0</v>
      </c>
      <c r="BB80" s="236"/>
      <c r="BC80" s="236"/>
      <c r="BD80" s="236"/>
      <c r="BE80" s="70">
        <f t="shared" ref="BE80" si="117">SUM(BE72:BE79)</f>
        <v>0</v>
      </c>
      <c r="BF80" s="236"/>
      <c r="BG80" s="236"/>
      <c r="BH80" s="236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1"/>
      <c r="CF80" s="22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38">
        <f>COUNTIF(DD72:DD79,"&gt;0")</f>
        <v>0</v>
      </c>
      <c r="DE80" s="138">
        <f t="shared" ref="DE80:DK80" si="119">COUNTIF(DE72:DE79,"&gt;0")</f>
        <v>0</v>
      </c>
      <c r="DF80" s="138">
        <f t="shared" si="119"/>
        <v>0</v>
      </c>
      <c r="DG80" s="138">
        <f t="shared" si="119"/>
        <v>0</v>
      </c>
      <c r="DH80" s="138">
        <f t="shared" si="119"/>
        <v>0</v>
      </c>
      <c r="DI80" s="138">
        <f t="shared" si="119"/>
        <v>0</v>
      </c>
      <c r="DJ80" s="138">
        <f t="shared" si="119"/>
        <v>0</v>
      </c>
      <c r="DK80" s="138">
        <f t="shared" si="119"/>
        <v>0</v>
      </c>
      <c r="DL80" s="19">
        <f>SUM(DM80:DT80)</f>
        <v>1</v>
      </c>
      <c r="DM80" s="138">
        <f t="shared" ref="DM80:DT80" si="120">COUNTIF(DM72:DM79,"&gt;0")</f>
        <v>1</v>
      </c>
      <c r="DN80" s="138">
        <f t="shared" si="120"/>
        <v>0</v>
      </c>
      <c r="DO80" s="138">
        <f t="shared" si="120"/>
        <v>0</v>
      </c>
      <c r="DP80" s="138">
        <f t="shared" si="120"/>
        <v>0</v>
      </c>
      <c r="DQ80" s="138">
        <f t="shared" si="120"/>
        <v>0</v>
      </c>
      <c r="DR80" s="138">
        <f t="shared" si="120"/>
        <v>0</v>
      </c>
      <c r="DS80" s="138">
        <f t="shared" si="120"/>
        <v>0</v>
      </c>
      <c r="DT80" s="138">
        <f t="shared" si="120"/>
        <v>0</v>
      </c>
      <c r="DU80" s="19">
        <f t="shared" ref="DU80" si="121">SUM(DU72:DU79)</f>
        <v>1</v>
      </c>
    </row>
    <row r="81" spans="1:125" s="19" customFormat="1" x14ac:dyDescent="0.2">
      <c r="A81" s="326"/>
      <c r="B81" s="327" t="s">
        <v>25</v>
      </c>
      <c r="C81" s="331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329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150"/>
      <c r="AD81" s="233"/>
      <c r="AE81" s="233"/>
      <c r="AF81" s="233"/>
      <c r="AG81" s="150"/>
      <c r="AH81" s="233"/>
      <c r="AI81" s="233"/>
      <c r="AJ81" s="233"/>
      <c r="AK81" s="150"/>
      <c r="AL81" s="233"/>
      <c r="AM81" s="233"/>
      <c r="AN81" s="233"/>
      <c r="AO81" s="150"/>
      <c r="AP81" s="233"/>
      <c r="AQ81" s="233"/>
      <c r="AR81" s="233"/>
      <c r="AS81" s="150"/>
      <c r="AT81" s="233"/>
      <c r="AU81" s="233"/>
      <c r="AV81" s="233"/>
      <c r="AW81" s="150"/>
      <c r="AX81" s="233"/>
      <c r="AY81" s="233"/>
      <c r="AZ81" s="233"/>
      <c r="BA81" s="150"/>
      <c r="BB81" s="233"/>
      <c r="BC81" s="233"/>
      <c r="BD81" s="233"/>
      <c r="BE81" s="150"/>
      <c r="BF81" s="233"/>
      <c r="BG81" s="233"/>
      <c r="BH81" s="233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1"/>
      <c r="CF81" s="225"/>
    </row>
    <row r="82" spans="1:125" s="19" customFormat="1" ht="13.5" customHeight="1" x14ac:dyDescent="0.2">
      <c r="A82" s="333" t="str">
        <f>'ПЛАН НАВЧАЛЬНОГО ПРОЦЕСУ ДЕННА'!A82</f>
        <v>1.3</v>
      </c>
      <c r="B82" s="330" t="str">
        <f>'ПЛАН НАВЧАЛЬНОГО ПРОЦЕСУ ДЕННА'!B82</f>
        <v>Практика</v>
      </c>
      <c r="C82" s="331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1"/>
      <c r="CF82" s="225"/>
    </row>
    <row r="83" spans="1:125" s="19" customFormat="1" x14ac:dyDescent="0.2">
      <c r="A83" s="22" t="str">
        <f>'ПЛАН НАВЧАЛЬНОГО ПРОЦЕСУ ДЕННА'!A83</f>
        <v>1.3.01</v>
      </c>
      <c r="B83" s="410" t="str">
        <f>'ПЛАН НАВЧАЛЬНОГО ПРОЦЕСУ ДЕННА'!B83</f>
        <v>Переддипломна</v>
      </c>
      <c r="C83" s="411" t="str">
        <f>'ПЛАН НАВЧАЛЬНОГО ПРОЦЕСУ ДЕННА'!C83</f>
        <v>ОбОп</v>
      </c>
      <c r="D83" s="304">
        <f>'ПЛАН НАВЧАЛЬНОГО ПРОЦЕСУ ДЕННА'!D83</f>
        <v>0</v>
      </c>
      <c r="E83" s="305">
        <f>'ПЛАН НАВЧАЛЬНОГО ПРОЦЕСУ ДЕННА'!E83</f>
        <v>0</v>
      </c>
      <c r="F83" s="305">
        <f>'ПЛАН НАВЧАЛЬНОГО ПРОЦЕСУ ДЕННА'!F83</f>
        <v>0</v>
      </c>
      <c r="G83" s="306">
        <f>'ПЛАН НАВЧАЛЬНОГО ПРОЦЕСУ ДЕННА'!G83</f>
        <v>0</v>
      </c>
      <c r="H83" s="304">
        <f>'ПЛАН НАВЧАЛЬНОГО ПРОЦЕСУ ДЕННА'!H83</f>
        <v>3</v>
      </c>
      <c r="I83" s="305">
        <f>'ПЛАН НАВЧАЛЬНОГО ПРОЦЕСУ ДЕННА'!I83</f>
        <v>0</v>
      </c>
      <c r="J83" s="305">
        <f>'ПЛАН НАВЧАЛЬНОГО ПРОЦЕСУ ДЕННА'!J83</f>
        <v>0</v>
      </c>
      <c r="K83" s="305">
        <f>'ПЛАН НАВЧАЛЬНОГО ПРОЦЕСУ ДЕННА'!K83</f>
        <v>0</v>
      </c>
      <c r="L83" s="305">
        <f>'ПЛАН НАВЧАЛЬНОГО ПРОЦЕСУ ДЕННА'!L83</f>
        <v>0</v>
      </c>
      <c r="M83" s="305">
        <f>'ПЛАН НАВЧАЛЬНОГО ПРОЦЕСУ ДЕННА'!M83</f>
        <v>0</v>
      </c>
      <c r="N83" s="305">
        <f>'ПЛАН НАВЧАЛЬНОГО ПРОЦЕСУ ДЕННА'!N83</f>
        <v>0</v>
      </c>
      <c r="O83" s="270">
        <f>'ПЛАН НАВЧАЛЬНОГО ПРОЦЕСУ ДЕННА'!O83</f>
        <v>0</v>
      </c>
      <c r="P83" s="270">
        <f>'ПЛАН НАВЧАЛЬНОГО ПРОЦЕСУ ДЕННА'!P83</f>
        <v>0</v>
      </c>
      <c r="Q83" s="304">
        <f>'ПЛАН НАВЧАЛЬНОГО ПРОЦЕСУ ДЕННА'!Q83</f>
        <v>0</v>
      </c>
      <c r="R83" s="305">
        <f>'ПЛАН НАВЧАЛЬНОГО ПРОЦЕСУ ДЕННА'!R83</f>
        <v>0</v>
      </c>
      <c r="S83" s="305">
        <f>'ПЛАН НАВЧАЛЬНОГО ПРОЦЕСУ ДЕННА'!S83</f>
        <v>0</v>
      </c>
      <c r="T83" s="305">
        <f>'ПЛАН НАВЧАЛЬНОГО ПРОЦЕСУ ДЕННА'!T83</f>
        <v>0</v>
      </c>
      <c r="U83" s="305">
        <f>'ПЛАН НАВЧАЛЬНОГО ПРОЦЕСУ ДЕННА'!U83</f>
        <v>0</v>
      </c>
      <c r="V83" s="305">
        <f>'ПЛАН НАВЧАЛЬНОГО ПРОЦЕСУ ДЕННА'!V83</f>
        <v>0</v>
      </c>
      <c r="W83" s="305">
        <f>'ПЛАН НАВЧАЛЬНОГО ПРОЦЕСУ ДЕННА'!W83</f>
        <v>0</v>
      </c>
      <c r="X83" s="307">
        <f>'ПЛАН НАВЧАЛЬНОГО ПРОЦЕСУ ДЕННА'!X83</f>
        <v>216</v>
      </c>
      <c r="Y83" s="145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8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8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8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8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8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8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8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8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8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8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8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8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8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8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8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8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8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8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8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8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8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8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8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8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3"/>
      <c r="CF83" s="309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10">
        <f>IF(MID(H83,1,1)="1",1,0)+IF(MID(I83,1,1)="1",1,0)+IF(MID(J83,1,1)="1",1,0)+IF(MID(K83,1,1)="1",1,0)+IF(MID(L83,1,1)="1",1,0)+IF(MID(M83,1,1)="1",1,0)+IF(MID(N83,1,1)="1",1,0)</f>
        <v>0</v>
      </c>
      <c r="CR83" s="310">
        <f>IF(MID(H83,1,1)="2",1,0)+IF(MID(I83,1,1)="2",1,0)+IF(MID(J83,1,1)="2",1,0)+IF(MID(K83,1,1)="2",1,0)+IF(MID(L83,1,1)="2",1,0)+IF(MID(M83,1,1)="2",1,0)+IF(MID(N83,1,1)="2",1,0)</f>
        <v>0</v>
      </c>
      <c r="CS83" s="312">
        <f>IF(MID(H83,1,1)="3",1,0)+IF(MID(I83,1,1)="3",1,0)+IF(MID(J83,1,1)="3",1,0)+IF(MID(K83,1,1)="3",1,0)+IF(MID(L83,1,1)="3",1,0)+IF(MID(M83,1,1)="3",1,0)+IF(MID(N83,1,1)="3",1,0)</f>
        <v>1</v>
      </c>
      <c r="CT83" s="310">
        <f>IF(MID(H83,1,1)="4",1,0)+IF(MID(I83,1,1)="4",1,0)+IF(MID(J83,1,1)="4",1,0)+IF(MID(K83,1,1)="4",1,0)+IF(MID(L83,1,1)="4",1,0)+IF(MID(M83,1,1)="4",1,0)+IF(MID(N83,1,1)="4",1,0)</f>
        <v>0</v>
      </c>
      <c r="CU83" s="310">
        <f>IF(MID(H83,1,1)="5",1,0)+IF(MID(I83,1,1)="5",1,0)+IF(MID(J83,1,1)="5",1,0)+IF(MID(K83,1,1)="5",1,0)+IF(MID(L83,1,1)="5",1,0)+IF(MID(M83,1,1)="5",1,0)+IF(MID(N83,1,1)="5",1,0)</f>
        <v>0</v>
      </c>
      <c r="CV83" s="310">
        <f>IF(MID(H83,1,1)="6",1,0)+IF(MID(I83,1,1)="6",1,0)+IF(MID(J83,1,1)="6",1,0)+IF(MID(K83,1,1)="6",1,0)+IF(MID(L83,1,1)="6",1,0)+IF(MID(M83,1,1)="6",1,0)+IF(MID(N83,1,1)="6",1,0)</f>
        <v>0</v>
      </c>
      <c r="CW83" s="310">
        <f>IF(MID(H83,1,1)="7",1,0)+IF(MID(I83,1,1)="7",1,0)+IF(MID(J83,1,1)="7",1,0)+IF(MID(K83,1,1)="7",1,0)+IF(MID(L83,1,1)="7",1,0)+IF(MID(M83,1,1)="7",1,0)+IF(MID(N83,1,1)="7",1,0)</f>
        <v>0</v>
      </c>
      <c r="CX83" s="310">
        <f>IF(MID(H83,1,1)="8",1,0)+IF(MID(I83,1,1)="8",1,0)+IF(MID(J83,1,1)="8",1,0)+IF(MID(K83,1,1)="8",1,0)+IF(MID(L83,1,1)="8",1,0)+IF(MID(M83,1,1)="8",1,0)+IF(MID(N83,1,1)="8",1,0)</f>
        <v>0</v>
      </c>
      <c r="CY83" s="313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">
      <c r="A84" s="22" t="str">
        <f>'ПЛАН НАВЧАЛЬНОГО ПРОЦЕСУ ДЕННА'!A84</f>
        <v>1.3.02</v>
      </c>
      <c r="B84" s="410">
        <f>'ПЛАН НАВЧАЛЬНОГО ПРОЦЕСУ ДЕННА'!B84</f>
        <v>0</v>
      </c>
      <c r="C84" s="411">
        <f>'ПЛАН НАВЧАЛЬНОГО ПРОЦЕСУ ДЕННА'!C84</f>
        <v>0</v>
      </c>
      <c r="D84" s="304">
        <f>'ПЛАН НАВЧАЛЬНОГО ПРОЦЕСУ ДЕННА'!D84</f>
        <v>0</v>
      </c>
      <c r="E84" s="305">
        <f>'ПЛАН НАВЧАЛЬНОГО ПРОЦЕСУ ДЕННА'!E84</f>
        <v>0</v>
      </c>
      <c r="F84" s="305">
        <f>'ПЛАН НАВЧАЛЬНОГО ПРОЦЕСУ ДЕННА'!F84</f>
        <v>0</v>
      </c>
      <c r="G84" s="306">
        <f>'ПЛАН НАВЧАЛЬНОГО ПРОЦЕСУ ДЕННА'!G84</f>
        <v>0</v>
      </c>
      <c r="H84" s="304">
        <f>'ПЛАН НАВЧАЛЬНОГО ПРОЦЕСУ ДЕННА'!H84</f>
        <v>0</v>
      </c>
      <c r="I84" s="305">
        <f>'ПЛАН НАВЧАЛЬНОГО ПРОЦЕСУ ДЕННА'!I84</f>
        <v>0</v>
      </c>
      <c r="J84" s="305">
        <f>'ПЛАН НАВЧАЛЬНОГО ПРОЦЕСУ ДЕННА'!J84</f>
        <v>0</v>
      </c>
      <c r="K84" s="305">
        <f>'ПЛАН НАВЧАЛЬНОГО ПРОЦЕСУ ДЕННА'!K84</f>
        <v>0</v>
      </c>
      <c r="L84" s="305">
        <f>'ПЛАН НАВЧАЛЬНОГО ПРОЦЕСУ ДЕННА'!L84</f>
        <v>0</v>
      </c>
      <c r="M84" s="305">
        <f>'ПЛАН НАВЧАЛЬНОГО ПРОЦЕСУ ДЕННА'!M84</f>
        <v>0</v>
      </c>
      <c r="N84" s="305">
        <f>'ПЛАН НАВЧАЛЬНОГО ПРОЦЕСУ ДЕННА'!N84</f>
        <v>0</v>
      </c>
      <c r="O84" s="270">
        <f>'ПЛАН НАВЧАЛЬНОГО ПРОЦЕСУ ДЕННА'!O84</f>
        <v>0</v>
      </c>
      <c r="P84" s="270">
        <f>'ПЛАН НАВЧАЛЬНОГО ПРОЦЕСУ ДЕННА'!P84</f>
        <v>0</v>
      </c>
      <c r="Q84" s="304">
        <f>'ПЛАН НАВЧАЛЬНОГО ПРОЦЕСУ ДЕННА'!Q84</f>
        <v>0</v>
      </c>
      <c r="R84" s="305">
        <f>'ПЛАН НАВЧАЛЬНОГО ПРОЦЕСУ ДЕННА'!R84</f>
        <v>0</v>
      </c>
      <c r="S84" s="305">
        <f>'ПЛАН НАВЧАЛЬНОГО ПРОЦЕСУ ДЕННА'!S84</f>
        <v>0</v>
      </c>
      <c r="T84" s="305">
        <f>'ПЛАН НАВЧАЛЬНОГО ПРОЦЕСУ ДЕННА'!T84</f>
        <v>0</v>
      </c>
      <c r="U84" s="305">
        <f>'ПЛАН НАВЧАЛЬНОГО ПРОЦЕСУ ДЕННА'!U84</f>
        <v>0</v>
      </c>
      <c r="V84" s="305">
        <f>'ПЛАН НАВЧАЛЬНОГО ПРОЦЕСУ ДЕННА'!V84</f>
        <v>0</v>
      </c>
      <c r="W84" s="305">
        <f>'ПЛАН НАВЧАЛЬНОГО ПРОЦЕСУ ДЕННА'!W84</f>
        <v>0</v>
      </c>
      <c r="X84" s="307">
        <f>'ПЛАН НАВЧАЛЬНОГО ПРОЦЕСУ ДЕННА'!X84</f>
        <v>0</v>
      </c>
      <c r="Y84" s="145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8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8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8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8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8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8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8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8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8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8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8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8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8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8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8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8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8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8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8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8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8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8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8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8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3"/>
      <c r="CF84" s="309">
        <f t="shared" si="125"/>
        <v>0</v>
      </c>
      <c r="CH84"/>
      <c r="CI84"/>
      <c r="CJ84"/>
      <c r="CK84"/>
      <c r="CL84"/>
      <c r="CM84"/>
      <c r="CN84"/>
      <c r="CO84"/>
      <c r="CP84"/>
      <c r="CQ84" s="310">
        <f>IF(MID(H84,1,1)="1",1,0)+IF(MID(I84,1,1)="1",1,0)+IF(MID(J84,1,1)="1",1,0)+IF(MID(K84,1,1)="1",1,0)+IF(MID(L84,1,1)="1",1,0)+IF(MID(M84,1,1)="1",1,0)+IF(MID(N84,1,1)="1",1,0)</f>
        <v>0</v>
      </c>
      <c r="CR84" s="310">
        <f>IF(MID(H84,1,1)="2",1,0)+IF(MID(I84,1,1)="2",1,0)+IF(MID(J84,1,1)="2",1,0)+IF(MID(K84,1,1)="2",1,0)+IF(MID(L84,1,1)="2",1,0)+IF(MID(M84,1,1)="2",1,0)+IF(MID(N84,1,1)="2",1,0)</f>
        <v>0</v>
      </c>
      <c r="CS84" s="312">
        <f>IF(MID(H84,1,1)="3",1,0)+IF(MID(I84,1,1)="3",1,0)+IF(MID(J84,1,1)="3",1,0)+IF(MID(K84,1,1)="3",1,0)+IF(MID(L84,1,1)="3",1,0)+IF(MID(M84,1,1)="3",1,0)+IF(MID(N84,1,1)="3",1,0)</f>
        <v>0</v>
      </c>
      <c r="CT84" s="310">
        <f>IF(MID(H84,1,1)="4",1,0)+IF(MID(I84,1,1)="4",1,0)+IF(MID(J84,1,1)="4",1,0)+IF(MID(K84,1,1)="4",1,0)+IF(MID(L84,1,1)="4",1,0)+IF(MID(M84,1,1)="4",1,0)+IF(MID(N84,1,1)="4",1,0)</f>
        <v>0</v>
      </c>
      <c r="CU84" s="310">
        <f>IF(MID(H84,1,1)="5",1,0)+IF(MID(I84,1,1)="5",1,0)+IF(MID(J84,1,1)="5",1,0)+IF(MID(K84,1,1)="5",1,0)+IF(MID(L84,1,1)="5",1,0)+IF(MID(M84,1,1)="5",1,0)+IF(MID(N84,1,1)="5",1,0)</f>
        <v>0</v>
      </c>
      <c r="CV84" s="310">
        <f>IF(MID(H84,1,1)="6",1,0)+IF(MID(I84,1,1)="6",1,0)+IF(MID(J84,1,1)="6",1,0)+IF(MID(K84,1,1)="6",1,0)+IF(MID(L84,1,1)="6",1,0)+IF(MID(M84,1,1)="6",1,0)+IF(MID(N84,1,1)="6",1,0)</f>
        <v>0</v>
      </c>
      <c r="CW84" s="310">
        <f>IF(MID(H84,1,1)="7",1,0)+IF(MID(I84,1,1)="7",1,0)+IF(MID(J84,1,1)="7",1,0)+IF(MID(K84,1,1)="7",1,0)+IF(MID(L84,1,1)="7",1,0)+IF(MID(M84,1,1)="7",1,0)+IF(MID(N84,1,1)="7",1,0)</f>
        <v>0</v>
      </c>
      <c r="CX84" s="310">
        <f>IF(MID(H84,1,1)="8",1,0)+IF(MID(I84,1,1)="8",1,0)+IF(MID(J84,1,1)="8",1,0)+IF(MID(K84,1,1)="8",1,0)+IF(MID(L84,1,1)="8",1,0)+IF(MID(M84,1,1)="8",1,0)+IF(MID(N84,1,1)="8",1,0)</f>
        <v>0</v>
      </c>
      <c r="CY84" s="313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">
      <c r="A85" s="22" t="str">
        <f>'ПЛАН НАВЧАЛЬНОГО ПРОЦЕСУ ДЕННА'!A85</f>
        <v>1.3.03</v>
      </c>
      <c r="B85" s="410">
        <f>'ПЛАН НАВЧАЛЬНОГО ПРОЦЕСУ ДЕННА'!B85</f>
        <v>0</v>
      </c>
      <c r="C85" s="411">
        <f>'ПЛАН НАВЧАЛЬНОГО ПРОЦЕСУ ДЕННА'!C85</f>
        <v>0</v>
      </c>
      <c r="D85" s="304">
        <f>'ПЛАН НАВЧАЛЬНОГО ПРОЦЕСУ ДЕННА'!D85</f>
        <v>0</v>
      </c>
      <c r="E85" s="305">
        <f>'ПЛАН НАВЧАЛЬНОГО ПРОЦЕСУ ДЕННА'!E85</f>
        <v>0</v>
      </c>
      <c r="F85" s="305">
        <f>'ПЛАН НАВЧАЛЬНОГО ПРОЦЕСУ ДЕННА'!F85</f>
        <v>0</v>
      </c>
      <c r="G85" s="306">
        <f>'ПЛАН НАВЧАЛЬНОГО ПРОЦЕСУ ДЕННА'!G85</f>
        <v>0</v>
      </c>
      <c r="H85" s="304">
        <f>'ПЛАН НАВЧАЛЬНОГО ПРОЦЕСУ ДЕННА'!H85</f>
        <v>0</v>
      </c>
      <c r="I85" s="305">
        <f>'ПЛАН НАВЧАЛЬНОГО ПРОЦЕСУ ДЕННА'!I85</f>
        <v>0</v>
      </c>
      <c r="J85" s="305">
        <f>'ПЛАН НАВЧАЛЬНОГО ПРОЦЕСУ ДЕННА'!J85</f>
        <v>0</v>
      </c>
      <c r="K85" s="305">
        <f>'ПЛАН НАВЧАЛЬНОГО ПРОЦЕСУ ДЕННА'!K85</f>
        <v>0</v>
      </c>
      <c r="L85" s="305">
        <f>'ПЛАН НАВЧАЛЬНОГО ПРОЦЕСУ ДЕННА'!L85</f>
        <v>0</v>
      </c>
      <c r="M85" s="305">
        <f>'ПЛАН НАВЧАЛЬНОГО ПРОЦЕСУ ДЕННА'!M85</f>
        <v>0</v>
      </c>
      <c r="N85" s="305">
        <f>'ПЛАН НАВЧАЛЬНОГО ПРОЦЕСУ ДЕННА'!N85</f>
        <v>0</v>
      </c>
      <c r="O85" s="270">
        <f>'ПЛАН НАВЧАЛЬНОГО ПРОЦЕСУ ДЕННА'!O85</f>
        <v>0</v>
      </c>
      <c r="P85" s="270">
        <f>'ПЛАН НАВЧАЛЬНОГО ПРОЦЕСУ ДЕННА'!P85</f>
        <v>0</v>
      </c>
      <c r="Q85" s="304">
        <f>'ПЛАН НАВЧАЛЬНОГО ПРОЦЕСУ ДЕННА'!Q85</f>
        <v>0</v>
      </c>
      <c r="R85" s="305">
        <f>'ПЛАН НАВЧАЛЬНОГО ПРОЦЕСУ ДЕННА'!R85</f>
        <v>0</v>
      </c>
      <c r="S85" s="305">
        <f>'ПЛАН НАВЧАЛЬНОГО ПРОЦЕСУ ДЕННА'!S85</f>
        <v>0</v>
      </c>
      <c r="T85" s="305">
        <f>'ПЛАН НАВЧАЛЬНОГО ПРОЦЕСУ ДЕННА'!T85</f>
        <v>0</v>
      </c>
      <c r="U85" s="305">
        <f>'ПЛАН НАВЧАЛЬНОГО ПРОЦЕСУ ДЕННА'!U85</f>
        <v>0</v>
      </c>
      <c r="V85" s="305">
        <f>'ПЛАН НАВЧАЛЬНОГО ПРОЦЕСУ ДЕННА'!V85</f>
        <v>0</v>
      </c>
      <c r="W85" s="305">
        <f>'ПЛАН НАВЧАЛЬНОГО ПРОЦЕСУ ДЕННА'!W85</f>
        <v>0</v>
      </c>
      <c r="X85" s="307">
        <f>'ПЛАН НАВЧАЛЬНОГО ПРОЦЕСУ ДЕННА'!X85</f>
        <v>0</v>
      </c>
      <c r="Y85" s="145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8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8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8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8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8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8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8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8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8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8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8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8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8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8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8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8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8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8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8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8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8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8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8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8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3"/>
      <c r="CF85" s="309">
        <f t="shared" si="125"/>
        <v>0</v>
      </c>
      <c r="CH85"/>
      <c r="CI85"/>
      <c r="CJ85"/>
      <c r="CK85"/>
      <c r="CL85"/>
      <c r="CM85"/>
      <c r="CN85"/>
      <c r="CO85"/>
      <c r="CP85"/>
      <c r="CQ85" s="310">
        <f>IF(MID(H85,1,1)="1",1,0)+IF(MID(I85,1,1)="1",1,0)+IF(MID(J85,1,1)="1",1,0)+IF(MID(K85,1,1)="1",1,0)+IF(MID(L85,1,1)="1",1,0)+IF(MID(M85,1,1)="1",1,0)+IF(MID(N85,1,1)="1",1,0)</f>
        <v>0</v>
      </c>
      <c r="CR85" s="310">
        <f>IF(MID(H85,1,1)="2",1,0)+IF(MID(I85,1,1)="2",1,0)+IF(MID(J85,1,1)="2",1,0)+IF(MID(K85,1,1)="2",1,0)+IF(MID(L85,1,1)="2",1,0)+IF(MID(M85,1,1)="2",1,0)+IF(MID(N85,1,1)="2",1,0)</f>
        <v>0</v>
      </c>
      <c r="CS85" s="312">
        <f>IF(MID(H85,1,1)="3",1,0)+IF(MID(I85,1,1)="3",1,0)+IF(MID(J85,1,1)="3",1,0)+IF(MID(K85,1,1)="3",1,0)+IF(MID(L85,1,1)="3",1,0)+IF(MID(M85,1,1)="3",1,0)+IF(MID(N85,1,1)="3",1,0)</f>
        <v>0</v>
      </c>
      <c r="CT85" s="310">
        <f>IF(MID(H85,1,1)="4",1,0)+IF(MID(I85,1,1)="4",1,0)+IF(MID(J85,1,1)="4",1,0)+IF(MID(K85,1,1)="4",1,0)+IF(MID(L85,1,1)="4",1,0)+IF(MID(M85,1,1)="4",1,0)+IF(MID(N85,1,1)="4",1,0)</f>
        <v>0</v>
      </c>
      <c r="CU85" s="310">
        <f>IF(MID(H85,1,1)="5",1,0)+IF(MID(I85,1,1)="5",1,0)+IF(MID(J85,1,1)="5",1,0)+IF(MID(K85,1,1)="5",1,0)+IF(MID(L85,1,1)="5",1,0)+IF(MID(M85,1,1)="5",1,0)+IF(MID(N85,1,1)="5",1,0)</f>
        <v>0</v>
      </c>
      <c r="CV85" s="310">
        <f>IF(MID(H85,1,1)="6",1,0)+IF(MID(I85,1,1)="6",1,0)+IF(MID(J85,1,1)="6",1,0)+IF(MID(K85,1,1)="6",1,0)+IF(MID(L85,1,1)="6",1,0)+IF(MID(M85,1,1)="6",1,0)+IF(MID(N85,1,1)="6",1,0)</f>
        <v>0</v>
      </c>
      <c r="CW85" s="310">
        <f>IF(MID(H85,1,1)="7",1,0)+IF(MID(I85,1,1)="7",1,0)+IF(MID(J85,1,1)="7",1,0)+IF(MID(K85,1,1)="7",1,0)+IF(MID(L85,1,1)="7",1,0)+IF(MID(M85,1,1)="7",1,0)+IF(MID(N85,1,1)="7",1,0)</f>
        <v>0</v>
      </c>
      <c r="CX85" s="310">
        <f>IF(MID(H85,1,1)="8",1,0)+IF(MID(I85,1,1)="8",1,0)+IF(MID(J85,1,1)="8",1,0)+IF(MID(K85,1,1)="8",1,0)+IF(MID(L85,1,1)="8",1,0)+IF(MID(M85,1,1)="8",1,0)+IF(MID(N85,1,1)="8",1,0)</f>
        <v>0</v>
      </c>
      <c r="CY85" s="313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">
      <c r="A86" s="22" t="str">
        <f>'ПЛАН НАВЧАЛЬНОГО ПРОЦЕСУ ДЕННА'!A86</f>
        <v>1.3.04</v>
      </c>
      <c r="B86" s="410">
        <f>'ПЛАН НАВЧАЛЬНОГО ПРОЦЕСУ ДЕННА'!B86</f>
        <v>0</v>
      </c>
      <c r="C86" s="411">
        <f>'ПЛАН НАВЧАЛЬНОГО ПРОЦЕСУ ДЕННА'!C86</f>
        <v>0</v>
      </c>
      <c r="D86" s="304">
        <f>'ПЛАН НАВЧАЛЬНОГО ПРОЦЕСУ ДЕННА'!D86</f>
        <v>0</v>
      </c>
      <c r="E86" s="305">
        <f>'ПЛАН НАВЧАЛЬНОГО ПРОЦЕСУ ДЕННА'!E86</f>
        <v>0</v>
      </c>
      <c r="F86" s="305">
        <f>'ПЛАН НАВЧАЛЬНОГО ПРОЦЕСУ ДЕННА'!F86</f>
        <v>0</v>
      </c>
      <c r="G86" s="306">
        <f>'ПЛАН НАВЧАЛЬНОГО ПРОЦЕСУ ДЕННА'!G86</f>
        <v>0</v>
      </c>
      <c r="H86" s="304">
        <f>'ПЛАН НАВЧАЛЬНОГО ПРОЦЕСУ ДЕННА'!H86</f>
        <v>0</v>
      </c>
      <c r="I86" s="305">
        <f>'ПЛАН НАВЧАЛЬНОГО ПРОЦЕСУ ДЕННА'!I86</f>
        <v>0</v>
      </c>
      <c r="J86" s="305">
        <f>'ПЛАН НАВЧАЛЬНОГО ПРОЦЕСУ ДЕННА'!J86</f>
        <v>0</v>
      </c>
      <c r="K86" s="305">
        <f>'ПЛАН НАВЧАЛЬНОГО ПРОЦЕСУ ДЕННА'!K86</f>
        <v>0</v>
      </c>
      <c r="L86" s="305">
        <f>'ПЛАН НАВЧАЛЬНОГО ПРОЦЕСУ ДЕННА'!L86</f>
        <v>0</v>
      </c>
      <c r="M86" s="305">
        <f>'ПЛАН НАВЧАЛЬНОГО ПРОЦЕСУ ДЕННА'!M86</f>
        <v>0</v>
      </c>
      <c r="N86" s="305">
        <f>'ПЛАН НАВЧАЛЬНОГО ПРОЦЕСУ ДЕННА'!N86</f>
        <v>0</v>
      </c>
      <c r="O86" s="270">
        <f>'ПЛАН НАВЧАЛЬНОГО ПРОЦЕСУ ДЕННА'!O86</f>
        <v>0</v>
      </c>
      <c r="P86" s="270">
        <f>'ПЛАН НАВЧАЛЬНОГО ПРОЦЕСУ ДЕННА'!P86</f>
        <v>0</v>
      </c>
      <c r="Q86" s="304">
        <f>'ПЛАН НАВЧАЛЬНОГО ПРОЦЕСУ ДЕННА'!Q86</f>
        <v>0</v>
      </c>
      <c r="R86" s="305">
        <f>'ПЛАН НАВЧАЛЬНОГО ПРОЦЕСУ ДЕННА'!R86</f>
        <v>0</v>
      </c>
      <c r="S86" s="305">
        <f>'ПЛАН НАВЧАЛЬНОГО ПРОЦЕСУ ДЕННА'!S86</f>
        <v>0</v>
      </c>
      <c r="T86" s="305">
        <f>'ПЛАН НАВЧАЛЬНОГО ПРОЦЕСУ ДЕННА'!T86</f>
        <v>0</v>
      </c>
      <c r="U86" s="305">
        <f>'ПЛАН НАВЧАЛЬНОГО ПРОЦЕСУ ДЕННА'!U86</f>
        <v>0</v>
      </c>
      <c r="V86" s="305">
        <f>'ПЛАН НАВЧАЛЬНОГО ПРОЦЕСУ ДЕННА'!V86</f>
        <v>0</v>
      </c>
      <c r="W86" s="305">
        <f>'ПЛАН НАВЧАЛЬНОГО ПРОЦЕСУ ДЕННА'!W86</f>
        <v>0</v>
      </c>
      <c r="X86" s="307">
        <f>'ПЛАН НАВЧАЛЬНОГО ПРОЦЕСУ ДЕННА'!X86</f>
        <v>0</v>
      </c>
      <c r="Y86" s="145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8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8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8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8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8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8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8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8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8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8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8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8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8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8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8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8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8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8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8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8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8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8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8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8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3"/>
      <c r="CF86" s="309">
        <f>MAX(BW86:CD86)</f>
        <v>0</v>
      </c>
      <c r="CH86"/>
      <c r="CI86"/>
      <c r="CJ86"/>
      <c r="CK86"/>
      <c r="CL86"/>
      <c r="CM86"/>
      <c r="CN86"/>
      <c r="CO86"/>
      <c r="CP86"/>
      <c r="CQ86" s="310">
        <f>IF(MID(H86,1,1)="1",1,0)+IF(MID(I86,1,1)="1",1,0)+IF(MID(J86,1,1)="1",1,0)+IF(MID(K86,1,1)="1",1,0)+IF(MID(L86,1,1)="1",1,0)+IF(MID(M86,1,1)="1",1,0)+IF(MID(N86,1,1)="1",1,0)</f>
        <v>0</v>
      </c>
      <c r="CR86" s="310">
        <f>IF(MID(H86,1,1)="2",1,0)+IF(MID(I86,1,1)="2",1,0)+IF(MID(J86,1,1)="2",1,0)+IF(MID(K86,1,1)="2",1,0)+IF(MID(L86,1,1)="2",1,0)+IF(MID(M86,1,1)="2",1,0)+IF(MID(N86,1,1)="2",1,0)</f>
        <v>0</v>
      </c>
      <c r="CS86" s="312">
        <f>IF(MID(H86,1,1)="3",1,0)+IF(MID(I86,1,1)="3",1,0)+IF(MID(J86,1,1)="3",1,0)+IF(MID(K86,1,1)="3",1,0)+IF(MID(L86,1,1)="3",1,0)+IF(MID(M86,1,1)="3",1,0)+IF(MID(N86,1,1)="3",1,0)</f>
        <v>0</v>
      </c>
      <c r="CT86" s="310">
        <f>IF(MID(H86,1,1)="4",1,0)+IF(MID(I86,1,1)="4",1,0)+IF(MID(J86,1,1)="4",1,0)+IF(MID(K86,1,1)="4",1,0)+IF(MID(L86,1,1)="4",1,0)+IF(MID(M86,1,1)="4",1,0)+IF(MID(N86,1,1)="4",1,0)</f>
        <v>0</v>
      </c>
      <c r="CU86" s="310">
        <f>IF(MID(H86,1,1)="5",1,0)+IF(MID(I86,1,1)="5",1,0)+IF(MID(J86,1,1)="5",1,0)+IF(MID(K86,1,1)="5",1,0)+IF(MID(L86,1,1)="5",1,0)+IF(MID(M86,1,1)="5",1,0)+IF(MID(N86,1,1)="5",1,0)</f>
        <v>0</v>
      </c>
      <c r="CV86" s="310">
        <f>IF(MID(H86,1,1)="6",1,0)+IF(MID(I86,1,1)="6",1,0)+IF(MID(J86,1,1)="6",1,0)+IF(MID(K86,1,1)="6",1,0)+IF(MID(L86,1,1)="6",1,0)+IF(MID(M86,1,1)="6",1,0)+IF(MID(N86,1,1)="6",1,0)</f>
        <v>0</v>
      </c>
      <c r="CW86" s="310">
        <f>IF(MID(H86,1,1)="7",1,0)+IF(MID(I86,1,1)="7",1,0)+IF(MID(J86,1,1)="7",1,0)+IF(MID(K86,1,1)="7",1,0)+IF(MID(L86,1,1)="7",1,0)+IF(MID(M86,1,1)="7",1,0)+IF(MID(N86,1,1)="7",1,0)</f>
        <v>0</v>
      </c>
      <c r="CX86" s="310">
        <f>IF(MID(H86,1,1)="8",1,0)+IF(MID(I86,1,1)="8",1,0)+IF(MID(J86,1,1)="8",1,0)+IF(MID(K86,1,1)="8",1,0)+IF(MID(L86,1,1)="8",1,0)+IF(MID(M86,1,1)="8",1,0)+IF(MID(N86,1,1)="8",1,0)</f>
        <v>0</v>
      </c>
      <c r="CY86" s="313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">
      <c r="A87" s="22" t="str">
        <f>'ПЛАН НАВЧАЛЬНОГО ПРОЦЕСУ ДЕННА'!A87</f>
        <v>1.3.05</v>
      </c>
      <c r="B87" s="410">
        <f>'ПЛАН НАВЧАЛЬНОГО ПРОЦЕСУ ДЕННА'!B87</f>
        <v>0</v>
      </c>
      <c r="C87" s="411">
        <f>'ПЛАН НАВЧАЛЬНОГО ПРОЦЕСУ ДЕННА'!C87</f>
        <v>0</v>
      </c>
      <c r="D87" s="304">
        <f>'ПЛАН НАВЧАЛЬНОГО ПРОЦЕСУ ДЕННА'!D87</f>
        <v>0</v>
      </c>
      <c r="E87" s="305">
        <f>'ПЛАН НАВЧАЛЬНОГО ПРОЦЕСУ ДЕННА'!E87</f>
        <v>0</v>
      </c>
      <c r="F87" s="305">
        <f>'ПЛАН НАВЧАЛЬНОГО ПРОЦЕСУ ДЕННА'!F87</f>
        <v>0</v>
      </c>
      <c r="G87" s="306">
        <f>'ПЛАН НАВЧАЛЬНОГО ПРОЦЕСУ ДЕННА'!G87</f>
        <v>0</v>
      </c>
      <c r="H87" s="304">
        <f>'ПЛАН НАВЧАЛЬНОГО ПРОЦЕСУ ДЕННА'!H87</f>
        <v>0</v>
      </c>
      <c r="I87" s="305">
        <f>'ПЛАН НАВЧАЛЬНОГО ПРОЦЕСУ ДЕННА'!I87</f>
        <v>0</v>
      </c>
      <c r="J87" s="305">
        <f>'ПЛАН НАВЧАЛЬНОГО ПРОЦЕСУ ДЕННА'!J87</f>
        <v>0</v>
      </c>
      <c r="K87" s="305">
        <f>'ПЛАН НАВЧАЛЬНОГО ПРОЦЕСУ ДЕННА'!K87</f>
        <v>0</v>
      </c>
      <c r="L87" s="305">
        <f>'ПЛАН НАВЧАЛЬНОГО ПРОЦЕСУ ДЕННА'!L87</f>
        <v>0</v>
      </c>
      <c r="M87" s="305">
        <f>'ПЛАН НАВЧАЛЬНОГО ПРОЦЕСУ ДЕННА'!M87</f>
        <v>0</v>
      </c>
      <c r="N87" s="305">
        <f>'ПЛАН НАВЧАЛЬНОГО ПРОЦЕСУ ДЕННА'!N87</f>
        <v>0</v>
      </c>
      <c r="O87" s="270">
        <f>'ПЛАН НАВЧАЛЬНОГО ПРОЦЕСУ ДЕННА'!O87</f>
        <v>0</v>
      </c>
      <c r="P87" s="270">
        <f>'ПЛАН НАВЧАЛЬНОГО ПРОЦЕСУ ДЕННА'!P87</f>
        <v>0</v>
      </c>
      <c r="Q87" s="304">
        <f>'ПЛАН НАВЧАЛЬНОГО ПРОЦЕСУ ДЕННА'!Q87</f>
        <v>0</v>
      </c>
      <c r="R87" s="305">
        <f>'ПЛАН НАВЧАЛЬНОГО ПРОЦЕСУ ДЕННА'!R87</f>
        <v>0</v>
      </c>
      <c r="S87" s="305">
        <f>'ПЛАН НАВЧАЛЬНОГО ПРОЦЕСУ ДЕННА'!S87</f>
        <v>0</v>
      </c>
      <c r="T87" s="305">
        <f>'ПЛАН НАВЧАЛЬНОГО ПРОЦЕСУ ДЕННА'!T87</f>
        <v>0</v>
      </c>
      <c r="U87" s="305">
        <f>'ПЛАН НАВЧАЛЬНОГО ПРОЦЕСУ ДЕННА'!U87</f>
        <v>0</v>
      </c>
      <c r="V87" s="305">
        <f>'ПЛАН НАВЧАЛЬНОГО ПРОЦЕСУ ДЕННА'!V87</f>
        <v>0</v>
      </c>
      <c r="W87" s="305">
        <f>'ПЛАН НАВЧАЛЬНОГО ПРОЦЕСУ ДЕННА'!W87</f>
        <v>0</v>
      </c>
      <c r="X87" s="307">
        <f>'ПЛАН НАВЧАЛЬНОГО ПРОЦЕСУ ДЕННА'!X87</f>
        <v>0</v>
      </c>
      <c r="Y87" s="145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8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8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8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8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8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8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8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8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8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8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8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8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8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8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8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8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8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8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8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8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8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8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8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8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3"/>
      <c r="CF87" s="309">
        <f>MAX(BW87:CD87)</f>
        <v>0</v>
      </c>
      <c r="CH87"/>
      <c r="CI87"/>
      <c r="CJ87"/>
      <c r="CK87"/>
      <c r="CL87"/>
      <c r="CM87"/>
      <c r="CN87"/>
      <c r="CO87"/>
      <c r="CP87"/>
      <c r="CQ87" s="310">
        <f>IF(MID(H87,1,1)="1",1,0)+IF(MID(I87,1,1)="1",1,0)+IF(MID(J87,1,1)="1",1,0)+IF(MID(K87,1,1)="1",1,0)+IF(MID(L87,1,1)="1",1,0)+IF(MID(M87,1,1)="1",1,0)+IF(MID(N87,1,1)="1",1,0)</f>
        <v>0</v>
      </c>
      <c r="CR87" s="310">
        <f>IF(MID(H87,1,1)="2",1,0)+IF(MID(I87,1,1)="2",1,0)+IF(MID(J87,1,1)="2",1,0)+IF(MID(K87,1,1)="2",1,0)+IF(MID(L87,1,1)="2",1,0)+IF(MID(M87,1,1)="2",1,0)+IF(MID(N87,1,1)="2",1,0)</f>
        <v>0</v>
      </c>
      <c r="CS87" s="312">
        <f>IF(MID(H87,1,1)="3",1,0)+IF(MID(I87,1,1)="3",1,0)+IF(MID(J87,1,1)="3",1,0)+IF(MID(K87,1,1)="3",1,0)+IF(MID(L87,1,1)="3",1,0)+IF(MID(M87,1,1)="3",1,0)+IF(MID(N87,1,1)="3",1,0)</f>
        <v>0</v>
      </c>
      <c r="CT87" s="310">
        <f>IF(MID(H87,1,1)="4",1,0)+IF(MID(I87,1,1)="4",1,0)+IF(MID(J87,1,1)="4",1,0)+IF(MID(K87,1,1)="4",1,0)+IF(MID(L87,1,1)="4",1,0)+IF(MID(M87,1,1)="4",1,0)+IF(MID(N87,1,1)="4",1,0)</f>
        <v>0</v>
      </c>
      <c r="CU87" s="310">
        <f>IF(MID(H87,1,1)="5",1,0)+IF(MID(I87,1,1)="5",1,0)+IF(MID(J87,1,1)="5",1,0)+IF(MID(K87,1,1)="5",1,0)+IF(MID(L87,1,1)="5",1,0)+IF(MID(M87,1,1)="5",1,0)+IF(MID(N87,1,1)="5",1,0)</f>
        <v>0</v>
      </c>
      <c r="CV87" s="310">
        <f>IF(MID(H87,1,1)="6",1,0)+IF(MID(I87,1,1)="6",1,0)+IF(MID(J87,1,1)="6",1,0)+IF(MID(K87,1,1)="6",1,0)+IF(MID(L87,1,1)="6",1,0)+IF(MID(M87,1,1)="6",1,0)+IF(MID(N87,1,1)="6",1,0)</f>
        <v>0</v>
      </c>
      <c r="CW87" s="310">
        <f>IF(MID(H87,1,1)="7",1,0)+IF(MID(I87,1,1)="7",1,0)+IF(MID(J87,1,1)="7",1,0)+IF(MID(K87,1,1)="7",1,0)+IF(MID(L87,1,1)="7",1,0)+IF(MID(M87,1,1)="7",1,0)+IF(MID(N87,1,1)="7",1,0)</f>
        <v>0</v>
      </c>
      <c r="CX87" s="310">
        <f>IF(MID(H87,1,1)="8",1,0)+IF(MID(I87,1,1)="8",1,0)+IF(MID(J87,1,1)="8",1,0)+IF(MID(K87,1,1)="8",1,0)+IF(MID(L87,1,1)="8",1,0)+IF(MID(M87,1,1)="8",1,0)+IF(MID(N87,1,1)="8",1,0)</f>
        <v>0</v>
      </c>
      <c r="CY87" s="313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">
      <c r="A88" s="334" t="s">
        <v>24</v>
      </c>
      <c r="B88" s="323" t="str">
        <f>'ПЛАН НАВЧАЛЬНОГО ПРОЦЕСУ ДЕННА'!B88</f>
        <v xml:space="preserve">Разом практика: </v>
      </c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1"/>
      <c r="X88" s="36">
        <f>Y88*$BR$7</f>
        <v>216</v>
      </c>
      <c r="Y88" s="145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2">
        <f t="shared" si="126"/>
        <v>0</v>
      </c>
      <c r="AE88" s="232">
        <f t="shared" si="126"/>
        <v>0</v>
      </c>
      <c r="AF88" s="232">
        <f t="shared" si="126"/>
        <v>0</v>
      </c>
      <c r="AG88" s="70">
        <f t="shared" si="126"/>
        <v>0</v>
      </c>
      <c r="AH88" s="232">
        <f t="shared" si="126"/>
        <v>0</v>
      </c>
      <c r="AI88" s="232">
        <f t="shared" si="126"/>
        <v>0</v>
      </c>
      <c r="AJ88" s="232">
        <f t="shared" si="126"/>
        <v>0</v>
      </c>
      <c r="AK88" s="70">
        <f t="shared" si="126"/>
        <v>0</v>
      </c>
      <c r="AL88" s="232">
        <f t="shared" si="126"/>
        <v>0</v>
      </c>
      <c r="AM88" s="232">
        <f t="shared" si="126"/>
        <v>0</v>
      </c>
      <c r="AN88" s="232">
        <f t="shared" si="126"/>
        <v>0</v>
      </c>
      <c r="AO88" s="70">
        <f t="shared" si="126"/>
        <v>7.2</v>
      </c>
      <c r="AP88" s="232">
        <f t="shared" si="126"/>
        <v>0</v>
      </c>
      <c r="AQ88" s="232">
        <f t="shared" si="126"/>
        <v>0</v>
      </c>
      <c r="AR88" s="232">
        <f t="shared" si="126"/>
        <v>0</v>
      </c>
      <c r="AS88" s="70">
        <f t="shared" si="126"/>
        <v>0</v>
      </c>
      <c r="AT88" s="232">
        <f t="shared" si="126"/>
        <v>0</v>
      </c>
      <c r="AU88" s="232">
        <f t="shared" si="126"/>
        <v>0</v>
      </c>
      <c r="AV88" s="232">
        <f t="shared" si="126"/>
        <v>0</v>
      </c>
      <c r="AW88" s="70">
        <f t="shared" si="126"/>
        <v>0</v>
      </c>
      <c r="AX88" s="232">
        <f t="shared" si="126"/>
        <v>0</v>
      </c>
      <c r="AY88" s="232">
        <f t="shared" si="126"/>
        <v>0</v>
      </c>
      <c r="AZ88" s="232">
        <f t="shared" si="126"/>
        <v>0</v>
      </c>
      <c r="BA88" s="70">
        <f t="shared" si="126"/>
        <v>0</v>
      </c>
      <c r="BB88" s="232">
        <f t="shared" si="126"/>
        <v>0</v>
      </c>
      <c r="BC88" s="232">
        <f t="shared" si="126"/>
        <v>0</v>
      </c>
      <c r="BD88" s="232">
        <f t="shared" si="126"/>
        <v>0</v>
      </c>
      <c r="BE88" s="70">
        <f t="shared" si="126"/>
        <v>0</v>
      </c>
      <c r="BF88" s="232">
        <f t="shared" si="126"/>
        <v>0</v>
      </c>
      <c r="BG88" s="232">
        <f t="shared" si="126"/>
        <v>0</v>
      </c>
      <c r="BH88" s="232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3"/>
      <c r="CF88" s="309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5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336"/>
      <c r="BK89" s="336"/>
      <c r="BL89" s="337"/>
      <c r="BM89" s="337"/>
      <c r="BN89" s="337"/>
      <c r="BO89" s="337"/>
      <c r="BP89" s="337"/>
      <c r="BQ89" s="337"/>
      <c r="BR89" s="337"/>
      <c r="BS89" s="337"/>
      <c r="BT89" s="337"/>
    </row>
    <row r="90" spans="1:125" s="19" customFormat="1" ht="13.5" customHeight="1" x14ac:dyDescent="0.2">
      <c r="A90" s="333" t="str">
        <f>'ПЛАН НАВЧАЛЬНОГО ПРОЦЕСУ ДЕННА'!A90</f>
        <v>1.4</v>
      </c>
      <c r="B90" s="330" t="str">
        <f>'ПЛАН НАВЧАЛЬНОГО ПРОЦЕСУ ДЕННА'!B90</f>
        <v>Кваліфікаційна робота</v>
      </c>
      <c r="C90" s="331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1"/>
      <c r="CF90" s="225"/>
    </row>
    <row r="91" spans="1:125" s="19" customFormat="1" x14ac:dyDescent="0.2">
      <c r="A91" s="22" t="str">
        <f>'ПЛАН НАВЧАЛЬНОГО ПРОЦЕСУ ДЕННА'!A91</f>
        <v>1.4.01</v>
      </c>
      <c r="B91" s="410" t="str">
        <f>'ПЛАН НАВЧАЛЬНОГО ПРОЦЕСУ ДЕННА'!B91</f>
        <v>Кваліфікаційна робота магістра</v>
      </c>
      <c r="C91" s="411" t="str">
        <f>'ПЛАН НАВЧАЛЬНОГО ПРОЦЕСУ ДЕННА'!C91</f>
        <v>ОбОп</v>
      </c>
      <c r="D91" s="270">
        <f>'ПЛАН НАВЧАЛЬНОГО ПРОЦЕСУ ДЕННА'!D91</f>
        <v>3</v>
      </c>
      <c r="E91" s="270">
        <f>'ПЛАН НАВЧАЛЬНОГО ПРОЦЕСУ ДЕННА'!E91</f>
        <v>0</v>
      </c>
      <c r="F91" s="270">
        <f>'ПЛАН НАВЧАЛЬНОГО ПРОЦЕСУ ДЕННА'!F91</f>
        <v>0</v>
      </c>
      <c r="G91" s="270">
        <f>'ПЛАН НАВЧАЛЬНОГО ПРОЦЕСУ ДЕННА'!G91</f>
        <v>0</v>
      </c>
      <c r="H91" s="270">
        <f>'ПЛАН НАВЧАЛЬНОГО ПРОЦЕСУ ДЕННА'!H91</f>
        <v>0</v>
      </c>
      <c r="I91" s="270">
        <f>'ПЛАН НАВЧАЛЬНОГО ПРОЦЕСУ ДЕННА'!I91</f>
        <v>0</v>
      </c>
      <c r="J91" s="270">
        <f>'ПЛАН НАВЧАЛЬНОГО ПРОЦЕСУ ДЕННА'!J91</f>
        <v>0</v>
      </c>
      <c r="K91" s="270">
        <f>'ПЛАН НАВЧАЛЬНОГО ПРОЦЕСУ ДЕННА'!K91</f>
        <v>0</v>
      </c>
      <c r="L91" s="270">
        <f>'ПЛАН НАВЧАЛЬНОГО ПРОЦЕСУ ДЕННА'!L91</f>
        <v>0</v>
      </c>
      <c r="M91" s="270">
        <f>'ПЛАН НАВЧАЛЬНОГО ПРОЦЕСУ ДЕННА'!M91</f>
        <v>0</v>
      </c>
      <c r="N91" s="270">
        <f>'ПЛАН НАВЧАЛЬНОГО ПРОЦЕСУ ДЕННА'!N91</f>
        <v>0</v>
      </c>
      <c r="O91" s="270">
        <f>'ПЛАН НАВЧАЛЬНОГО ПРОЦЕСУ ДЕННА'!O91</f>
        <v>0</v>
      </c>
      <c r="P91" s="270">
        <f>'ПЛАН НАВЧАЛЬНОГО ПРОЦЕСУ ДЕННА'!P91</f>
        <v>0</v>
      </c>
      <c r="Q91" s="270">
        <f>'ПЛАН НАВЧАЛЬНОГО ПРОЦЕСУ ДЕННА'!Q91</f>
        <v>0</v>
      </c>
      <c r="R91" s="270">
        <f>'ПЛАН НАВЧАЛЬНОГО ПРОЦЕСУ ДЕННА'!R91</f>
        <v>0</v>
      </c>
      <c r="S91" s="270">
        <f>'ПЛАН НАВЧАЛЬНОГО ПРОЦЕСУ ДЕННА'!S91</f>
        <v>0</v>
      </c>
      <c r="T91" s="270">
        <f>'ПЛАН НАВЧАЛЬНОГО ПРОЦЕСУ ДЕННА'!T91</f>
        <v>0</v>
      </c>
      <c r="U91" s="270">
        <f>'ПЛАН НАВЧАЛЬНОГО ПРОЦЕСУ ДЕННА'!U91</f>
        <v>0</v>
      </c>
      <c r="V91" s="270">
        <f>'ПЛАН НАВЧАЛЬНОГО ПРОЦЕСУ ДЕННА'!V91</f>
        <v>0</v>
      </c>
      <c r="W91" s="270">
        <f>'ПЛАН НАВЧАЛЬНОГО ПРОЦЕСУ ДЕННА'!W91</f>
        <v>0</v>
      </c>
      <c r="X91" s="307">
        <f>'ПЛАН НАВЧАЛЬНОГО ПРОЦЕСУ ДЕННА'!X91</f>
        <v>360</v>
      </c>
      <c r="Y91" s="145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45">
        <f>'ПЛАН НАВЧАЛЬНОГО ПРОЦЕСУ ДЕННА'!AD91</f>
        <v>0</v>
      </c>
      <c r="AE91" s="145">
        <f>'ПЛАН НАВЧАЛЬНОГО ПРОЦЕСУ ДЕННА'!AE91</f>
        <v>0</v>
      </c>
      <c r="AF91" s="145">
        <f>'ПЛАН НАВЧАЛЬНОГО ПРОЦЕСУ ДЕННА'!AF91</f>
        <v>0</v>
      </c>
      <c r="AG91" s="70">
        <f>'ПЛАН НАВЧАЛЬНОГО ПРОЦЕСУ ДЕННА'!AG91</f>
        <v>0</v>
      </c>
      <c r="AH91" s="145">
        <f>'ПЛАН НАВЧАЛЬНОГО ПРОЦЕСУ ДЕННА'!AH91</f>
        <v>0</v>
      </c>
      <c r="AI91" s="145">
        <f>'ПЛАН НАВЧАЛЬНОГО ПРОЦЕСУ ДЕННА'!AI91</f>
        <v>0</v>
      </c>
      <c r="AJ91" s="145">
        <f>'ПЛАН НАВЧАЛЬНОГО ПРОЦЕСУ ДЕННА'!AJ91</f>
        <v>0</v>
      </c>
      <c r="AK91" s="70">
        <f>'ПЛАН НАВЧАЛЬНОГО ПРОЦЕСУ ДЕННА'!AK91</f>
        <v>0</v>
      </c>
      <c r="AL91" s="145">
        <f>'ПЛАН НАВЧАЛЬНОГО ПРОЦЕСУ ДЕННА'!AL91</f>
        <v>0</v>
      </c>
      <c r="AM91" s="145">
        <f>'ПЛАН НАВЧАЛЬНОГО ПРОЦЕСУ ДЕННА'!AM91</f>
        <v>0</v>
      </c>
      <c r="AN91" s="145">
        <f>'ПЛАН НАВЧАЛЬНОГО ПРОЦЕСУ ДЕННА'!AN91</f>
        <v>0</v>
      </c>
      <c r="AO91" s="70">
        <f>'ПЛАН НАВЧАЛЬНОГО ПРОЦЕСУ ДЕННА'!AO91</f>
        <v>12</v>
      </c>
      <c r="AP91" s="145">
        <f>'ПЛАН НАВЧАЛЬНОГО ПРОЦЕСУ ДЕННА'!AP91</f>
        <v>0</v>
      </c>
      <c r="AQ91" s="145">
        <f>'ПЛАН НАВЧАЛЬНОГО ПРОЦЕСУ ДЕННА'!AQ91</f>
        <v>0</v>
      </c>
      <c r="AR91" s="145">
        <f>'ПЛАН НАВЧАЛЬНОГО ПРОЦЕСУ ДЕННА'!AR91</f>
        <v>0</v>
      </c>
      <c r="AS91" s="70">
        <f>'ПЛАН НАВЧАЛЬНОГО ПРОЦЕСУ ДЕННА'!AS91</f>
        <v>0</v>
      </c>
      <c r="AT91" s="145">
        <f>'ПЛАН НАВЧАЛЬНОГО ПРОЦЕСУ ДЕННА'!AT91</f>
        <v>0</v>
      </c>
      <c r="AU91" s="145">
        <f>'ПЛАН НАВЧАЛЬНОГО ПРОЦЕСУ ДЕННА'!AU91</f>
        <v>0</v>
      </c>
      <c r="AV91" s="145">
        <f>'ПЛАН НАВЧАЛЬНОГО ПРОЦЕСУ ДЕННА'!AV91</f>
        <v>0</v>
      </c>
      <c r="AW91" s="70">
        <f>'ПЛАН НАВЧАЛЬНОГО ПРОЦЕСУ ДЕННА'!AW91</f>
        <v>0</v>
      </c>
      <c r="AX91" s="145">
        <f>'ПЛАН НАВЧАЛЬНОГО ПРОЦЕСУ ДЕННА'!AX91</f>
        <v>0</v>
      </c>
      <c r="AY91" s="145">
        <f>'ПЛАН НАВЧАЛЬНОГО ПРОЦЕСУ ДЕННА'!AY91</f>
        <v>0</v>
      </c>
      <c r="AZ91" s="145">
        <f>'ПЛАН НАВЧАЛЬНОГО ПРОЦЕСУ ДЕННА'!AZ91</f>
        <v>0</v>
      </c>
      <c r="BA91" s="70">
        <f>'ПЛАН НАВЧАЛЬНОГО ПРОЦЕСУ ДЕННА'!BA91</f>
        <v>0</v>
      </c>
      <c r="BB91" s="145">
        <f>'ПЛАН НАВЧАЛЬНОГО ПРОЦЕСУ ДЕННА'!BB91</f>
        <v>0</v>
      </c>
      <c r="BC91" s="145">
        <f>'ПЛАН НАВЧАЛЬНОГО ПРОЦЕСУ ДЕННА'!BC91</f>
        <v>0</v>
      </c>
      <c r="BD91" s="145">
        <f>'ПЛАН НАВЧАЛЬНОГО ПРОЦЕСУ ДЕННА'!BD91</f>
        <v>0</v>
      </c>
      <c r="BE91" s="70">
        <f>'ПЛАН НАВЧАЛЬНОГО ПРОЦЕСУ ДЕННА'!BE91</f>
        <v>0</v>
      </c>
      <c r="BF91" s="145">
        <f>'ПЛАН НАВЧАЛЬНОГО ПРОЦЕСУ ДЕННА'!BF91</f>
        <v>0</v>
      </c>
      <c r="BG91" s="145">
        <f>'ПЛАН НАВЧАЛЬНОГО ПРОЦЕСУ ДЕННА'!BG91</f>
        <v>0</v>
      </c>
      <c r="BH91" s="145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3"/>
      <c r="CF91" s="309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10">
        <f>IF(MID(H91,1,1)="1",1,0)+IF(MID(I91,1,1)="1",1,0)+IF(MID(J91,1,1)="1",1,0)+IF(MID(K91,1,1)="1",1,0)+IF(MID(L91,1,1)="1",1,0)+IF(MID(M91,1,1)="1",1,0)+IF(MID(N91,1,1)="1",1,0)</f>
        <v>0</v>
      </c>
      <c r="CR91" s="310">
        <f>IF(MID(H91,1,1)="2",1,0)+IF(MID(I91,1,1)="2",1,0)+IF(MID(J91,1,1)="2",1,0)+IF(MID(K91,1,1)="2",1,0)+IF(MID(L91,1,1)="2",1,0)+IF(MID(M91,1,1)="2",1,0)+IF(MID(N91,1,1)="2",1,0)</f>
        <v>0</v>
      </c>
      <c r="CS91" s="312">
        <f>IF(MID(H91,1,1)="3",1,0)+IF(MID(I91,1,1)="3",1,0)+IF(MID(J91,1,1)="3",1,0)+IF(MID(K91,1,1)="3",1,0)+IF(MID(L91,1,1)="3",1,0)+IF(MID(M91,1,1)="3",1,0)+IF(MID(N91,1,1)="3",1,0)</f>
        <v>0</v>
      </c>
      <c r="CT91" s="310">
        <f>IF(MID(H91,1,1)="4",1,0)+IF(MID(I91,1,1)="4",1,0)+IF(MID(J91,1,1)="4",1,0)+IF(MID(K91,1,1)="4",1,0)+IF(MID(L91,1,1)="4",1,0)+IF(MID(M91,1,1)="4",1,0)+IF(MID(N91,1,1)="4",1,0)</f>
        <v>0</v>
      </c>
      <c r="CU91" s="310">
        <f>IF(MID(H91,1,1)="5",1,0)+IF(MID(I91,1,1)="5",1,0)+IF(MID(J91,1,1)="5",1,0)+IF(MID(K91,1,1)="5",1,0)+IF(MID(L91,1,1)="5",1,0)+IF(MID(M91,1,1)="5",1,0)+IF(MID(N91,1,1)="5",1,0)</f>
        <v>0</v>
      </c>
      <c r="CV91" s="310">
        <f>IF(MID(H91,1,1)="6",1,0)+IF(MID(I91,1,1)="6",1,0)+IF(MID(J91,1,1)="6",1,0)+IF(MID(K91,1,1)="6",1,0)+IF(MID(L91,1,1)="6",1,0)+IF(MID(M91,1,1)="6",1,0)+IF(MID(N91,1,1)="6",1,0)</f>
        <v>0</v>
      </c>
      <c r="CW91" s="310">
        <f>IF(MID(H91,1,1)="7",1,0)+IF(MID(I91,1,1)="7",1,0)+IF(MID(J91,1,1)="7",1,0)+IF(MID(K91,1,1)="7",1,0)+IF(MID(L91,1,1)="7",1,0)+IF(MID(M91,1,1)="7",1,0)+IF(MID(N91,1,1)="7",1,0)</f>
        <v>0</v>
      </c>
      <c r="CX91" s="310">
        <f>IF(MID(H91,1,1)="8",1,0)+IF(MID(I91,1,1)="8",1,0)+IF(MID(J91,1,1)="8",1,0)+IF(MID(K91,1,1)="8",1,0)+IF(MID(L91,1,1)="8",1,0)+IF(MID(M91,1,1)="8",1,0)+IF(MID(N91,1,1)="8",1,0)+IF(MID(D91,1,1)="8",1,0)</f>
        <v>0</v>
      </c>
      <c r="CY91" s="313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336"/>
      <c r="BK92" s="336"/>
      <c r="BL92" s="336"/>
      <c r="BM92" s="336"/>
      <c r="BN92" s="336"/>
      <c r="BO92" s="336"/>
      <c r="BP92" s="336"/>
      <c r="BQ92" s="336"/>
      <c r="BR92" s="336"/>
      <c r="BS92" s="336"/>
      <c r="BT92" s="336"/>
    </row>
    <row r="93" spans="1:125" s="19" customFormat="1" ht="13.5" hidden="1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336"/>
      <c r="BK93" s="336"/>
      <c r="BL93" s="336"/>
      <c r="BM93" s="336"/>
      <c r="BN93" s="336"/>
      <c r="BO93" s="336"/>
      <c r="BP93" s="336"/>
      <c r="BQ93" s="336"/>
      <c r="BR93" s="336"/>
      <c r="BS93" s="336"/>
      <c r="BT93" s="336"/>
    </row>
    <row r="94" spans="1:125" s="19" customFormat="1" ht="13.5" hidden="1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</row>
    <row r="95" spans="1:125" s="19" customFormat="1" ht="13.5" hidden="1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</row>
    <row r="96" spans="1:125" s="19" customFormat="1" ht="12.75" customHeight="1" x14ac:dyDescent="0.2">
      <c r="A96" s="333" t="str">
        <f>'ПЛАН НАВЧАЛЬНОГО ПРОЦЕСУ ДЕННА'!A96</f>
        <v>1.5</v>
      </c>
      <c r="B96" s="330" t="str">
        <f>'ПЛАН НАВЧАЛЬНОГО ПРОЦЕСУ ДЕННА'!B96</f>
        <v>Атестація</v>
      </c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290"/>
      <c r="Y96" s="151"/>
      <c r="Z96" s="151"/>
      <c r="AA96" s="151"/>
      <c r="AB96" s="151"/>
      <c r="AC96" s="151"/>
      <c r="AD96" s="235"/>
      <c r="AE96" s="235"/>
      <c r="AF96" s="235"/>
      <c r="AG96" s="149"/>
      <c r="AH96" s="235"/>
      <c r="AI96" s="235"/>
      <c r="AJ96" s="235"/>
      <c r="AK96" s="149"/>
      <c r="AL96" s="235"/>
      <c r="AM96" s="235"/>
      <c r="AN96" s="235"/>
      <c r="AO96" s="149"/>
      <c r="AP96" s="235"/>
      <c r="AQ96" s="235"/>
      <c r="AR96" s="235"/>
      <c r="AS96" s="149"/>
      <c r="AT96" s="235"/>
      <c r="AU96" s="235"/>
      <c r="AV96" s="235"/>
      <c r="AW96" s="149"/>
      <c r="AX96" s="235"/>
      <c r="AY96" s="235"/>
      <c r="AZ96" s="235"/>
      <c r="BA96" s="149"/>
      <c r="BB96" s="235"/>
      <c r="BC96" s="235"/>
      <c r="BD96" s="235"/>
      <c r="BE96" s="149"/>
      <c r="BF96" s="235"/>
      <c r="BG96" s="235"/>
      <c r="BH96" s="235"/>
      <c r="BI96" s="149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1"/>
      <c r="CF96" s="225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x14ac:dyDescent="0.2">
      <c r="A97" s="22" t="str">
        <f>'ПЛАН НАВЧАЛЬНОГО ПРОЦЕСУ ДЕННА'!A97</f>
        <v>1.5.01</v>
      </c>
      <c r="B97" s="410" t="str">
        <f>'ПЛАН НАВЧАЛЬНОГО ПРОЦЕСУ ДЕННА'!B97</f>
        <v>Захист магістерської роботи</v>
      </c>
      <c r="C97" s="411" t="str">
        <f>'ПЛАН НАВЧАЛЬНОГО ПРОЦЕСУ ДЕННА'!C97</f>
        <v>ОбОп</v>
      </c>
      <c r="D97" s="304">
        <f>'ПЛАН НАВЧАЛЬНОГО ПРОЦЕСУ ДЕННА'!D97</f>
        <v>3</v>
      </c>
      <c r="E97" s="305">
        <f>'ПЛАН НАВЧАЛЬНОГО ПРОЦЕСУ ДЕННА'!E97</f>
        <v>0</v>
      </c>
      <c r="F97" s="305">
        <f>'ПЛАН НАВЧАЛЬНОГО ПРОЦЕСУ ДЕННА'!F97</f>
        <v>0</v>
      </c>
      <c r="G97" s="306">
        <f>'ПЛАН НАВЧАЛЬНОГО ПРОЦЕСУ ДЕННА'!G97</f>
        <v>0</v>
      </c>
      <c r="H97" s="304">
        <f>'ПЛАН НАВЧАЛЬНОГО ПРОЦЕСУ ДЕННА'!H97</f>
        <v>0</v>
      </c>
      <c r="I97" s="305">
        <f>'ПЛАН НАВЧАЛЬНОГО ПРОЦЕСУ ДЕННА'!I97</f>
        <v>0</v>
      </c>
      <c r="J97" s="305">
        <f>'ПЛАН НАВЧАЛЬНОГО ПРОЦЕСУ ДЕННА'!J97</f>
        <v>0</v>
      </c>
      <c r="K97" s="305">
        <f>'ПЛАН НАВЧАЛЬНОГО ПРОЦЕСУ ДЕННА'!K97</f>
        <v>0</v>
      </c>
      <c r="L97" s="305">
        <f>'ПЛАН НАВЧАЛЬНОГО ПРОЦЕСУ ДЕННА'!L97</f>
        <v>0</v>
      </c>
      <c r="M97" s="305">
        <f>'ПЛАН НАВЧАЛЬНОГО ПРОЦЕСУ ДЕННА'!M97</f>
        <v>0</v>
      </c>
      <c r="N97" s="305">
        <f>'ПЛАН НАВЧАЛЬНОГО ПРОЦЕСУ ДЕННА'!N97</f>
        <v>0</v>
      </c>
      <c r="O97" s="270">
        <f>'ПЛАН НАВЧАЛЬНОГО ПРОЦЕСУ ДЕННА'!O97</f>
        <v>0</v>
      </c>
      <c r="P97" s="270">
        <f>'ПЛАН НАВЧАЛЬНОГО ПРОЦЕСУ ДЕННА'!P97</f>
        <v>0</v>
      </c>
      <c r="Q97" s="304">
        <f>'ПЛАН НАВЧАЛЬНОГО ПРОЦЕСУ ДЕННА'!Q97</f>
        <v>0</v>
      </c>
      <c r="R97" s="305">
        <f>'ПЛАН НАВЧАЛЬНОГО ПРОЦЕСУ ДЕННА'!R97</f>
        <v>0</v>
      </c>
      <c r="S97" s="305">
        <f>'ПЛАН НАВЧАЛЬНОГО ПРОЦЕСУ ДЕННА'!S97</f>
        <v>0</v>
      </c>
      <c r="T97" s="305">
        <f>'ПЛАН НАВЧАЛЬНОГО ПРОЦЕСУ ДЕННА'!T97</f>
        <v>0</v>
      </c>
      <c r="U97" s="305">
        <f>'ПЛАН НАВЧАЛЬНОГО ПРОЦЕСУ ДЕННА'!U97</f>
        <v>0</v>
      </c>
      <c r="V97" s="305">
        <f>'ПЛАН НАВЧАЛЬНОГО ПРОЦЕСУ ДЕННА'!V97</f>
        <v>0</v>
      </c>
      <c r="W97" s="305">
        <f>'ПЛАН НАВЧАЛЬНОГО ПРОЦЕСУ ДЕННА'!W97</f>
        <v>0</v>
      </c>
      <c r="X97" s="145">
        <f>'ПЛАН НАВЧАЛЬНОГО ПРОЦЕСУ ДЕННА'!X97</f>
        <v>0</v>
      </c>
      <c r="Y97" s="145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8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8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8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8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8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8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8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8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8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8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8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8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8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8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8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8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8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8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8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8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8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8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8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8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3"/>
      <c r="CF97" s="309">
        <f>MAX(BW97:CD97)</f>
        <v>0</v>
      </c>
      <c r="CH97" s="310">
        <f>IF(MID($D97,1,1)="1",1,0)+IF(MID($E97,1,1)="1",1,0)+IF(MID($F97,1,1)="1",1,0)+IF(MID($G97,1,1)="1",1,0)</f>
        <v>0</v>
      </c>
      <c r="CI97" s="310">
        <f>IF(MID($D97,1,1)="2",1,0)+IF(MID($E97,1,1)="2",1,0)+IF(MID($F97,1,1)="2",1,0)+IF(MID($G97,1,1)="2",1,0)</f>
        <v>0</v>
      </c>
      <c r="CJ97" s="310">
        <f>IF(MID($D97,1,1)="3",1,0)+IF(MID($E97,1,1)="3",1,0)+IF(MID($F97,1,1)="3",1,0)+IF(MID($G97,1,1)="3",1,0)</f>
        <v>1</v>
      </c>
      <c r="CK97" s="310">
        <f>IF(MID($D97,1,1)="4",1,0)+IF(MID($E97,1,1)="4",1,0)+IF(MID($F97,1,1)="4",1,0)+IF(MID($G97,1,1)="4",1,0)</f>
        <v>0</v>
      </c>
      <c r="CL97" s="310">
        <f>IF(MID($D97,1,1)="5",1,0)+IF(MID($E97,1,1)="5",1,0)+IF(MID($F97,1,1)="5",1,0)+IF(MID($G97,1,1)="5",1,0)+IF(MID($H97,1,1)="5",1,0)+IF(MID($I97,1,1)="5",1,0)+IF(MID($J97,1,1)="5",1,0)</f>
        <v>0</v>
      </c>
      <c r="CM97" s="310">
        <f>IF(MID($D97,1,1)="6",1,0)+IF(MID($E97,1,1)="6",1,0)+IF(MID($F97,1,1)="6",1,0)+IF(MID($G97,1,1)="6",1,0)+IF(MID($H97,1,1)="6",1,0)+IF(MID($I97,1,1)="6",1,0)+IF(MID($J97,1,1)="6",1,0)</f>
        <v>0</v>
      </c>
      <c r="CN97" s="310">
        <f>IF(MID($D97,1,1)="7",1,0)+IF(MID($E97,1,1)="7",1,0)+IF(MID($F97,1,1)="7",1,0)+IF(MID($G97,1,1)="7",1,0)+IF(MID($H97,1,1)="7",1,0)+IF(MID($I97,1,1)="7",1,0)+IF(MID($J97,1,1)="7",1,0)</f>
        <v>0</v>
      </c>
      <c r="CO97" s="310">
        <f>IF(MID($D97,1,1)="8",1,0)+IF(MID($E97,1,1)="8",1,0)+IF(MID($F97,1,1)="8",1,0)+IF(MID($G97,1,1)="8",1,0)+IF(MID($H97,1,1)="8",1,0)+IF(MID($I97,1,1)="8",1,0)+IF(MID($J97,1,1)="8",1,0)</f>
        <v>0</v>
      </c>
      <c r="CP97" s="311">
        <f>SUM(CH97:CO97)</f>
        <v>1</v>
      </c>
      <c r="CQ97" s="310">
        <f>IF(MID(H97,1,1)="1",1,0)+IF(MID(I97,1,1)="1",1,0)+IF(MID(J97,1,1)="1",1,0)+IF(MID(K97,1,1)="1",1,0)+IF(MID(L97,1,1)="1",1,0)+IF(MID(M97,1,1)="1",1,0)+IF(MID(N97,1,1)="1",1,0)</f>
        <v>0</v>
      </c>
      <c r="CR97" s="310">
        <f>IF(MID(H97,1,1)="2",1,0)+IF(MID(I97,1,1)="2",1,0)+IF(MID(J97,1,1)="2",1,0)+IF(MID(K97,1,1)="2",1,0)+IF(MID(L97,1,1)="2",1,0)+IF(MID(M97,1,1)="2",1,0)+IF(MID(N97,1,1)="2",1,0)</f>
        <v>0</v>
      </c>
      <c r="CS97" s="312">
        <f>IF(MID(H97,1,1)="3",1,0)+IF(MID(I97,1,1)="3",1,0)+IF(MID(J97,1,1)="3",1,0)+IF(MID(K97,1,1)="3",1,0)+IF(MID(L97,1,1)="3",1,0)+IF(MID(M97,1,1)="3",1,0)+IF(MID(N97,1,1)="3",1,0)</f>
        <v>0</v>
      </c>
      <c r="CT97" s="310">
        <f>IF(MID(H97,1,1)="4",1,0)+IF(MID(I97,1,1)="4",1,0)+IF(MID(J97,1,1)="4",1,0)+IF(MID(K97,1,1)="4",1,0)+IF(MID(L97,1,1)="4",1,0)+IF(MID(M97,1,1)="4",1,0)+IF(MID(N97,1,1)="4",1,0)</f>
        <v>0</v>
      </c>
      <c r="CU97" s="310">
        <f>IF(MID(H97,1,1)="5",1,0)+IF(MID(I97,1,1)="5",1,0)+IF(MID(J97,1,1)="5",1,0)+IF(MID(K97,1,1)="5",1,0)+IF(MID(L97,1,1)="5",1,0)+IF(MID(M97,1,1)="5",1,0)+IF(MID(N97,1,1)="5",1,0)</f>
        <v>0</v>
      </c>
      <c r="CV97" s="310">
        <f>IF(MID(H97,1,1)="6",1,0)+IF(MID(I97,1,1)="6",1,0)+IF(MID(J97,1,1)="6",1,0)+IF(MID(K97,1,1)="6",1,0)+IF(MID(L97,1,1)="6",1,0)+IF(MID(M97,1,1)="6",1,0)+IF(MID(N97,1,1)="6",1,0)</f>
        <v>0</v>
      </c>
      <c r="CW97" s="310">
        <f>IF(MID(H97,1,1)="7",1,0)+IF(MID(I97,1,1)="7",1,0)+IF(MID(J97,1,1)="7",1,0)+IF(MID(K97,1,1)="7",1,0)+IF(MID(L97,1,1)="7",1,0)+IF(MID(M97,1,1)="7",1,0)+IF(MID(N97,1,1)="7",1,0)</f>
        <v>0</v>
      </c>
      <c r="CX97" s="310">
        <f>IF(MID(H97,1,1)="8",1,0)+IF(MID(I97,1,1)="8",1,0)+IF(MID(J97,1,1)="8",1,0)+IF(MID(K97,1,1)="8",1,0)+IF(MID(L97,1,1)="8",1,0)+IF(MID(M97,1,1)="8",1,0)+IF(MID(N97,1,1)="8",1,0)</f>
        <v>0</v>
      </c>
      <c r="CY97" s="313">
        <f>SUM(CQ97:CX97)</f>
        <v>0</v>
      </c>
      <c r="CZ97" s="19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customHeight="1" x14ac:dyDescent="0.2">
      <c r="A98" s="22" t="str">
        <f>'ПЛАН НАВЧАЛЬНОГО ПРОЦЕСУ ДЕННА'!A98</f>
        <v>1.5.02</v>
      </c>
      <c r="B98" s="410">
        <f>'ПЛАН НАВЧАЛЬНОГО ПРОЦЕСУ ДЕННА'!B98</f>
        <v>0</v>
      </c>
      <c r="C98" s="411">
        <f>'ПЛАН НАВЧАЛЬНОГО ПРОЦЕСУ ДЕННА'!C98</f>
        <v>0</v>
      </c>
      <c r="D98" s="304">
        <f>'ПЛАН НАВЧАЛЬНОГО ПРОЦЕСУ ДЕННА'!D98</f>
        <v>0</v>
      </c>
      <c r="E98" s="305">
        <f>'ПЛАН НАВЧАЛЬНОГО ПРОЦЕСУ ДЕННА'!E98</f>
        <v>0</v>
      </c>
      <c r="F98" s="305">
        <f>'ПЛАН НАВЧАЛЬНОГО ПРОЦЕСУ ДЕННА'!F98</f>
        <v>0</v>
      </c>
      <c r="G98" s="306">
        <f>'ПЛАН НАВЧАЛЬНОГО ПРОЦЕСУ ДЕННА'!G98</f>
        <v>0</v>
      </c>
      <c r="H98" s="304">
        <f>'ПЛАН НАВЧАЛЬНОГО ПРОЦЕСУ ДЕННА'!H98</f>
        <v>0</v>
      </c>
      <c r="I98" s="305">
        <f>'ПЛАН НАВЧАЛЬНОГО ПРОЦЕСУ ДЕННА'!I98</f>
        <v>0</v>
      </c>
      <c r="J98" s="305">
        <f>'ПЛАН НАВЧАЛЬНОГО ПРОЦЕСУ ДЕННА'!J98</f>
        <v>0</v>
      </c>
      <c r="K98" s="305">
        <f>'ПЛАН НАВЧАЛЬНОГО ПРОЦЕСУ ДЕННА'!K98</f>
        <v>0</v>
      </c>
      <c r="L98" s="305">
        <f>'ПЛАН НАВЧАЛЬНОГО ПРОЦЕСУ ДЕННА'!L98</f>
        <v>0</v>
      </c>
      <c r="M98" s="305">
        <f>'ПЛАН НАВЧАЛЬНОГО ПРОЦЕСУ ДЕННА'!M98</f>
        <v>0</v>
      </c>
      <c r="N98" s="305">
        <f>'ПЛАН НАВЧАЛЬНОГО ПРОЦЕСУ ДЕННА'!N98</f>
        <v>0</v>
      </c>
      <c r="O98" s="270">
        <f>'ПЛАН НАВЧАЛЬНОГО ПРОЦЕСУ ДЕННА'!O98</f>
        <v>0</v>
      </c>
      <c r="P98" s="270">
        <f>'ПЛАН НАВЧАЛЬНОГО ПРОЦЕСУ ДЕННА'!P98</f>
        <v>0</v>
      </c>
      <c r="Q98" s="304">
        <f>'ПЛАН НАВЧАЛЬНОГО ПРОЦЕСУ ДЕННА'!Q98</f>
        <v>0</v>
      </c>
      <c r="R98" s="305">
        <f>'ПЛАН НАВЧАЛЬНОГО ПРОЦЕСУ ДЕННА'!R98</f>
        <v>0</v>
      </c>
      <c r="S98" s="305">
        <f>'ПЛАН НАВЧАЛЬНОГО ПРОЦЕСУ ДЕННА'!S98</f>
        <v>0</v>
      </c>
      <c r="T98" s="305">
        <f>'ПЛАН НАВЧАЛЬНОГО ПРОЦЕСУ ДЕННА'!T98</f>
        <v>0</v>
      </c>
      <c r="U98" s="305">
        <f>'ПЛАН НАВЧАЛЬНОГО ПРОЦЕСУ ДЕННА'!U98</f>
        <v>0</v>
      </c>
      <c r="V98" s="305">
        <f>'ПЛАН НАВЧАЛЬНОГО ПРОЦЕСУ ДЕННА'!V98</f>
        <v>0</v>
      </c>
      <c r="W98" s="305">
        <f>'ПЛАН НАВЧАЛЬНОГО ПРОЦЕСУ ДЕННА'!W98</f>
        <v>0</v>
      </c>
      <c r="X98" s="145">
        <f>'ПЛАН НАВЧАЛЬНОГО ПРОЦЕСУ ДЕННА'!X98</f>
        <v>0</v>
      </c>
      <c r="Y98" s="145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8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8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8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8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8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8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8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8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8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8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8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8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8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8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8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8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8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8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8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8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8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8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8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8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3"/>
      <c r="CF98" s="309">
        <f>MAX(BW98:CD98)</f>
        <v>0</v>
      </c>
      <c r="CH98" s="310">
        <f>IF(MID($D98,1,1)="1",1,0)+IF(MID($E98,1,1)="1",1,0)+IF(MID($F98,1,1)="1",1,0)+IF(MID($G98,1,1)="1",1,0)</f>
        <v>0</v>
      </c>
      <c r="CI98" s="310">
        <f>IF(MID($D98,1,1)="2",1,0)+IF(MID($E98,1,1)="2",1,0)+IF(MID($F98,1,1)="2",1,0)+IF(MID($G98,1,1)="2",1,0)</f>
        <v>0</v>
      </c>
      <c r="CJ98" s="310">
        <f>IF(MID($D98,1,1)="3",1,0)+IF(MID($E98,1,1)="3",1,0)+IF(MID($F98,1,1)="3",1,0)+IF(MID($G98,1,1)="3",1,0)</f>
        <v>0</v>
      </c>
      <c r="CK98" s="310">
        <f>IF(MID($D98,1,1)="4",1,0)+IF(MID($E98,1,1)="4",1,0)+IF(MID($F98,1,1)="4",1,0)+IF(MID($G98,1,1)="4",1,0)</f>
        <v>0</v>
      </c>
      <c r="CL98" s="310">
        <f>IF(MID($D98,1,1)="5",1,0)+IF(MID($E98,1,1)="5",1,0)+IF(MID($F98,1,1)="5",1,0)+IF(MID($G98,1,1)="5",1,0)+IF(MID($H98,1,1)="5",1,0)+IF(MID($I98,1,1)="5",1,0)+IF(MID($J98,1,1)="5",1,0)</f>
        <v>0</v>
      </c>
      <c r="CM98" s="310">
        <f>IF(MID($D98,1,1)="6",1,0)+IF(MID($E98,1,1)="6",1,0)+IF(MID($F98,1,1)="6",1,0)+IF(MID($G98,1,1)="6",1,0)+IF(MID($H98,1,1)="6",1,0)+IF(MID($I98,1,1)="6",1,0)+IF(MID($J98,1,1)="6",1,0)</f>
        <v>0</v>
      </c>
      <c r="CN98" s="310">
        <f>IF(MID($D98,1,1)="7",1,0)+IF(MID($E98,1,1)="7",1,0)+IF(MID($F98,1,1)="7",1,0)+IF(MID($G98,1,1)="7",1,0)+IF(MID($H98,1,1)="7",1,0)+IF(MID($I98,1,1)="7",1,0)+IF(MID($J98,1,1)="7",1,0)</f>
        <v>0</v>
      </c>
      <c r="CO98" s="310">
        <f>IF(MID($D98,1,1)="8",1,0)+IF(MID($E98,1,1)="8",1,0)+IF(MID($F98,1,1)="8",1,0)+IF(MID($G98,1,1)="8",1,0)+IF(MID($H98,1,1)="8",1,0)+IF(MID($I98,1,1)="8",1,0)+IF(MID($J98,1,1)="8",1,0)</f>
        <v>0</v>
      </c>
      <c r="CP98" s="311">
        <f>SUM(CH98:CO98)</f>
        <v>0</v>
      </c>
      <c r="CQ98" s="310">
        <f>IF(MID(H98,1,1)="1",1,0)+IF(MID(I98,1,1)="1",1,0)+IF(MID(J98,1,1)="1",1,0)+IF(MID(K98,1,1)="1",1,0)+IF(MID(L98,1,1)="1",1,0)+IF(MID(M98,1,1)="1",1,0)+IF(MID(N98,1,1)="1",1,0)</f>
        <v>0</v>
      </c>
      <c r="CR98" s="310">
        <f>IF(MID(H98,1,1)="2",1,0)+IF(MID(I98,1,1)="2",1,0)+IF(MID(J98,1,1)="2",1,0)+IF(MID(K98,1,1)="2",1,0)+IF(MID(L98,1,1)="2",1,0)+IF(MID(M98,1,1)="2",1,0)+IF(MID(N98,1,1)="2",1,0)</f>
        <v>0</v>
      </c>
      <c r="CS98" s="312">
        <f>IF(MID(H98,1,1)="3",1,0)+IF(MID(I98,1,1)="3",1,0)+IF(MID(J98,1,1)="3",1,0)+IF(MID(K98,1,1)="3",1,0)+IF(MID(L98,1,1)="3",1,0)+IF(MID(M98,1,1)="3",1,0)+IF(MID(N98,1,1)="3",1,0)</f>
        <v>0</v>
      </c>
      <c r="CT98" s="310">
        <f>IF(MID(H98,1,1)="4",1,0)+IF(MID(I98,1,1)="4",1,0)+IF(MID(J98,1,1)="4",1,0)+IF(MID(K98,1,1)="4",1,0)+IF(MID(L98,1,1)="4",1,0)+IF(MID(M98,1,1)="4",1,0)+IF(MID(N98,1,1)="4",1,0)</f>
        <v>0</v>
      </c>
      <c r="CU98" s="310">
        <f>IF(MID(H98,1,1)="5",1,0)+IF(MID(I98,1,1)="5",1,0)+IF(MID(J98,1,1)="5",1,0)+IF(MID(K98,1,1)="5",1,0)+IF(MID(L98,1,1)="5",1,0)+IF(MID(M98,1,1)="5",1,0)+IF(MID(N98,1,1)="5",1,0)</f>
        <v>0</v>
      </c>
      <c r="CV98" s="310">
        <f>IF(MID(H98,1,1)="6",1,0)+IF(MID(I98,1,1)="6",1,0)+IF(MID(J98,1,1)="6",1,0)+IF(MID(K98,1,1)="6",1,0)+IF(MID(L98,1,1)="6",1,0)+IF(MID(M98,1,1)="6",1,0)+IF(MID(N98,1,1)="6",1,0)</f>
        <v>0</v>
      </c>
      <c r="CW98" s="310">
        <f>IF(MID(H98,1,1)="7",1,0)+IF(MID(I98,1,1)="7",1,0)+IF(MID(J98,1,1)="7",1,0)+IF(MID(K98,1,1)="7",1,0)+IF(MID(L98,1,1)="7",1,0)+IF(MID(M98,1,1)="7",1,0)+IF(MID(N98,1,1)="7",1,0)</f>
        <v>0</v>
      </c>
      <c r="CX98" s="310">
        <f>IF(MID(H98,1,1)="8",1,0)+IF(MID(I98,1,1)="8",1,0)+IF(MID(J98,1,1)="8",1,0)+IF(MID(K98,1,1)="8",1,0)+IF(MID(L98,1,1)="8",1,0)+IF(MID(M98,1,1)="8",1,0)+IF(MID(N98,1,1)="8",1,0)</f>
        <v>0</v>
      </c>
      <c r="CY98" s="313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">
      <c r="A99" s="22" t="str">
        <f>'ПЛАН НАВЧАЛЬНОГО ПРОЦЕСУ ДЕННА'!A99</f>
        <v>1.5.03</v>
      </c>
      <c r="B99" s="410">
        <f>'ПЛАН НАВЧАЛЬНОГО ПРОЦЕСУ ДЕННА'!B99</f>
        <v>0</v>
      </c>
      <c r="C99" s="411">
        <f>'ПЛАН НАВЧАЛЬНОГО ПРОЦЕСУ ДЕННА'!C99</f>
        <v>0</v>
      </c>
      <c r="D99" s="304">
        <f>'ПЛАН НАВЧАЛЬНОГО ПРОЦЕСУ ДЕННА'!D99</f>
        <v>0</v>
      </c>
      <c r="E99" s="305">
        <f>'ПЛАН НАВЧАЛЬНОГО ПРОЦЕСУ ДЕННА'!E99</f>
        <v>0</v>
      </c>
      <c r="F99" s="305">
        <f>'ПЛАН НАВЧАЛЬНОГО ПРОЦЕСУ ДЕННА'!F99</f>
        <v>0</v>
      </c>
      <c r="G99" s="306">
        <f>'ПЛАН НАВЧАЛЬНОГО ПРОЦЕСУ ДЕННА'!G99</f>
        <v>0</v>
      </c>
      <c r="H99" s="304">
        <f>'ПЛАН НАВЧАЛЬНОГО ПРОЦЕСУ ДЕННА'!H99</f>
        <v>0</v>
      </c>
      <c r="I99" s="305">
        <f>'ПЛАН НАВЧАЛЬНОГО ПРОЦЕСУ ДЕННА'!I99</f>
        <v>0</v>
      </c>
      <c r="J99" s="305">
        <f>'ПЛАН НАВЧАЛЬНОГО ПРОЦЕСУ ДЕННА'!J99</f>
        <v>0</v>
      </c>
      <c r="K99" s="305">
        <f>'ПЛАН НАВЧАЛЬНОГО ПРОЦЕСУ ДЕННА'!K99</f>
        <v>0</v>
      </c>
      <c r="L99" s="305">
        <f>'ПЛАН НАВЧАЛЬНОГО ПРОЦЕСУ ДЕННА'!L99</f>
        <v>0</v>
      </c>
      <c r="M99" s="305">
        <f>'ПЛАН НАВЧАЛЬНОГО ПРОЦЕСУ ДЕННА'!M99</f>
        <v>0</v>
      </c>
      <c r="N99" s="305">
        <f>'ПЛАН НАВЧАЛЬНОГО ПРОЦЕСУ ДЕННА'!N99</f>
        <v>0</v>
      </c>
      <c r="O99" s="270">
        <f>'ПЛАН НАВЧАЛЬНОГО ПРОЦЕСУ ДЕННА'!O99</f>
        <v>0</v>
      </c>
      <c r="P99" s="270">
        <f>'ПЛАН НАВЧАЛЬНОГО ПРОЦЕСУ ДЕННА'!P99</f>
        <v>0</v>
      </c>
      <c r="Q99" s="304">
        <f>'ПЛАН НАВЧАЛЬНОГО ПРОЦЕСУ ДЕННА'!Q99</f>
        <v>0</v>
      </c>
      <c r="R99" s="305">
        <f>'ПЛАН НАВЧАЛЬНОГО ПРОЦЕСУ ДЕННА'!R99</f>
        <v>0</v>
      </c>
      <c r="S99" s="305">
        <f>'ПЛАН НАВЧАЛЬНОГО ПРОЦЕСУ ДЕННА'!S99</f>
        <v>0</v>
      </c>
      <c r="T99" s="305">
        <f>'ПЛАН НАВЧАЛЬНОГО ПРОЦЕСУ ДЕННА'!T99</f>
        <v>0</v>
      </c>
      <c r="U99" s="305">
        <f>'ПЛАН НАВЧАЛЬНОГО ПРОЦЕСУ ДЕННА'!U99</f>
        <v>0</v>
      </c>
      <c r="V99" s="305">
        <f>'ПЛАН НАВЧАЛЬНОГО ПРОЦЕСУ ДЕННА'!V99</f>
        <v>0</v>
      </c>
      <c r="W99" s="305">
        <f>'ПЛАН НАВЧАЛЬНОГО ПРОЦЕСУ ДЕННА'!W99</f>
        <v>0</v>
      </c>
      <c r="X99" s="145">
        <f>'ПЛАН НАВЧАЛЬНОГО ПРОЦЕСУ ДЕННА'!X99</f>
        <v>0</v>
      </c>
      <c r="Y99" s="145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8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8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8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8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8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8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8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8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8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8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8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8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8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8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8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8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8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8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8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8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8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8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8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8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3"/>
      <c r="CF99" s="309">
        <f>MAX(BW99:CD99)</f>
        <v>0</v>
      </c>
      <c r="CH99" s="310">
        <f>IF(MID($D99,1,1)="1",1,0)+IF(MID($E99,1,1)="1",1,0)+IF(MID($F99,1,1)="1",1,0)+IF(MID($G99,1,1)="1",1,0)</f>
        <v>0</v>
      </c>
      <c r="CI99" s="310">
        <f>IF(MID($D99,1,1)="2",1,0)+IF(MID($E99,1,1)="2",1,0)+IF(MID($F99,1,1)="2",1,0)+IF(MID($G99,1,1)="2",1,0)</f>
        <v>0</v>
      </c>
      <c r="CJ99" s="310">
        <f>IF(MID($D99,1,1)="3",1,0)+IF(MID($E99,1,1)="3",1,0)+IF(MID($F99,1,1)="3",1,0)+IF(MID($G99,1,1)="3",1,0)</f>
        <v>0</v>
      </c>
      <c r="CK99" s="310">
        <f>IF(MID($D99,1,1)="4",1,0)+IF(MID($E99,1,1)="4",1,0)+IF(MID($F99,1,1)="4",1,0)+IF(MID($G99,1,1)="4",1,0)</f>
        <v>0</v>
      </c>
      <c r="CL99" s="310">
        <f>IF(MID($D99,1,1)="5",1,0)+IF(MID($E99,1,1)="5",1,0)+IF(MID($F99,1,1)="5",1,0)+IF(MID($G99,1,1)="5",1,0)+IF(MID($H99,1,1)="5",1,0)+IF(MID($I99,1,1)="5",1,0)+IF(MID($J99,1,1)="5",1,0)</f>
        <v>0</v>
      </c>
      <c r="CM99" s="310">
        <f>IF(MID($D99,1,1)="6",1,0)+IF(MID($E99,1,1)="6",1,0)+IF(MID($F99,1,1)="6",1,0)+IF(MID($G99,1,1)="6",1,0)+IF(MID($H99,1,1)="6",1,0)+IF(MID($I99,1,1)="6",1,0)+IF(MID($J99,1,1)="6",1,0)</f>
        <v>0</v>
      </c>
      <c r="CN99" s="310">
        <f>IF(MID($D99,1,1)="7",1,0)+IF(MID($E99,1,1)="7",1,0)+IF(MID($F99,1,1)="7",1,0)+IF(MID($G99,1,1)="7",1,0)+IF(MID($H99,1,1)="7",1,0)+IF(MID($I99,1,1)="7",1,0)+IF(MID($J99,1,1)="7",1,0)</f>
        <v>0</v>
      </c>
      <c r="CO99" s="310">
        <f>IF(MID($D99,1,1)="8",1,0)+IF(MID($E99,1,1)="8",1,0)+IF(MID($F99,1,1)="8",1,0)+IF(MID($G99,1,1)="8",1,0)+IF(MID($H99,1,1)="8",1,0)+IF(MID($I99,1,1)="8",1,0)+IF(MID($J99,1,1)="8",1,0)</f>
        <v>0</v>
      </c>
      <c r="CP99" s="311">
        <f>SUM(CH99:CO99)</f>
        <v>0</v>
      </c>
      <c r="CQ99" s="310">
        <f>IF(MID(H99,1,1)="1",1,0)+IF(MID(I99,1,1)="1",1,0)+IF(MID(J99,1,1)="1",1,0)+IF(MID(K99,1,1)="1",1,0)+IF(MID(L99,1,1)="1",1,0)+IF(MID(M99,1,1)="1",1,0)+IF(MID(N99,1,1)="1",1,0)</f>
        <v>0</v>
      </c>
      <c r="CR99" s="310">
        <f>IF(MID(H99,1,1)="2",1,0)+IF(MID(I99,1,1)="2",1,0)+IF(MID(J99,1,1)="2",1,0)+IF(MID(K99,1,1)="2",1,0)+IF(MID(L99,1,1)="2",1,0)+IF(MID(M99,1,1)="2",1,0)+IF(MID(N99,1,1)="2",1,0)</f>
        <v>0</v>
      </c>
      <c r="CS99" s="312">
        <f>IF(MID(H99,1,1)="3",1,0)+IF(MID(I99,1,1)="3",1,0)+IF(MID(J99,1,1)="3",1,0)+IF(MID(K99,1,1)="3",1,0)+IF(MID(L99,1,1)="3",1,0)+IF(MID(M99,1,1)="3",1,0)+IF(MID(N99,1,1)="3",1,0)</f>
        <v>0</v>
      </c>
      <c r="CT99" s="310">
        <f>IF(MID(H99,1,1)="4",1,0)+IF(MID(I99,1,1)="4",1,0)+IF(MID(J99,1,1)="4",1,0)+IF(MID(K99,1,1)="4",1,0)+IF(MID(L99,1,1)="4",1,0)+IF(MID(M99,1,1)="4",1,0)+IF(MID(N99,1,1)="4",1,0)</f>
        <v>0</v>
      </c>
      <c r="CU99" s="310">
        <f>IF(MID(H99,1,1)="5",1,0)+IF(MID(I99,1,1)="5",1,0)+IF(MID(J99,1,1)="5",1,0)+IF(MID(K99,1,1)="5",1,0)+IF(MID(L99,1,1)="5",1,0)+IF(MID(M99,1,1)="5",1,0)+IF(MID(N99,1,1)="5",1,0)</f>
        <v>0</v>
      </c>
      <c r="CV99" s="310">
        <f>IF(MID(H99,1,1)="6",1,0)+IF(MID(I99,1,1)="6",1,0)+IF(MID(J99,1,1)="6",1,0)+IF(MID(K99,1,1)="6",1,0)+IF(MID(L99,1,1)="6",1,0)+IF(MID(M99,1,1)="6",1,0)+IF(MID(N99,1,1)="6",1,0)</f>
        <v>0</v>
      </c>
      <c r="CW99" s="310">
        <f>IF(MID(H99,1,1)="7",1,0)+IF(MID(I99,1,1)="7",1,0)+IF(MID(J99,1,1)="7",1,0)+IF(MID(K99,1,1)="7",1,0)+IF(MID(L99,1,1)="7",1,0)+IF(MID(M99,1,1)="7",1,0)+IF(MID(N99,1,1)="7",1,0)</f>
        <v>0</v>
      </c>
      <c r="CX99" s="310">
        <f>IF(MID(H99,1,1)="8",1,0)+IF(MID(I99,1,1)="8",1,0)+IF(MID(J99,1,1)="8",1,0)+IF(MID(K99,1,1)="8",1,0)+IF(MID(L99,1,1)="8",1,0)+IF(MID(M99,1,1)="8",1,0)+IF(MID(N99,1,1)="8",1,0)</f>
        <v>0</v>
      </c>
      <c r="CY99" s="313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">
      <c r="A100" s="22" t="str">
        <f>'ПЛАН НАВЧАЛЬНОГО ПРОЦЕСУ ДЕННА'!A100</f>
        <v>1.5.04</v>
      </c>
      <c r="B100" s="410">
        <f>'ПЛАН НАВЧАЛЬНОГО ПРОЦЕСУ ДЕННА'!B100</f>
        <v>0</v>
      </c>
      <c r="C100" s="411">
        <f>'ПЛАН НАВЧАЛЬНОГО ПРОЦЕСУ ДЕННА'!C100</f>
        <v>0</v>
      </c>
      <c r="D100" s="304">
        <f>'ПЛАН НАВЧАЛЬНОГО ПРОЦЕСУ ДЕННА'!D100</f>
        <v>0</v>
      </c>
      <c r="E100" s="305">
        <f>'ПЛАН НАВЧАЛЬНОГО ПРОЦЕСУ ДЕННА'!E100</f>
        <v>0</v>
      </c>
      <c r="F100" s="305">
        <f>'ПЛАН НАВЧАЛЬНОГО ПРОЦЕСУ ДЕННА'!F100</f>
        <v>0</v>
      </c>
      <c r="G100" s="306">
        <f>'ПЛАН НАВЧАЛЬНОГО ПРОЦЕСУ ДЕННА'!G100</f>
        <v>0</v>
      </c>
      <c r="H100" s="304">
        <f>'ПЛАН НАВЧАЛЬНОГО ПРОЦЕСУ ДЕННА'!H100</f>
        <v>0</v>
      </c>
      <c r="I100" s="305">
        <f>'ПЛАН НАВЧАЛЬНОГО ПРОЦЕСУ ДЕННА'!I100</f>
        <v>0</v>
      </c>
      <c r="J100" s="305">
        <f>'ПЛАН НАВЧАЛЬНОГО ПРОЦЕСУ ДЕННА'!J100</f>
        <v>0</v>
      </c>
      <c r="K100" s="305">
        <f>'ПЛАН НАВЧАЛЬНОГО ПРОЦЕСУ ДЕННА'!K100</f>
        <v>0</v>
      </c>
      <c r="L100" s="305">
        <f>'ПЛАН НАВЧАЛЬНОГО ПРОЦЕСУ ДЕННА'!L100</f>
        <v>0</v>
      </c>
      <c r="M100" s="305">
        <f>'ПЛАН НАВЧАЛЬНОГО ПРОЦЕСУ ДЕННА'!M100</f>
        <v>0</v>
      </c>
      <c r="N100" s="305">
        <f>'ПЛАН НАВЧАЛЬНОГО ПРОЦЕСУ ДЕННА'!N100</f>
        <v>0</v>
      </c>
      <c r="O100" s="270">
        <f>'ПЛАН НАВЧАЛЬНОГО ПРОЦЕСУ ДЕННА'!O100</f>
        <v>0</v>
      </c>
      <c r="P100" s="270">
        <f>'ПЛАН НАВЧАЛЬНОГО ПРОЦЕСУ ДЕННА'!P100</f>
        <v>0</v>
      </c>
      <c r="Q100" s="304">
        <f>'ПЛАН НАВЧАЛЬНОГО ПРОЦЕСУ ДЕННА'!Q100</f>
        <v>0</v>
      </c>
      <c r="R100" s="305">
        <f>'ПЛАН НАВЧАЛЬНОГО ПРОЦЕСУ ДЕННА'!R100</f>
        <v>0</v>
      </c>
      <c r="S100" s="305">
        <f>'ПЛАН НАВЧАЛЬНОГО ПРОЦЕСУ ДЕННА'!S100</f>
        <v>0</v>
      </c>
      <c r="T100" s="305">
        <f>'ПЛАН НАВЧАЛЬНОГО ПРОЦЕСУ ДЕННА'!T100</f>
        <v>0</v>
      </c>
      <c r="U100" s="305">
        <f>'ПЛАН НАВЧАЛЬНОГО ПРОЦЕСУ ДЕННА'!U100</f>
        <v>0</v>
      </c>
      <c r="V100" s="305">
        <f>'ПЛАН НАВЧАЛЬНОГО ПРОЦЕСУ ДЕННА'!V100</f>
        <v>0</v>
      </c>
      <c r="W100" s="305">
        <f>'ПЛАН НАВЧАЛЬНОГО ПРОЦЕСУ ДЕННА'!W100</f>
        <v>0</v>
      </c>
      <c r="X100" s="145">
        <f>'ПЛАН НАВЧАЛЬНОГО ПРОЦЕСУ ДЕННА'!X100</f>
        <v>0</v>
      </c>
      <c r="Y100" s="145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8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8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8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8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8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8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8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8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8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8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8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8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8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8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8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8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8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8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8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8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8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8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8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8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3"/>
      <c r="CF100" s="309">
        <f>MAX(BW100:CD100)</f>
        <v>0</v>
      </c>
      <c r="CH100" s="310">
        <f>IF(MID($D100,1,1)="1",1,0)+IF(MID($E100,1,1)="1",1,0)+IF(MID($F100,1,1)="1",1,0)+IF(MID($G100,1,1)="1",1,0)</f>
        <v>0</v>
      </c>
      <c r="CI100" s="310">
        <f>IF(MID($D100,1,1)="2",1,0)+IF(MID($E100,1,1)="2",1,0)+IF(MID($F100,1,1)="2",1,0)+IF(MID($G100,1,1)="2",1,0)</f>
        <v>0</v>
      </c>
      <c r="CJ100" s="310">
        <f>IF(MID($D100,1,1)="3",1,0)+IF(MID($E100,1,1)="3",1,0)+IF(MID($F100,1,1)="3",1,0)+IF(MID($G100,1,1)="3",1,0)</f>
        <v>0</v>
      </c>
      <c r="CK100" s="310">
        <f>IF(MID($D100,1,1)="4",1,0)+IF(MID($E100,1,1)="4",1,0)+IF(MID($F100,1,1)="4",1,0)+IF(MID($G100,1,1)="4",1,0)</f>
        <v>0</v>
      </c>
      <c r="CL100" s="310">
        <f>IF(MID($D100,1,1)="5",1,0)+IF(MID($E100,1,1)="5",1,0)+IF(MID($F100,1,1)="5",1,0)+IF(MID($G100,1,1)="5",1,0)+IF(MID($H100,1,1)="5",1,0)+IF(MID($I100,1,1)="5",1,0)+IF(MID($J100,1,1)="5",1,0)</f>
        <v>0</v>
      </c>
      <c r="CM100" s="310">
        <f>IF(MID($D100,1,1)="6",1,0)+IF(MID($E100,1,1)="6",1,0)+IF(MID($F100,1,1)="6",1,0)+IF(MID($G100,1,1)="6",1,0)+IF(MID($H100,1,1)="6",1,0)+IF(MID($I100,1,1)="6",1,0)+IF(MID($J100,1,1)="6",1,0)</f>
        <v>0</v>
      </c>
      <c r="CN100" s="310">
        <f>IF(MID($D100,1,1)="7",1,0)+IF(MID($E100,1,1)="7",1,0)+IF(MID($F100,1,1)="7",1,0)+IF(MID($G100,1,1)="7",1,0)+IF(MID($H100,1,1)="7",1,0)+IF(MID($I100,1,1)="7",1,0)+IF(MID($J100,1,1)="7",1,0)</f>
        <v>0</v>
      </c>
      <c r="CO100" s="310">
        <f>IF(MID($D100,1,1)="8",1,0)+IF(MID($E100,1,1)="8",1,0)+IF(MID($F100,1,1)="8",1,0)+IF(MID($G100,1,1)="8",1,0)+IF(MID($H100,1,1)="8",1,0)+IF(MID($I100,1,1)="8",1,0)+IF(MID($J100,1,1)="8",1,0)</f>
        <v>0</v>
      </c>
      <c r="CP100" s="311">
        <f>SUM(CH100:CO100)</f>
        <v>0</v>
      </c>
      <c r="CQ100" s="310">
        <f>IF(MID(H100,1,1)="1",1,0)+IF(MID(I100,1,1)="1",1,0)+IF(MID(J100,1,1)="1",1,0)+IF(MID(K100,1,1)="1",1,0)+IF(MID(L100,1,1)="1",1,0)+IF(MID(M100,1,1)="1",1,0)+IF(MID(N100,1,1)="1",1,0)</f>
        <v>0</v>
      </c>
      <c r="CR100" s="310">
        <f>IF(MID(H100,1,1)="2",1,0)+IF(MID(I100,1,1)="2",1,0)+IF(MID(J100,1,1)="2",1,0)+IF(MID(K100,1,1)="2",1,0)+IF(MID(L100,1,1)="2",1,0)+IF(MID(M100,1,1)="2",1,0)+IF(MID(N100,1,1)="2",1,0)</f>
        <v>0</v>
      </c>
      <c r="CS100" s="312">
        <f>IF(MID(H100,1,1)="3",1,0)+IF(MID(I100,1,1)="3",1,0)+IF(MID(J100,1,1)="3",1,0)+IF(MID(K100,1,1)="3",1,0)+IF(MID(L100,1,1)="3",1,0)+IF(MID(M100,1,1)="3",1,0)+IF(MID(N100,1,1)="3",1,0)</f>
        <v>0</v>
      </c>
      <c r="CT100" s="310">
        <f>IF(MID(H100,1,1)="4",1,0)+IF(MID(I100,1,1)="4",1,0)+IF(MID(J100,1,1)="4",1,0)+IF(MID(K100,1,1)="4",1,0)+IF(MID(L100,1,1)="4",1,0)+IF(MID(M100,1,1)="4",1,0)+IF(MID(N100,1,1)="4",1,0)</f>
        <v>0</v>
      </c>
      <c r="CU100" s="310">
        <f>IF(MID(H100,1,1)="5",1,0)+IF(MID(I100,1,1)="5",1,0)+IF(MID(J100,1,1)="5",1,0)+IF(MID(K100,1,1)="5",1,0)+IF(MID(L100,1,1)="5",1,0)+IF(MID(M100,1,1)="5",1,0)+IF(MID(N100,1,1)="5",1,0)</f>
        <v>0</v>
      </c>
      <c r="CV100" s="310">
        <f>IF(MID(H100,1,1)="6",1,0)+IF(MID(I100,1,1)="6",1,0)+IF(MID(J100,1,1)="6",1,0)+IF(MID(K100,1,1)="6",1,0)+IF(MID(L100,1,1)="6",1,0)+IF(MID(M100,1,1)="6",1,0)+IF(MID(N100,1,1)="6",1,0)</f>
        <v>0</v>
      </c>
      <c r="CW100" s="310">
        <f>IF(MID(H100,1,1)="7",1,0)+IF(MID(I100,1,1)="7",1,0)+IF(MID(J100,1,1)="7",1,0)+IF(MID(K100,1,1)="7",1,0)+IF(MID(L100,1,1)="7",1,0)+IF(MID(M100,1,1)="7",1,0)+IF(MID(N100,1,1)="7",1,0)</f>
        <v>0</v>
      </c>
      <c r="CX100" s="310">
        <f>IF(MID(H100,1,1)="8",1,0)+IF(MID(I100,1,1)="8",1,0)+IF(MID(J100,1,1)="8",1,0)+IF(MID(K100,1,1)="8",1,0)+IF(MID(L100,1,1)="8",1,0)+IF(MID(M100,1,1)="8",1,0)+IF(MID(N100,1,1)="8",1,0)</f>
        <v>0</v>
      </c>
      <c r="CY100" s="313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">
      <c r="A101" s="22" t="str">
        <f>'ПЛАН НАВЧАЛЬНОГО ПРОЦЕСУ ДЕННА'!A101</f>
        <v>1.5.05</v>
      </c>
      <c r="B101" s="410">
        <f>'ПЛАН НАВЧАЛЬНОГО ПРОЦЕСУ ДЕННА'!B101</f>
        <v>0</v>
      </c>
      <c r="C101" s="411">
        <f>'ПЛАН НАВЧАЛЬНОГО ПРОЦЕСУ ДЕННА'!C101</f>
        <v>0</v>
      </c>
      <c r="D101" s="304">
        <f>'ПЛАН НАВЧАЛЬНОГО ПРОЦЕСУ ДЕННА'!D101</f>
        <v>0</v>
      </c>
      <c r="E101" s="305">
        <f>'ПЛАН НАВЧАЛЬНОГО ПРОЦЕСУ ДЕННА'!E101</f>
        <v>0</v>
      </c>
      <c r="F101" s="305">
        <f>'ПЛАН НАВЧАЛЬНОГО ПРОЦЕСУ ДЕННА'!F101</f>
        <v>0</v>
      </c>
      <c r="G101" s="306">
        <f>'ПЛАН НАВЧАЛЬНОГО ПРОЦЕСУ ДЕННА'!G101</f>
        <v>0</v>
      </c>
      <c r="H101" s="304">
        <f>'ПЛАН НАВЧАЛЬНОГО ПРОЦЕСУ ДЕННА'!H101</f>
        <v>0</v>
      </c>
      <c r="I101" s="305">
        <f>'ПЛАН НАВЧАЛЬНОГО ПРОЦЕСУ ДЕННА'!I101</f>
        <v>0</v>
      </c>
      <c r="J101" s="305">
        <f>'ПЛАН НАВЧАЛЬНОГО ПРОЦЕСУ ДЕННА'!J101</f>
        <v>0</v>
      </c>
      <c r="K101" s="305">
        <f>'ПЛАН НАВЧАЛЬНОГО ПРОЦЕСУ ДЕННА'!K101</f>
        <v>0</v>
      </c>
      <c r="L101" s="305">
        <f>'ПЛАН НАВЧАЛЬНОГО ПРОЦЕСУ ДЕННА'!L101</f>
        <v>0</v>
      </c>
      <c r="M101" s="305">
        <f>'ПЛАН НАВЧАЛЬНОГО ПРОЦЕСУ ДЕННА'!M101</f>
        <v>0</v>
      </c>
      <c r="N101" s="305">
        <f>'ПЛАН НАВЧАЛЬНОГО ПРОЦЕСУ ДЕННА'!N101</f>
        <v>0</v>
      </c>
      <c r="O101" s="270">
        <f>'ПЛАН НАВЧАЛЬНОГО ПРОЦЕСУ ДЕННА'!O101</f>
        <v>0</v>
      </c>
      <c r="P101" s="270">
        <f>'ПЛАН НАВЧАЛЬНОГО ПРОЦЕСУ ДЕННА'!P101</f>
        <v>0</v>
      </c>
      <c r="Q101" s="304">
        <f>'ПЛАН НАВЧАЛЬНОГО ПРОЦЕСУ ДЕННА'!Q101</f>
        <v>0</v>
      </c>
      <c r="R101" s="305">
        <f>'ПЛАН НАВЧАЛЬНОГО ПРОЦЕСУ ДЕННА'!R101</f>
        <v>0</v>
      </c>
      <c r="S101" s="305">
        <f>'ПЛАН НАВЧАЛЬНОГО ПРОЦЕСУ ДЕННА'!S101</f>
        <v>0</v>
      </c>
      <c r="T101" s="305">
        <f>'ПЛАН НАВЧАЛЬНОГО ПРОЦЕСУ ДЕННА'!T101</f>
        <v>0</v>
      </c>
      <c r="U101" s="305">
        <f>'ПЛАН НАВЧАЛЬНОГО ПРОЦЕСУ ДЕННА'!U101</f>
        <v>0</v>
      </c>
      <c r="V101" s="305">
        <f>'ПЛАН НАВЧАЛЬНОГО ПРОЦЕСУ ДЕННА'!V101</f>
        <v>0</v>
      </c>
      <c r="W101" s="305">
        <f>'ПЛАН НАВЧАЛЬНОГО ПРОЦЕСУ ДЕННА'!W101</f>
        <v>0</v>
      </c>
      <c r="X101" s="145">
        <f>'ПЛАН НАВЧАЛЬНОГО ПРОЦЕСУ ДЕННА'!X101</f>
        <v>0</v>
      </c>
      <c r="Y101" s="145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8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8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8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8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8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8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8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8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8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8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8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8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8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8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8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8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8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8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8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8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8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8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8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8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3"/>
      <c r="CF101" s="309">
        <f>MAX(BW101:CD101)</f>
        <v>0</v>
      </c>
      <c r="CH101" s="310">
        <f>IF(MID($D101,1,1)="1",1,0)+IF(MID($E101,1,1)="1",1,0)+IF(MID($F101,1,1)="1",1,0)+IF(MID($G101,1,1)="1",1,0)</f>
        <v>0</v>
      </c>
      <c r="CI101" s="310">
        <f>IF(MID($D101,1,1)="2",1,0)+IF(MID($E101,1,1)="2",1,0)+IF(MID($F101,1,1)="2",1,0)+IF(MID($G101,1,1)="2",1,0)</f>
        <v>0</v>
      </c>
      <c r="CJ101" s="310">
        <f>IF(MID($D101,1,1)="3",1,0)+IF(MID($E101,1,1)="3",1,0)+IF(MID($F101,1,1)="3",1,0)+IF(MID($G101,1,1)="3",1,0)</f>
        <v>0</v>
      </c>
      <c r="CK101" s="310">
        <f>IF(MID($D101,1,1)="4",1,0)+IF(MID($E101,1,1)="4",1,0)+IF(MID($F101,1,1)="4",1,0)+IF(MID($G101,1,1)="4",1,0)</f>
        <v>0</v>
      </c>
      <c r="CL101" s="310">
        <f>IF(MID($D101,1,1)="5",1,0)+IF(MID($E101,1,1)="5",1,0)+IF(MID($F101,1,1)="5",1,0)+IF(MID($G101,1,1)="5",1,0)+IF(MID($H101,1,1)="5",1,0)+IF(MID($I101,1,1)="5",1,0)+IF(MID($J101,1,1)="5",1,0)</f>
        <v>0</v>
      </c>
      <c r="CM101" s="310">
        <f>IF(MID($D101,1,1)="6",1,0)+IF(MID($E101,1,1)="6",1,0)+IF(MID($F101,1,1)="6",1,0)+IF(MID($G101,1,1)="6",1,0)+IF(MID($H101,1,1)="6",1,0)+IF(MID($I101,1,1)="6",1,0)+IF(MID($J101,1,1)="6",1,0)</f>
        <v>0</v>
      </c>
      <c r="CN101" s="310">
        <f>IF(MID($D101,1,1)="7",1,0)+IF(MID($E101,1,1)="7",1,0)+IF(MID($F101,1,1)="7",1,0)+IF(MID($G101,1,1)="7",1,0)+IF(MID($H101,1,1)="7",1,0)+IF(MID($I101,1,1)="7",1,0)+IF(MID($J101,1,1)="7",1,0)</f>
        <v>0</v>
      </c>
      <c r="CO101" s="310">
        <f>IF(MID($D101,1,1)="8",1,0)+IF(MID($E101,1,1)="8",1,0)+IF(MID($F101,1,1)="8",1,0)+IF(MID($G101,1,1)="8",1,0)+IF(MID($H101,1,1)="8",1,0)+IF(MID($I101,1,1)="8",1,0)+IF(MID($J101,1,1)="8",1,0)</f>
        <v>0</v>
      </c>
      <c r="CP101" s="311">
        <f>SUM(CH101:CO101)</f>
        <v>0</v>
      </c>
      <c r="CQ101" s="310">
        <f>IF(MID(H101,1,1)="1",1,0)+IF(MID(I101,1,1)="1",1,0)+IF(MID(J101,1,1)="1",1,0)+IF(MID(K101,1,1)="1",1,0)+IF(MID(L101,1,1)="1",1,0)+IF(MID(M101,1,1)="1",1,0)+IF(MID(N101,1,1)="1",1,0)</f>
        <v>0</v>
      </c>
      <c r="CR101" s="310">
        <f>IF(MID(H101,1,1)="2",1,0)+IF(MID(I101,1,1)="2",1,0)+IF(MID(J101,1,1)="2",1,0)+IF(MID(K101,1,1)="2",1,0)+IF(MID(L101,1,1)="2",1,0)+IF(MID(M101,1,1)="2",1,0)+IF(MID(N101,1,1)="2",1,0)</f>
        <v>0</v>
      </c>
      <c r="CS101" s="312">
        <f>IF(MID(H101,1,1)="3",1,0)+IF(MID(I101,1,1)="3",1,0)+IF(MID(J101,1,1)="3",1,0)+IF(MID(K101,1,1)="3",1,0)+IF(MID(L101,1,1)="3",1,0)+IF(MID(M101,1,1)="3",1,0)+IF(MID(N101,1,1)="3",1,0)</f>
        <v>0</v>
      </c>
      <c r="CT101" s="310">
        <f>IF(MID(H101,1,1)="4",1,0)+IF(MID(I101,1,1)="4",1,0)+IF(MID(J101,1,1)="4",1,0)+IF(MID(K101,1,1)="4",1,0)+IF(MID(L101,1,1)="4",1,0)+IF(MID(M101,1,1)="4",1,0)+IF(MID(N101,1,1)="4",1,0)</f>
        <v>0</v>
      </c>
      <c r="CU101" s="310">
        <f>IF(MID(H101,1,1)="5",1,0)+IF(MID(I101,1,1)="5",1,0)+IF(MID(J101,1,1)="5",1,0)+IF(MID(K101,1,1)="5",1,0)+IF(MID(L101,1,1)="5",1,0)+IF(MID(M101,1,1)="5",1,0)+IF(MID(N101,1,1)="5",1,0)</f>
        <v>0</v>
      </c>
      <c r="CV101" s="310">
        <f>IF(MID(H101,1,1)="6",1,0)+IF(MID(I101,1,1)="6",1,0)+IF(MID(J101,1,1)="6",1,0)+IF(MID(K101,1,1)="6",1,0)+IF(MID(L101,1,1)="6",1,0)+IF(MID(M101,1,1)="6",1,0)+IF(MID(N101,1,1)="6",1,0)</f>
        <v>0</v>
      </c>
      <c r="CW101" s="310">
        <f>IF(MID(H101,1,1)="7",1,0)+IF(MID(I101,1,1)="7",1,0)+IF(MID(J101,1,1)="7",1,0)+IF(MID(K101,1,1)="7",1,0)+IF(MID(L101,1,1)="7",1,0)+IF(MID(M101,1,1)="7",1,0)+IF(MID(N101,1,1)="7",1,0)</f>
        <v>0</v>
      </c>
      <c r="CX101" s="310">
        <f>IF(MID(H101,1,1)="8",1,0)+IF(MID(I101,1,1)="8",1,0)+IF(MID(J101,1,1)="8",1,0)+IF(MID(K101,1,1)="8",1,0)+IF(MID(L101,1,1)="8",1,0)+IF(MID(M101,1,1)="8",1,0)+IF(MID(N101,1,1)="8",1,0)</f>
        <v>0</v>
      </c>
      <c r="CY101" s="313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1"/>
      <c r="CF102" s="225"/>
    </row>
    <row r="103" spans="1:125" s="19" customFormat="1" ht="13.5" customHeight="1" x14ac:dyDescent="0.2">
      <c r="A103" s="339"/>
      <c r="B103" s="332" t="s">
        <v>250</v>
      </c>
      <c r="C103" s="34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67">
        <f>X$91+X$88+X$80+X$69</f>
        <v>2010</v>
      </c>
      <c r="Y103" s="167">
        <f>Y$91+Y$88+Y$80+Y$69</f>
        <v>67</v>
      </c>
      <c r="Z103" s="248">
        <f>Z$91+Z$88+Z$80+Z$69</f>
        <v>24</v>
      </c>
      <c r="AA103" s="248">
        <f t="shared" ref="AA103:BI103" si="136">AA$91+AA$88+AA$80+AA$69</f>
        <v>0</v>
      </c>
      <c r="AB103" s="248">
        <f t="shared" si="136"/>
        <v>28</v>
      </c>
      <c r="AC103" s="248">
        <f t="shared" si="136"/>
        <v>1958</v>
      </c>
      <c r="AD103" s="248">
        <f t="shared" si="136"/>
        <v>14</v>
      </c>
      <c r="AE103" s="248">
        <f t="shared" si="136"/>
        <v>0</v>
      </c>
      <c r="AF103" s="248">
        <f t="shared" si="136"/>
        <v>16</v>
      </c>
      <c r="AG103" s="168">
        <f>AG$91+AG$88+AG$80+AG$69</f>
        <v>30</v>
      </c>
      <c r="AH103" s="248">
        <f t="shared" si="136"/>
        <v>8</v>
      </c>
      <c r="AI103" s="248">
        <f t="shared" si="136"/>
        <v>0</v>
      </c>
      <c r="AJ103" s="248">
        <f t="shared" si="136"/>
        <v>10</v>
      </c>
      <c r="AK103" s="168">
        <f t="shared" si="136"/>
        <v>15</v>
      </c>
      <c r="AL103" s="248">
        <f t="shared" si="136"/>
        <v>2</v>
      </c>
      <c r="AM103" s="248">
        <f t="shared" si="136"/>
        <v>0</v>
      </c>
      <c r="AN103" s="248">
        <f t="shared" si="136"/>
        <v>2</v>
      </c>
      <c r="AO103" s="168">
        <f t="shared" si="136"/>
        <v>22</v>
      </c>
      <c r="AP103" s="248">
        <f t="shared" si="136"/>
        <v>0</v>
      </c>
      <c r="AQ103" s="248">
        <f t="shared" si="136"/>
        <v>0</v>
      </c>
      <c r="AR103" s="248">
        <f t="shared" si="136"/>
        <v>0</v>
      </c>
      <c r="AS103" s="168">
        <f t="shared" si="136"/>
        <v>0</v>
      </c>
      <c r="AT103" s="248">
        <f t="shared" si="136"/>
        <v>0</v>
      </c>
      <c r="AU103" s="248">
        <f t="shared" si="136"/>
        <v>0</v>
      </c>
      <c r="AV103" s="248">
        <f t="shared" si="136"/>
        <v>0</v>
      </c>
      <c r="AW103" s="168">
        <f t="shared" si="136"/>
        <v>0</v>
      </c>
      <c r="AX103" s="248">
        <f t="shared" si="136"/>
        <v>0</v>
      </c>
      <c r="AY103" s="248">
        <f t="shared" si="136"/>
        <v>0</v>
      </c>
      <c r="AZ103" s="248">
        <f t="shared" si="136"/>
        <v>0</v>
      </c>
      <c r="BA103" s="168">
        <f t="shared" si="136"/>
        <v>0</v>
      </c>
      <c r="BB103" s="248">
        <f t="shared" si="136"/>
        <v>0</v>
      </c>
      <c r="BC103" s="248">
        <f t="shared" si="136"/>
        <v>0</v>
      </c>
      <c r="BD103" s="248">
        <f t="shared" si="136"/>
        <v>0</v>
      </c>
      <c r="BE103" s="168">
        <f t="shared" si="136"/>
        <v>0</v>
      </c>
      <c r="BF103" s="248">
        <f t="shared" si="136"/>
        <v>0</v>
      </c>
      <c r="BG103" s="248">
        <f t="shared" si="136"/>
        <v>0</v>
      </c>
      <c r="BH103" s="248">
        <f t="shared" si="136"/>
        <v>0</v>
      </c>
      <c r="BI103" s="168">
        <f t="shared" si="136"/>
        <v>0</v>
      </c>
      <c r="BJ103" s="149"/>
      <c r="BK103" s="24"/>
      <c r="BL103" s="35">
        <f t="shared" ref="BL103:BT103" si="137">BL$91+BL$88+BL$80+BL$69</f>
        <v>29</v>
      </c>
      <c r="BM103" s="35">
        <f t="shared" si="137"/>
        <v>15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8" t="e">
        <f t="shared" si="137"/>
        <v>#DIV/0!</v>
      </c>
      <c r="CE103" s="211"/>
      <c r="CF103" s="225"/>
    </row>
    <row r="104" spans="1:125" s="19" customFormat="1" ht="13.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1"/>
      <c r="CF104" s="225"/>
    </row>
    <row r="105" spans="1:125" s="19" customFormat="1" ht="20.25" customHeight="1" x14ac:dyDescent="0.2">
      <c r="A105" s="294" t="s">
        <v>140</v>
      </c>
      <c r="B105" s="341" t="s">
        <v>166</v>
      </c>
      <c r="C105" s="34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66"/>
      <c r="Y105" s="249"/>
      <c r="Z105" s="249"/>
      <c r="AA105" s="249"/>
      <c r="AB105" s="249"/>
      <c r="AC105" s="249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1"/>
      <c r="CF105" s="225"/>
    </row>
    <row r="106" spans="1:125" s="19" customFormat="1" ht="12" customHeight="1" x14ac:dyDescent="0.2">
      <c r="A106" s="22" t="str">
        <f>'ПЛАН НАВЧАЛЬНОГО ПРОЦЕСУ ДЕННА'!A106</f>
        <v>2.01</v>
      </c>
      <c r="B106" s="302" t="str">
        <f>'ПЛАН НАВЧАЛЬНОГО ПРОЦЕСУ ДЕННА'!B106</f>
        <v>Вибіркова дисципліна 1</v>
      </c>
      <c r="C106" s="303"/>
      <c r="D106" s="304">
        <f>'ПЛАН НАВЧАЛЬНОГО ПРОЦЕСУ ДЕННА'!D106</f>
        <v>0</v>
      </c>
      <c r="E106" s="305">
        <f>'ПЛАН НАВЧАЛЬНОГО ПРОЦЕСУ ДЕННА'!E106</f>
        <v>0</v>
      </c>
      <c r="F106" s="305">
        <f>'ПЛАН НАВЧАЛЬНОГО ПРОЦЕСУ ДЕННА'!F106</f>
        <v>0</v>
      </c>
      <c r="G106" s="306">
        <f>'ПЛАН НАВЧАЛЬНОГО ПРОЦЕСУ ДЕННА'!G106</f>
        <v>0</v>
      </c>
      <c r="H106" s="304">
        <f>'ПЛАН НАВЧАЛЬНОГО ПРОЦЕСУ ДЕННА'!H106</f>
        <v>2</v>
      </c>
      <c r="I106" s="305">
        <f>'ПЛАН НАВЧАЛЬНОГО ПРОЦЕСУ ДЕННА'!I106</f>
        <v>0</v>
      </c>
      <c r="J106" s="305">
        <f>'ПЛАН НАВЧАЛЬНОГО ПРОЦЕСУ ДЕННА'!J106</f>
        <v>0</v>
      </c>
      <c r="K106" s="305">
        <f>'ПЛАН НАВЧАЛЬНОГО ПРОЦЕСУ ДЕННА'!K106</f>
        <v>0</v>
      </c>
      <c r="L106" s="305">
        <f>'ПЛАН НАВЧАЛЬНОГО ПРОЦЕСУ ДЕННА'!L106</f>
        <v>0</v>
      </c>
      <c r="M106" s="305">
        <f>'ПЛАН НАВЧАЛЬНОГО ПРОЦЕСУ ДЕННА'!M106</f>
        <v>0</v>
      </c>
      <c r="N106" s="305">
        <f>'ПЛАН НАВЧАЛЬНОГО ПРОЦЕСУ ДЕННА'!N106</f>
        <v>0</v>
      </c>
      <c r="O106" s="270">
        <f>'ПЛАН НАВЧАЛЬНОГО ПРОЦЕСУ ДЕННА'!O106</f>
        <v>0</v>
      </c>
      <c r="P106" s="270">
        <f>'ПЛАН НАВЧАЛЬНОГО ПРОЦЕСУ ДЕННА'!P106</f>
        <v>0</v>
      </c>
      <c r="Q106" s="304">
        <f>'ПЛАН НАВЧАЛЬНОГО ПРОЦЕСУ ДЕННА'!Q106</f>
        <v>0</v>
      </c>
      <c r="R106" s="305">
        <f>'ПЛАН НАВЧАЛЬНОГО ПРОЦЕСУ ДЕННА'!R106</f>
        <v>0</v>
      </c>
      <c r="S106" s="305">
        <f>'ПЛАН НАВЧАЛЬНОГО ПРОЦЕСУ ДЕННА'!S106</f>
        <v>0</v>
      </c>
      <c r="T106" s="305">
        <f>'ПЛАН НАВЧАЛЬНОГО ПРОЦЕСУ ДЕННА'!T106</f>
        <v>0</v>
      </c>
      <c r="U106" s="305">
        <f>'ПЛАН НАВЧАЛЬНОГО ПРОЦЕСУ ДЕННА'!U106</f>
        <v>0</v>
      </c>
      <c r="V106" s="305">
        <f>'ПЛАН НАВЧАЛЬНОГО ПРОЦЕСУ ДЕННА'!V106</f>
        <v>0</v>
      </c>
      <c r="W106" s="305">
        <f>'ПЛАН НАВЧАЛЬНОГО ПРОЦЕСУ ДЕННА'!W106</f>
        <v>0</v>
      </c>
      <c r="X106" s="307">
        <f>'ПЛАН НАВЧАЛЬНОГО ПРОЦЕСУ ДЕННА'!X106</f>
        <v>150</v>
      </c>
      <c r="Y106" s="145">
        <f t="shared" ref="Y106:Y125" si="138">CEILING(X106/$BR$7,0.25)</f>
        <v>5</v>
      </c>
      <c r="Z106" s="9"/>
      <c r="AA106" s="9"/>
      <c r="AB106" s="9"/>
      <c r="AC106" s="9"/>
      <c r="AD106" s="308"/>
      <c r="AE106" s="308"/>
      <c r="AF106" s="308"/>
      <c r="AG106" s="70">
        <f>'ПЛАН НАВЧАЛЬНОГО ПРОЦЕСУ ДЕННА'!AG106</f>
        <v>0</v>
      </c>
      <c r="AH106" s="308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8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8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5</v>
      </c>
      <c r="AL106" s="308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8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8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8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8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8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8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8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8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8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8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8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8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8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8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8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8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8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0</v>
      </c>
      <c r="BM106" s="88">
        <f t="shared" ref="BM106:BM125" si="142">IF(AK106&lt;&gt;0,$Y106,0)</f>
        <v>5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9">
        <f t="shared" ref="CE106:CE125" si="157">SUM(BW106:CD106)</f>
        <v>0</v>
      </c>
      <c r="CF106" s="309">
        <f t="shared" ref="CF106:CF125" si="158">MAX(BW106:CD106)</f>
        <v>0</v>
      </c>
      <c r="CH106" s="310">
        <f t="shared" ref="CH106:CH125" si="159">IF(VALUE($D106)=1,1,0)+IF(VALUE($E106)=1,1,0)+IF(VALUE($F106)=1,1,0)+IF(VALUE($G106)=1,1,0)</f>
        <v>0</v>
      </c>
      <c r="CI106" s="310">
        <f t="shared" ref="CI106:CI125" si="160">IF(VALUE($D106)=2,1,0)+IF(VALUE($E106)=2,1,0)+IF(VALUE($F106)=2,1,0)+IF(VALUE($G106)=2,1,0)</f>
        <v>0</v>
      </c>
      <c r="CJ106" s="310">
        <f t="shared" ref="CJ106:CJ125" si="161">IF(VALUE($D106)=3,1,0)+IF(VALUE($E106)=3,1,0)+IF(VALUE($F106)=3,1,0)+IF(VALUE($G106)=3,1,0)</f>
        <v>0</v>
      </c>
      <c r="CK106" s="310">
        <f t="shared" ref="CK106:CK125" si="162">IF(VALUE($D106)=4,1,0)+IF(VALUE($E106)=4,1,0)+IF(VALUE($F106)=4,1,0)+IF(VALUE($G106)=4,1,0)</f>
        <v>0</v>
      </c>
      <c r="CL106" s="310">
        <f t="shared" ref="CL106:CL125" si="163">IF(VALUE($D106)=5,1,0)+IF(VALUE($E106)=5,1,0)+IF(VALUE($F106)=5,1,0)+IF(VALUE($G106)=5,1,0)</f>
        <v>0</v>
      </c>
      <c r="CM106" s="310">
        <f t="shared" ref="CM106:CM125" si="164">IF(VALUE($D106)=6,1,0)+IF(VALUE($E106)=6,1,0)+IF(VALUE($F106)=6,1,0)+IF(VALUE($G106)=6,1,0)</f>
        <v>0</v>
      </c>
      <c r="CN106" s="310">
        <f t="shared" ref="CN106:CN125" si="165">IF(VALUE($D106)=7,1,0)+IF(VALUE($E106)=7,1,0)+IF(VALUE($F106)=7,1,0)+IF(VALUE($G106)=7,1,0)</f>
        <v>0</v>
      </c>
      <c r="CO106" s="310">
        <f t="shared" ref="CO106:CO125" si="166">IF(VALUE($D106)=8,1,0)+IF(VALUE($E106)=8,1,0)+IF(VALUE($F106)=8,1,0)+IF(VALUE($G106)=8,1,0)</f>
        <v>0</v>
      </c>
      <c r="CP106" s="311">
        <f t="shared" ref="CP106:CP125" si="167">SUM(CH106:CO106)</f>
        <v>0</v>
      </c>
      <c r="CQ106" s="310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10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12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10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10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10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10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10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3">
        <f t="shared" ref="CY106:CY125" si="176">SUM(CQ106:CX106)</f>
        <v>1</v>
      </c>
      <c r="DC106" s="314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">
      <c r="A107" s="22" t="str">
        <f>'ПЛАН НАВЧАЛЬНОГО ПРОЦЕСУ ДЕННА'!A107</f>
        <v>2.02</v>
      </c>
      <c r="B107" s="302" t="str">
        <f>'ПЛАН НАВЧАЛЬНОГО ПРОЦЕСУ ДЕННА'!B107</f>
        <v>Вибіркова дисципліна 2</v>
      </c>
      <c r="C107" s="303"/>
      <c r="D107" s="304">
        <f>'ПЛАН НАВЧАЛЬНОГО ПРОЦЕСУ ДЕННА'!D107</f>
        <v>0</v>
      </c>
      <c r="E107" s="305">
        <f>'ПЛАН НАВЧАЛЬНОГО ПРОЦЕСУ ДЕННА'!E107</f>
        <v>0</v>
      </c>
      <c r="F107" s="305">
        <f>'ПЛАН НАВЧАЛЬНОГО ПРОЦЕСУ ДЕННА'!F107</f>
        <v>0</v>
      </c>
      <c r="G107" s="306">
        <f>'ПЛАН НАВЧАЛЬНОГО ПРОЦЕСУ ДЕННА'!G107</f>
        <v>0</v>
      </c>
      <c r="H107" s="304">
        <f>'ПЛАН НАВЧАЛЬНОГО ПРОЦЕСУ ДЕННА'!H107</f>
        <v>2</v>
      </c>
      <c r="I107" s="305">
        <f>'ПЛАН НАВЧАЛЬНОГО ПРОЦЕСУ ДЕННА'!I107</f>
        <v>0</v>
      </c>
      <c r="J107" s="305">
        <f>'ПЛАН НАВЧАЛЬНОГО ПРОЦЕСУ ДЕННА'!J107</f>
        <v>0</v>
      </c>
      <c r="K107" s="305">
        <f>'ПЛАН НАВЧАЛЬНОГО ПРОЦЕСУ ДЕННА'!K107</f>
        <v>0</v>
      </c>
      <c r="L107" s="305">
        <f>'ПЛАН НАВЧАЛЬНОГО ПРОЦЕСУ ДЕННА'!L107</f>
        <v>0</v>
      </c>
      <c r="M107" s="305">
        <f>'ПЛАН НАВЧАЛЬНОГО ПРОЦЕСУ ДЕННА'!M107</f>
        <v>0</v>
      </c>
      <c r="N107" s="305">
        <f>'ПЛАН НАВЧАЛЬНОГО ПРОЦЕСУ ДЕННА'!N107</f>
        <v>0</v>
      </c>
      <c r="O107" s="270">
        <f>'ПЛАН НАВЧАЛЬНОГО ПРОЦЕСУ ДЕННА'!O107</f>
        <v>0</v>
      </c>
      <c r="P107" s="270">
        <f>'ПЛАН НАВЧАЛЬНОГО ПРОЦЕСУ ДЕННА'!P107</f>
        <v>0</v>
      </c>
      <c r="Q107" s="304">
        <f>'ПЛАН НАВЧАЛЬНОГО ПРОЦЕСУ ДЕННА'!Q107</f>
        <v>0</v>
      </c>
      <c r="R107" s="305">
        <f>'ПЛАН НАВЧАЛЬНОГО ПРОЦЕСУ ДЕННА'!R107</f>
        <v>0</v>
      </c>
      <c r="S107" s="305">
        <f>'ПЛАН НАВЧАЛЬНОГО ПРОЦЕСУ ДЕННА'!S107</f>
        <v>0</v>
      </c>
      <c r="T107" s="305">
        <f>'ПЛАН НАВЧАЛЬНОГО ПРОЦЕСУ ДЕННА'!T107</f>
        <v>0</v>
      </c>
      <c r="U107" s="305">
        <f>'ПЛАН НАВЧАЛЬНОГО ПРОЦЕСУ ДЕННА'!U107</f>
        <v>0</v>
      </c>
      <c r="V107" s="305">
        <f>'ПЛАН НАВЧАЛЬНОГО ПРОЦЕСУ ДЕННА'!V107</f>
        <v>0</v>
      </c>
      <c r="W107" s="305">
        <f>'ПЛАН НАВЧАЛЬНОГО ПРОЦЕСУ ДЕННА'!W107</f>
        <v>0</v>
      </c>
      <c r="X107" s="307">
        <f>'ПЛАН НАВЧАЛЬНОГО ПРОЦЕСУ ДЕННА'!X107</f>
        <v>150</v>
      </c>
      <c r="Y107" s="145">
        <f t="shared" si="138"/>
        <v>5</v>
      </c>
      <c r="Z107" s="9"/>
      <c r="AA107" s="9"/>
      <c r="AB107" s="9"/>
      <c r="AC107" s="9"/>
      <c r="AD107" s="308"/>
      <c r="AE107" s="308"/>
      <c r="AF107" s="308"/>
      <c r="AG107" s="70">
        <f>'ПЛАН НАВЧАЛЬНОГО ПРОЦЕСУ ДЕННА'!AG107</f>
        <v>0</v>
      </c>
      <c r="AH107" s="308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8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8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5</v>
      </c>
      <c r="AL107" s="308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8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8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8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8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8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8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8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8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8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8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8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8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8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8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8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8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8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0</v>
      </c>
      <c r="BM107" s="88">
        <f t="shared" si="142"/>
        <v>5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9">
        <f t="shared" si="157"/>
        <v>0</v>
      </c>
      <c r="CF107" s="309">
        <f t="shared" si="158"/>
        <v>0</v>
      </c>
      <c r="CH107" s="310">
        <f t="shared" si="159"/>
        <v>0</v>
      </c>
      <c r="CI107" s="310">
        <f t="shared" si="160"/>
        <v>0</v>
      </c>
      <c r="CJ107" s="310">
        <f t="shared" si="161"/>
        <v>0</v>
      </c>
      <c r="CK107" s="310">
        <f t="shared" si="162"/>
        <v>0</v>
      </c>
      <c r="CL107" s="310">
        <f t="shared" si="163"/>
        <v>0</v>
      </c>
      <c r="CM107" s="310">
        <f t="shared" si="164"/>
        <v>0</v>
      </c>
      <c r="CN107" s="310">
        <f t="shared" si="165"/>
        <v>0</v>
      </c>
      <c r="CO107" s="310">
        <f t="shared" si="166"/>
        <v>0</v>
      </c>
      <c r="CP107" s="311">
        <f t="shared" si="167"/>
        <v>0</v>
      </c>
      <c r="CQ107" s="310">
        <f t="shared" si="168"/>
        <v>0</v>
      </c>
      <c r="CR107" s="310">
        <f t="shared" si="169"/>
        <v>1</v>
      </c>
      <c r="CS107" s="312">
        <f t="shared" si="170"/>
        <v>0</v>
      </c>
      <c r="CT107" s="310">
        <f t="shared" si="171"/>
        <v>0</v>
      </c>
      <c r="CU107" s="310">
        <f t="shared" si="172"/>
        <v>0</v>
      </c>
      <c r="CV107" s="310">
        <f t="shared" si="173"/>
        <v>0</v>
      </c>
      <c r="CW107" s="310">
        <f t="shared" si="174"/>
        <v>0</v>
      </c>
      <c r="CX107" s="310">
        <f t="shared" si="175"/>
        <v>0</v>
      </c>
      <c r="CY107" s="313">
        <f t="shared" si="176"/>
        <v>1</v>
      </c>
      <c r="DC107" s="314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">
      <c r="A108" s="22" t="str">
        <f>'ПЛАН НАВЧАЛЬНОГО ПРОЦЕСУ ДЕННА'!A108</f>
        <v>2.03</v>
      </c>
      <c r="B108" s="302" t="str">
        <f>'ПЛАН НАВЧАЛЬНОГО ПРОЦЕСУ ДЕННА'!B108</f>
        <v>Вибіркова дисципліна 3</v>
      </c>
      <c r="C108" s="303"/>
      <c r="D108" s="304">
        <f>'ПЛАН НАВЧАЛЬНОГО ПРОЦЕСУ ДЕННА'!D108</f>
        <v>0</v>
      </c>
      <c r="E108" s="305">
        <f>'ПЛАН НАВЧАЛЬНОГО ПРОЦЕСУ ДЕННА'!E108</f>
        <v>0</v>
      </c>
      <c r="F108" s="305">
        <f>'ПЛАН НАВЧАЛЬНОГО ПРОЦЕСУ ДЕННА'!F108</f>
        <v>0</v>
      </c>
      <c r="G108" s="306">
        <f>'ПЛАН НАВЧАЛЬНОГО ПРОЦЕСУ ДЕННА'!G108</f>
        <v>0</v>
      </c>
      <c r="H108" s="304">
        <f>'ПЛАН НАВЧАЛЬНОГО ПРОЦЕСУ ДЕННА'!H108</f>
        <v>2</v>
      </c>
      <c r="I108" s="305">
        <f>'ПЛАН НАВЧАЛЬНОГО ПРОЦЕСУ ДЕННА'!I108</f>
        <v>0</v>
      </c>
      <c r="J108" s="305">
        <f>'ПЛАН НАВЧАЛЬНОГО ПРОЦЕСУ ДЕННА'!J108</f>
        <v>0</v>
      </c>
      <c r="K108" s="305">
        <f>'ПЛАН НАВЧАЛЬНОГО ПРОЦЕСУ ДЕННА'!K108</f>
        <v>0</v>
      </c>
      <c r="L108" s="305">
        <f>'ПЛАН НАВЧАЛЬНОГО ПРОЦЕСУ ДЕННА'!L108</f>
        <v>0</v>
      </c>
      <c r="M108" s="305">
        <f>'ПЛАН НАВЧАЛЬНОГО ПРОЦЕСУ ДЕННА'!M108</f>
        <v>0</v>
      </c>
      <c r="N108" s="305">
        <f>'ПЛАН НАВЧАЛЬНОГО ПРОЦЕСУ ДЕННА'!N108</f>
        <v>0</v>
      </c>
      <c r="O108" s="270">
        <f>'ПЛАН НАВЧАЛЬНОГО ПРОЦЕСУ ДЕННА'!O108</f>
        <v>0</v>
      </c>
      <c r="P108" s="270">
        <f>'ПЛАН НАВЧАЛЬНОГО ПРОЦЕСУ ДЕННА'!P108</f>
        <v>0</v>
      </c>
      <c r="Q108" s="304">
        <f>'ПЛАН НАВЧАЛЬНОГО ПРОЦЕСУ ДЕННА'!Q108</f>
        <v>0</v>
      </c>
      <c r="R108" s="305">
        <f>'ПЛАН НАВЧАЛЬНОГО ПРОЦЕСУ ДЕННА'!R108</f>
        <v>0</v>
      </c>
      <c r="S108" s="305">
        <f>'ПЛАН НАВЧАЛЬНОГО ПРОЦЕСУ ДЕННА'!S108</f>
        <v>0</v>
      </c>
      <c r="T108" s="305">
        <f>'ПЛАН НАВЧАЛЬНОГО ПРОЦЕСУ ДЕННА'!T108</f>
        <v>0</v>
      </c>
      <c r="U108" s="305">
        <f>'ПЛАН НАВЧАЛЬНОГО ПРОЦЕСУ ДЕННА'!U108</f>
        <v>0</v>
      </c>
      <c r="V108" s="305">
        <f>'ПЛАН НАВЧАЛЬНОГО ПРОЦЕСУ ДЕННА'!V108</f>
        <v>0</v>
      </c>
      <c r="W108" s="305">
        <f>'ПЛАН НАВЧАЛЬНОГО ПРОЦЕСУ ДЕННА'!W108</f>
        <v>0</v>
      </c>
      <c r="X108" s="307">
        <f>'ПЛАН НАВЧАЛЬНОГО ПРОЦЕСУ ДЕННА'!X108</f>
        <v>150</v>
      </c>
      <c r="Y108" s="145">
        <f t="shared" si="138"/>
        <v>5</v>
      </c>
      <c r="Z108" s="9"/>
      <c r="AA108" s="9"/>
      <c r="AB108" s="9"/>
      <c r="AC108" s="9"/>
      <c r="AD108" s="308"/>
      <c r="AE108" s="308"/>
      <c r="AF108" s="308"/>
      <c r="AG108" s="70">
        <f>'ПЛАН НАВЧАЛЬНОГО ПРОЦЕСУ ДЕННА'!AG108</f>
        <v>0</v>
      </c>
      <c r="AH108" s="308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8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8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8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8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8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8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8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8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8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8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8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8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8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8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8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8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8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8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8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8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9">
        <f t="shared" si="157"/>
        <v>0</v>
      </c>
      <c r="CF108" s="309">
        <f t="shared" si="158"/>
        <v>0</v>
      </c>
      <c r="CH108" s="310">
        <f t="shared" si="159"/>
        <v>0</v>
      </c>
      <c r="CI108" s="310">
        <f t="shared" si="160"/>
        <v>0</v>
      </c>
      <c r="CJ108" s="310">
        <f t="shared" si="161"/>
        <v>0</v>
      </c>
      <c r="CK108" s="310">
        <f t="shared" si="162"/>
        <v>0</v>
      </c>
      <c r="CL108" s="310">
        <f t="shared" si="163"/>
        <v>0</v>
      </c>
      <c r="CM108" s="310">
        <f t="shared" si="164"/>
        <v>0</v>
      </c>
      <c r="CN108" s="310">
        <f t="shared" si="165"/>
        <v>0</v>
      </c>
      <c r="CO108" s="310">
        <f t="shared" si="166"/>
        <v>0</v>
      </c>
      <c r="CP108" s="311">
        <f t="shared" si="167"/>
        <v>0</v>
      </c>
      <c r="CQ108" s="310">
        <f t="shared" si="168"/>
        <v>0</v>
      </c>
      <c r="CR108" s="310">
        <f t="shared" si="169"/>
        <v>1</v>
      </c>
      <c r="CS108" s="312">
        <f t="shared" si="170"/>
        <v>0</v>
      </c>
      <c r="CT108" s="310">
        <f t="shared" si="171"/>
        <v>0</v>
      </c>
      <c r="CU108" s="310">
        <f t="shared" si="172"/>
        <v>0</v>
      </c>
      <c r="CV108" s="310">
        <f t="shared" si="173"/>
        <v>0</v>
      </c>
      <c r="CW108" s="310">
        <f t="shared" si="174"/>
        <v>0</v>
      </c>
      <c r="CX108" s="310">
        <f t="shared" si="175"/>
        <v>0</v>
      </c>
      <c r="CY108" s="313">
        <f t="shared" si="176"/>
        <v>1</v>
      </c>
      <c r="DC108" s="314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">
      <c r="A109" s="22" t="str">
        <f>'ПЛАН НАВЧАЛЬНОГО ПРОЦЕСУ ДЕННА'!A109</f>
        <v>2.04</v>
      </c>
      <c r="B109" s="302" t="str">
        <f>'ПЛАН НАВЧАЛЬНОГО ПРОЦЕСУ ДЕННА'!B109</f>
        <v>Вибіркова дисципліна 4</v>
      </c>
      <c r="C109" s="303"/>
      <c r="D109" s="304">
        <f>'ПЛАН НАВЧАЛЬНОГО ПРОЦЕСУ ДЕННА'!D109</f>
        <v>0</v>
      </c>
      <c r="E109" s="305">
        <f>'ПЛАН НАВЧАЛЬНОГО ПРОЦЕСУ ДЕННА'!E109</f>
        <v>0</v>
      </c>
      <c r="F109" s="305">
        <f>'ПЛАН НАВЧАЛЬНОГО ПРОЦЕСУ ДЕННА'!F109</f>
        <v>0</v>
      </c>
      <c r="G109" s="306">
        <f>'ПЛАН НАВЧАЛЬНОГО ПРОЦЕСУ ДЕННА'!G109</f>
        <v>0</v>
      </c>
      <c r="H109" s="304">
        <f>'ПЛАН НАВЧАЛЬНОГО ПРОЦЕСУ ДЕННА'!H109</f>
        <v>3</v>
      </c>
      <c r="I109" s="305">
        <f>'ПЛАН НАВЧАЛЬНОГО ПРОЦЕСУ ДЕННА'!I109</f>
        <v>0</v>
      </c>
      <c r="J109" s="305">
        <f>'ПЛАН НАВЧАЛЬНОГО ПРОЦЕСУ ДЕННА'!J109</f>
        <v>0</v>
      </c>
      <c r="K109" s="305">
        <f>'ПЛАН НАВЧАЛЬНОГО ПРОЦЕСУ ДЕННА'!K109</f>
        <v>0</v>
      </c>
      <c r="L109" s="305">
        <f>'ПЛАН НАВЧАЛЬНОГО ПРОЦЕСУ ДЕННА'!L109</f>
        <v>0</v>
      </c>
      <c r="M109" s="305">
        <f>'ПЛАН НАВЧАЛЬНОГО ПРОЦЕСУ ДЕННА'!M109</f>
        <v>0</v>
      </c>
      <c r="N109" s="305">
        <f>'ПЛАН НАВЧАЛЬНОГО ПРОЦЕСУ ДЕННА'!N109</f>
        <v>0</v>
      </c>
      <c r="O109" s="270">
        <f>'ПЛАН НАВЧАЛЬНОГО ПРОЦЕСУ ДЕННА'!O109</f>
        <v>0</v>
      </c>
      <c r="P109" s="270">
        <f>'ПЛАН НАВЧАЛЬНОГО ПРОЦЕСУ ДЕННА'!P109</f>
        <v>0</v>
      </c>
      <c r="Q109" s="304">
        <f>'ПЛАН НАВЧАЛЬНОГО ПРОЦЕСУ ДЕННА'!Q109</f>
        <v>0</v>
      </c>
      <c r="R109" s="305">
        <f>'ПЛАН НАВЧАЛЬНОГО ПРОЦЕСУ ДЕННА'!R109</f>
        <v>0</v>
      </c>
      <c r="S109" s="305">
        <f>'ПЛАН НАВЧАЛЬНОГО ПРОЦЕСУ ДЕННА'!S109</f>
        <v>0</v>
      </c>
      <c r="T109" s="305">
        <f>'ПЛАН НАВЧАЛЬНОГО ПРОЦЕСУ ДЕННА'!T109</f>
        <v>0</v>
      </c>
      <c r="U109" s="305">
        <f>'ПЛАН НАВЧАЛЬНОГО ПРОЦЕСУ ДЕННА'!U109</f>
        <v>0</v>
      </c>
      <c r="V109" s="305">
        <f>'ПЛАН НАВЧАЛЬНОГО ПРОЦЕСУ ДЕННА'!V109</f>
        <v>0</v>
      </c>
      <c r="W109" s="305">
        <f>'ПЛАН НАВЧАЛЬНОГО ПРОЦЕСУ ДЕННА'!W109</f>
        <v>0</v>
      </c>
      <c r="X109" s="307">
        <f>'ПЛАН НАВЧАЛЬНОГО ПРОЦЕСУ ДЕННА'!X109</f>
        <v>150</v>
      </c>
      <c r="Y109" s="145">
        <f t="shared" si="138"/>
        <v>5</v>
      </c>
      <c r="Z109" s="9"/>
      <c r="AA109" s="9"/>
      <c r="AB109" s="9"/>
      <c r="AC109" s="9"/>
      <c r="AD109" s="308"/>
      <c r="AE109" s="308"/>
      <c r="AF109" s="308"/>
      <c r="AG109" s="70">
        <f>'ПЛАН НАВЧАЛЬНОГО ПРОЦЕСУ ДЕННА'!AG109</f>
        <v>0</v>
      </c>
      <c r="AH109" s="308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8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8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0</v>
      </c>
      <c r="AL109" s="308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8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8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5</v>
      </c>
      <c r="AP109" s="308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8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8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8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8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8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8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8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8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8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8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8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8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8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8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0</v>
      </c>
      <c r="BN109" s="88">
        <f t="shared" si="143"/>
        <v>5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9">
        <f t="shared" si="157"/>
        <v>0</v>
      </c>
      <c r="CF109" s="309">
        <f t="shared" si="158"/>
        <v>0</v>
      </c>
      <c r="CH109" s="310">
        <f t="shared" si="159"/>
        <v>0</v>
      </c>
      <c r="CI109" s="310">
        <f t="shared" si="160"/>
        <v>0</v>
      </c>
      <c r="CJ109" s="310">
        <f t="shared" si="161"/>
        <v>0</v>
      </c>
      <c r="CK109" s="310">
        <f t="shared" si="162"/>
        <v>0</v>
      </c>
      <c r="CL109" s="310">
        <f t="shared" si="163"/>
        <v>0</v>
      </c>
      <c r="CM109" s="310">
        <f t="shared" si="164"/>
        <v>0</v>
      </c>
      <c r="CN109" s="310">
        <f t="shared" si="165"/>
        <v>0</v>
      </c>
      <c r="CO109" s="310">
        <f t="shared" si="166"/>
        <v>0</v>
      </c>
      <c r="CP109" s="311">
        <f t="shared" si="167"/>
        <v>0</v>
      </c>
      <c r="CQ109" s="310">
        <f t="shared" si="168"/>
        <v>0</v>
      </c>
      <c r="CR109" s="310">
        <f t="shared" si="169"/>
        <v>0</v>
      </c>
      <c r="CS109" s="312">
        <f t="shared" si="170"/>
        <v>1</v>
      </c>
      <c r="CT109" s="310">
        <f t="shared" si="171"/>
        <v>0</v>
      </c>
      <c r="CU109" s="310">
        <f t="shared" si="172"/>
        <v>0</v>
      </c>
      <c r="CV109" s="310">
        <f t="shared" si="173"/>
        <v>0</v>
      </c>
      <c r="CW109" s="310">
        <f t="shared" si="174"/>
        <v>0</v>
      </c>
      <c r="CX109" s="310">
        <f t="shared" si="175"/>
        <v>0</v>
      </c>
      <c r="CY109" s="313">
        <f t="shared" si="176"/>
        <v>1</v>
      </c>
      <c r="DC109" s="314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3" customFormat="1" x14ac:dyDescent="0.2">
      <c r="A110" s="22" t="str">
        <f>'ПЛАН НАВЧАЛЬНОГО ПРОЦЕСУ ДЕННА'!A110</f>
        <v>2.05</v>
      </c>
      <c r="B110" s="302" t="str">
        <f>'ПЛАН НАВЧАЛЬНОГО ПРОЦЕСУ ДЕННА'!B110</f>
        <v>Вибіркова дисципліна 5</v>
      </c>
      <c r="C110" s="303"/>
      <c r="D110" s="304">
        <f>'ПЛАН НАВЧАЛЬНОГО ПРОЦЕСУ ДЕННА'!D110</f>
        <v>0</v>
      </c>
      <c r="E110" s="305">
        <f>'ПЛАН НАВЧАЛЬНОГО ПРОЦЕСУ ДЕННА'!E110</f>
        <v>0</v>
      </c>
      <c r="F110" s="305">
        <f>'ПЛАН НАВЧАЛЬНОГО ПРОЦЕСУ ДЕННА'!F110</f>
        <v>0</v>
      </c>
      <c r="G110" s="306">
        <f>'ПЛАН НАВЧАЛЬНОГО ПРОЦЕСУ ДЕННА'!G110</f>
        <v>0</v>
      </c>
      <c r="H110" s="304">
        <f>'ПЛАН НАВЧАЛЬНОГО ПРОЦЕСУ ДЕННА'!H110</f>
        <v>3</v>
      </c>
      <c r="I110" s="305">
        <f>'ПЛАН НАВЧАЛЬНОГО ПРОЦЕСУ ДЕННА'!I110</f>
        <v>0</v>
      </c>
      <c r="J110" s="305">
        <f>'ПЛАН НАВЧАЛЬНОГО ПРОЦЕСУ ДЕННА'!J110</f>
        <v>0</v>
      </c>
      <c r="K110" s="305">
        <f>'ПЛАН НАВЧАЛЬНОГО ПРОЦЕСУ ДЕННА'!K110</f>
        <v>0</v>
      </c>
      <c r="L110" s="305">
        <f>'ПЛАН НАВЧАЛЬНОГО ПРОЦЕСУ ДЕННА'!L110</f>
        <v>0</v>
      </c>
      <c r="M110" s="305">
        <f>'ПЛАН НАВЧАЛЬНОГО ПРОЦЕСУ ДЕННА'!M110</f>
        <v>0</v>
      </c>
      <c r="N110" s="305">
        <f>'ПЛАН НАВЧАЛЬНОГО ПРОЦЕСУ ДЕННА'!N110</f>
        <v>0</v>
      </c>
      <c r="O110" s="270">
        <f>'ПЛАН НАВЧАЛЬНОГО ПРОЦЕСУ ДЕННА'!O110</f>
        <v>0</v>
      </c>
      <c r="P110" s="270">
        <f>'ПЛАН НАВЧАЛЬНОГО ПРОЦЕСУ ДЕННА'!P110</f>
        <v>0</v>
      </c>
      <c r="Q110" s="304">
        <f>'ПЛАН НАВЧАЛЬНОГО ПРОЦЕСУ ДЕННА'!Q110</f>
        <v>0</v>
      </c>
      <c r="R110" s="305">
        <f>'ПЛАН НАВЧАЛЬНОГО ПРОЦЕСУ ДЕННА'!R110</f>
        <v>0</v>
      </c>
      <c r="S110" s="305">
        <f>'ПЛАН НАВЧАЛЬНОГО ПРОЦЕСУ ДЕННА'!S110</f>
        <v>0</v>
      </c>
      <c r="T110" s="305">
        <f>'ПЛАН НАВЧАЛЬНОГО ПРОЦЕСУ ДЕННА'!T110</f>
        <v>0</v>
      </c>
      <c r="U110" s="305">
        <f>'ПЛАН НАВЧАЛЬНОГО ПРОЦЕСУ ДЕННА'!U110</f>
        <v>0</v>
      </c>
      <c r="V110" s="305">
        <f>'ПЛАН НАВЧАЛЬНОГО ПРОЦЕСУ ДЕННА'!V110</f>
        <v>0</v>
      </c>
      <c r="W110" s="305">
        <f>'ПЛАН НАВЧАЛЬНОГО ПРОЦЕСУ ДЕННА'!W110</f>
        <v>0</v>
      </c>
      <c r="X110" s="307">
        <f>'ПЛАН НАВЧАЛЬНОГО ПРОЦЕСУ ДЕННА'!X110</f>
        <v>90</v>
      </c>
      <c r="Y110" s="145">
        <f t="shared" si="138"/>
        <v>3</v>
      </c>
      <c r="Z110" s="9"/>
      <c r="AA110" s="9"/>
      <c r="AB110" s="9"/>
      <c r="AC110" s="9"/>
      <c r="AD110" s="308"/>
      <c r="AE110" s="308"/>
      <c r="AF110" s="308"/>
      <c r="AG110" s="70">
        <f>'ПЛАН НАВЧАЛЬНОГО ПРОЦЕСУ ДЕННА'!AG110</f>
        <v>0</v>
      </c>
      <c r="AH110" s="308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8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8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8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8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8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8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8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8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8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8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8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8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8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8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8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8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8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8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8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8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9">
        <f t="shared" si="157"/>
        <v>0</v>
      </c>
      <c r="CF110" s="309">
        <f t="shared" si="158"/>
        <v>0</v>
      </c>
      <c r="CH110" s="310">
        <f t="shared" si="159"/>
        <v>0</v>
      </c>
      <c r="CI110" s="310">
        <f t="shared" si="160"/>
        <v>0</v>
      </c>
      <c r="CJ110" s="310">
        <f t="shared" si="161"/>
        <v>0</v>
      </c>
      <c r="CK110" s="310">
        <f t="shared" si="162"/>
        <v>0</v>
      </c>
      <c r="CL110" s="310">
        <f t="shared" si="163"/>
        <v>0</v>
      </c>
      <c r="CM110" s="310">
        <f t="shared" si="164"/>
        <v>0</v>
      </c>
      <c r="CN110" s="310">
        <f t="shared" si="165"/>
        <v>0</v>
      </c>
      <c r="CO110" s="310">
        <f t="shared" si="166"/>
        <v>0</v>
      </c>
      <c r="CP110" s="311">
        <f t="shared" si="167"/>
        <v>0</v>
      </c>
      <c r="CQ110" s="310">
        <f t="shared" si="168"/>
        <v>0</v>
      </c>
      <c r="CR110" s="310">
        <f t="shared" si="169"/>
        <v>0</v>
      </c>
      <c r="CS110" s="312">
        <f t="shared" si="170"/>
        <v>1</v>
      </c>
      <c r="CT110" s="310">
        <f t="shared" si="171"/>
        <v>0</v>
      </c>
      <c r="CU110" s="310">
        <f t="shared" si="172"/>
        <v>0</v>
      </c>
      <c r="CV110" s="310">
        <f t="shared" si="173"/>
        <v>0</v>
      </c>
      <c r="CW110" s="310">
        <f t="shared" si="174"/>
        <v>0</v>
      </c>
      <c r="CX110" s="310">
        <f t="shared" si="175"/>
        <v>0</v>
      </c>
      <c r="CY110" s="313">
        <f t="shared" si="176"/>
        <v>1</v>
      </c>
      <c r="DC110" s="314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customHeight="1" x14ac:dyDescent="0.2">
      <c r="A111" s="22" t="str">
        <f>'ПЛАН НАВЧАЛЬНОГО ПРОЦЕСУ ДЕННА'!A111</f>
        <v>2.06</v>
      </c>
      <c r="B111" s="302" t="str">
        <f>'ПЛАН НАВЧАЛЬНОГО ПРОЦЕСУ ДЕННА'!B111</f>
        <v>Вибіркова дисципліна 6</v>
      </c>
      <c r="C111" s="303"/>
      <c r="D111" s="304">
        <f>'ПЛАН НАВЧАЛЬНОГО ПРОЦЕСУ ДЕННА'!D111</f>
        <v>0</v>
      </c>
      <c r="E111" s="305">
        <f>'ПЛАН НАВЧАЛЬНОГО ПРОЦЕСУ ДЕННА'!E111</f>
        <v>0</v>
      </c>
      <c r="F111" s="305">
        <f>'ПЛАН НАВЧАЛЬНОГО ПРОЦЕСУ ДЕННА'!F111</f>
        <v>0</v>
      </c>
      <c r="G111" s="306">
        <f>'ПЛАН НАВЧАЛЬНОГО ПРОЦЕСУ ДЕННА'!G111</f>
        <v>0</v>
      </c>
      <c r="H111" s="304">
        <f>'ПЛАН НАВЧАЛЬНОГО ПРОЦЕСУ ДЕННА'!H111</f>
        <v>0</v>
      </c>
      <c r="I111" s="305">
        <f>'ПЛАН НАВЧАЛЬНОГО ПРОЦЕСУ ДЕННА'!I111</f>
        <v>0</v>
      </c>
      <c r="J111" s="305">
        <f>'ПЛАН НАВЧАЛЬНОГО ПРОЦЕСУ ДЕННА'!J111</f>
        <v>0</v>
      </c>
      <c r="K111" s="305">
        <f>'ПЛАН НАВЧАЛЬНОГО ПРОЦЕСУ ДЕННА'!K111</f>
        <v>0</v>
      </c>
      <c r="L111" s="305">
        <f>'ПЛАН НАВЧАЛЬНОГО ПРОЦЕСУ ДЕННА'!L111</f>
        <v>0</v>
      </c>
      <c r="M111" s="305">
        <f>'ПЛАН НАВЧАЛЬНОГО ПРОЦЕСУ ДЕННА'!M111</f>
        <v>0</v>
      </c>
      <c r="N111" s="305">
        <f>'ПЛАН НАВЧАЛЬНОГО ПРОЦЕСУ ДЕННА'!N111</f>
        <v>0</v>
      </c>
      <c r="O111" s="270">
        <f>'ПЛАН НАВЧАЛЬНОГО ПРОЦЕСУ ДЕННА'!O111</f>
        <v>0</v>
      </c>
      <c r="P111" s="270">
        <f>'ПЛАН НАВЧАЛЬНОГО ПРОЦЕСУ ДЕННА'!P111</f>
        <v>0</v>
      </c>
      <c r="Q111" s="304">
        <f>'ПЛАН НАВЧАЛЬНОГО ПРОЦЕСУ ДЕННА'!Q111</f>
        <v>0</v>
      </c>
      <c r="R111" s="305">
        <f>'ПЛАН НАВЧАЛЬНОГО ПРОЦЕСУ ДЕННА'!R111</f>
        <v>0</v>
      </c>
      <c r="S111" s="305">
        <f>'ПЛАН НАВЧАЛЬНОГО ПРОЦЕСУ ДЕННА'!S111</f>
        <v>0</v>
      </c>
      <c r="T111" s="305">
        <f>'ПЛАН НАВЧАЛЬНОГО ПРОЦЕСУ ДЕННА'!T111</f>
        <v>0</v>
      </c>
      <c r="U111" s="305">
        <f>'ПЛАН НАВЧАЛЬНОГО ПРОЦЕСУ ДЕННА'!U111</f>
        <v>0</v>
      </c>
      <c r="V111" s="305">
        <f>'ПЛАН НАВЧАЛЬНОГО ПРОЦЕСУ ДЕННА'!V111</f>
        <v>0</v>
      </c>
      <c r="W111" s="305">
        <f>'ПЛАН НАВЧАЛЬНОГО ПРОЦЕСУ ДЕННА'!W111</f>
        <v>0</v>
      </c>
      <c r="X111" s="307">
        <f>'ПЛАН НАВЧАЛЬНОГО ПРОЦЕСУ ДЕННА'!X111</f>
        <v>0</v>
      </c>
      <c r="Y111" s="145">
        <f t="shared" si="138"/>
        <v>0</v>
      </c>
      <c r="Z111" s="9"/>
      <c r="AA111" s="9"/>
      <c r="AB111" s="9"/>
      <c r="AC111" s="9"/>
      <c r="AD111" s="308"/>
      <c r="AE111" s="308"/>
      <c r="AF111" s="308"/>
      <c r="AG111" s="70">
        <f>'ПЛАН НАВЧАЛЬНОГО ПРОЦЕСУ ДЕННА'!AG111</f>
        <v>0</v>
      </c>
      <c r="AH111" s="308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8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8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8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8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8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8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8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8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8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8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8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8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8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8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8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8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8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8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8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8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9">
        <f t="shared" si="157"/>
        <v>0</v>
      </c>
      <c r="CF111" s="309">
        <f t="shared" si="158"/>
        <v>0</v>
      </c>
      <c r="CH111" s="310">
        <f t="shared" si="159"/>
        <v>0</v>
      </c>
      <c r="CI111" s="310">
        <f t="shared" si="160"/>
        <v>0</v>
      </c>
      <c r="CJ111" s="310">
        <f t="shared" si="161"/>
        <v>0</v>
      </c>
      <c r="CK111" s="310">
        <f t="shared" si="162"/>
        <v>0</v>
      </c>
      <c r="CL111" s="310">
        <f t="shared" si="163"/>
        <v>0</v>
      </c>
      <c r="CM111" s="310">
        <f t="shared" si="164"/>
        <v>0</v>
      </c>
      <c r="CN111" s="310">
        <f t="shared" si="165"/>
        <v>0</v>
      </c>
      <c r="CO111" s="310">
        <f t="shared" si="166"/>
        <v>0</v>
      </c>
      <c r="CP111" s="311">
        <f t="shared" si="167"/>
        <v>0</v>
      </c>
      <c r="CQ111" s="310">
        <f t="shared" si="168"/>
        <v>0</v>
      </c>
      <c r="CR111" s="310">
        <f t="shared" si="169"/>
        <v>0</v>
      </c>
      <c r="CS111" s="312">
        <f t="shared" si="170"/>
        <v>0</v>
      </c>
      <c r="CT111" s="310">
        <f t="shared" si="171"/>
        <v>0</v>
      </c>
      <c r="CU111" s="310">
        <f t="shared" si="172"/>
        <v>0</v>
      </c>
      <c r="CV111" s="310">
        <f t="shared" si="173"/>
        <v>0</v>
      </c>
      <c r="CW111" s="310">
        <f t="shared" si="174"/>
        <v>0</v>
      </c>
      <c r="CX111" s="310">
        <f t="shared" si="175"/>
        <v>0</v>
      </c>
      <c r="CY111" s="313">
        <f t="shared" si="176"/>
        <v>0</v>
      </c>
      <c r="DC111" s="314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x14ac:dyDescent="0.2">
      <c r="A112" s="22" t="str">
        <f>'ПЛАН НАВЧАЛЬНОГО ПРОЦЕСУ ДЕННА'!A112</f>
        <v>2.07</v>
      </c>
      <c r="B112" s="302" t="str">
        <f>'ПЛАН НАВЧАЛЬНОГО ПРОЦЕСУ ДЕННА'!B112</f>
        <v>Вибіркова дисципліна 7</v>
      </c>
      <c r="C112" s="303"/>
      <c r="D112" s="304">
        <f>'ПЛАН НАВЧАЛЬНОГО ПРОЦЕСУ ДЕННА'!D112</f>
        <v>0</v>
      </c>
      <c r="E112" s="305">
        <f>'ПЛАН НАВЧАЛЬНОГО ПРОЦЕСУ ДЕННА'!E112</f>
        <v>0</v>
      </c>
      <c r="F112" s="305">
        <f>'ПЛАН НАВЧАЛЬНОГО ПРОЦЕСУ ДЕННА'!F112</f>
        <v>0</v>
      </c>
      <c r="G112" s="306">
        <f>'ПЛАН НАВЧАЛЬНОГО ПРОЦЕСУ ДЕННА'!G112</f>
        <v>0</v>
      </c>
      <c r="H112" s="304">
        <f>'ПЛАН НАВЧАЛЬНОГО ПРОЦЕСУ ДЕННА'!H112</f>
        <v>0</v>
      </c>
      <c r="I112" s="305">
        <f>'ПЛАН НАВЧАЛЬНОГО ПРОЦЕСУ ДЕННА'!I112</f>
        <v>0</v>
      </c>
      <c r="J112" s="305">
        <f>'ПЛАН НАВЧАЛЬНОГО ПРОЦЕСУ ДЕННА'!J112</f>
        <v>0</v>
      </c>
      <c r="K112" s="305">
        <f>'ПЛАН НАВЧАЛЬНОГО ПРОЦЕСУ ДЕННА'!K112</f>
        <v>0</v>
      </c>
      <c r="L112" s="305">
        <f>'ПЛАН НАВЧАЛЬНОГО ПРОЦЕСУ ДЕННА'!L112</f>
        <v>0</v>
      </c>
      <c r="M112" s="305">
        <f>'ПЛАН НАВЧАЛЬНОГО ПРОЦЕСУ ДЕННА'!M112</f>
        <v>0</v>
      </c>
      <c r="N112" s="305">
        <f>'ПЛАН НАВЧАЛЬНОГО ПРОЦЕСУ ДЕННА'!N112</f>
        <v>0</v>
      </c>
      <c r="O112" s="270">
        <f>'ПЛАН НАВЧАЛЬНОГО ПРОЦЕСУ ДЕННА'!O112</f>
        <v>0</v>
      </c>
      <c r="P112" s="270">
        <f>'ПЛАН НАВЧАЛЬНОГО ПРОЦЕСУ ДЕННА'!P112</f>
        <v>0</v>
      </c>
      <c r="Q112" s="304">
        <f>'ПЛАН НАВЧАЛЬНОГО ПРОЦЕСУ ДЕННА'!Q112</f>
        <v>0</v>
      </c>
      <c r="R112" s="305">
        <f>'ПЛАН НАВЧАЛЬНОГО ПРОЦЕСУ ДЕННА'!R112</f>
        <v>0</v>
      </c>
      <c r="S112" s="305">
        <f>'ПЛАН НАВЧАЛЬНОГО ПРОЦЕСУ ДЕННА'!S112</f>
        <v>0</v>
      </c>
      <c r="T112" s="305">
        <f>'ПЛАН НАВЧАЛЬНОГО ПРОЦЕСУ ДЕННА'!T112</f>
        <v>0</v>
      </c>
      <c r="U112" s="305">
        <f>'ПЛАН НАВЧАЛЬНОГО ПРОЦЕСУ ДЕННА'!U112</f>
        <v>0</v>
      </c>
      <c r="V112" s="305">
        <f>'ПЛАН НАВЧАЛЬНОГО ПРОЦЕСУ ДЕННА'!V112</f>
        <v>0</v>
      </c>
      <c r="W112" s="305">
        <f>'ПЛАН НАВЧАЛЬНОГО ПРОЦЕСУ ДЕННА'!W112</f>
        <v>0</v>
      </c>
      <c r="X112" s="307">
        <f>'ПЛАН НАВЧАЛЬНОГО ПРОЦЕСУ ДЕННА'!X112</f>
        <v>0</v>
      </c>
      <c r="Y112" s="145">
        <f t="shared" si="138"/>
        <v>0</v>
      </c>
      <c r="Z112" s="9"/>
      <c r="AA112" s="9"/>
      <c r="AB112" s="9"/>
      <c r="AC112" s="9"/>
      <c r="AD112" s="308"/>
      <c r="AE112" s="308"/>
      <c r="AF112" s="308"/>
      <c r="AG112" s="70">
        <f>'ПЛАН НАВЧАЛЬНОГО ПРОЦЕСУ ДЕННА'!AG112</f>
        <v>0</v>
      </c>
      <c r="AH112" s="308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8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8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8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8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8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8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8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8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8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8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8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8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8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8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8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8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8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8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8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8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9">
        <f t="shared" si="157"/>
        <v>0</v>
      </c>
      <c r="CF112" s="309">
        <f t="shared" si="158"/>
        <v>0</v>
      </c>
      <c r="CH112" s="310">
        <f t="shared" si="159"/>
        <v>0</v>
      </c>
      <c r="CI112" s="310">
        <f t="shared" si="160"/>
        <v>0</v>
      </c>
      <c r="CJ112" s="310">
        <f t="shared" si="161"/>
        <v>0</v>
      </c>
      <c r="CK112" s="310">
        <f t="shared" si="162"/>
        <v>0</v>
      </c>
      <c r="CL112" s="310">
        <f t="shared" si="163"/>
        <v>0</v>
      </c>
      <c r="CM112" s="310">
        <f t="shared" si="164"/>
        <v>0</v>
      </c>
      <c r="CN112" s="310">
        <f t="shared" si="165"/>
        <v>0</v>
      </c>
      <c r="CO112" s="310">
        <f t="shared" si="166"/>
        <v>0</v>
      </c>
      <c r="CP112" s="311">
        <f t="shared" si="167"/>
        <v>0</v>
      </c>
      <c r="CQ112" s="310">
        <f t="shared" si="168"/>
        <v>0</v>
      </c>
      <c r="CR112" s="310">
        <f t="shared" si="169"/>
        <v>0</v>
      </c>
      <c r="CS112" s="312">
        <f t="shared" si="170"/>
        <v>0</v>
      </c>
      <c r="CT112" s="310">
        <f t="shared" si="171"/>
        <v>0</v>
      </c>
      <c r="CU112" s="310">
        <f t="shared" si="172"/>
        <v>0</v>
      </c>
      <c r="CV112" s="310">
        <f t="shared" si="173"/>
        <v>0</v>
      </c>
      <c r="CW112" s="310">
        <f t="shared" si="174"/>
        <v>0</v>
      </c>
      <c r="CX112" s="310">
        <f t="shared" si="175"/>
        <v>0</v>
      </c>
      <c r="CY112" s="313">
        <f t="shared" si="176"/>
        <v>0</v>
      </c>
      <c r="DC112" s="314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x14ac:dyDescent="0.2">
      <c r="A113" s="22" t="str">
        <f>'ПЛАН НАВЧАЛЬНОГО ПРОЦЕСУ ДЕННА'!A113</f>
        <v>2.08</v>
      </c>
      <c r="B113" s="302" t="str">
        <f>'ПЛАН НАВЧАЛЬНОГО ПРОЦЕСУ ДЕННА'!B113</f>
        <v>Вибіркова дисципліна 8</v>
      </c>
      <c r="C113" s="303"/>
      <c r="D113" s="304">
        <f>'ПЛАН НАВЧАЛЬНОГО ПРОЦЕСУ ДЕННА'!D113</f>
        <v>0</v>
      </c>
      <c r="E113" s="305">
        <f>'ПЛАН НАВЧАЛЬНОГО ПРОЦЕСУ ДЕННА'!E113</f>
        <v>0</v>
      </c>
      <c r="F113" s="305">
        <f>'ПЛАН НАВЧАЛЬНОГО ПРОЦЕСУ ДЕННА'!F113</f>
        <v>0</v>
      </c>
      <c r="G113" s="306">
        <f>'ПЛАН НАВЧАЛЬНОГО ПРОЦЕСУ ДЕННА'!G113</f>
        <v>0</v>
      </c>
      <c r="H113" s="304">
        <f>'ПЛАН НАВЧАЛЬНОГО ПРОЦЕСУ ДЕННА'!H113</f>
        <v>0</v>
      </c>
      <c r="I113" s="305">
        <f>'ПЛАН НАВЧАЛЬНОГО ПРОЦЕСУ ДЕННА'!I113</f>
        <v>0</v>
      </c>
      <c r="J113" s="305">
        <f>'ПЛАН НАВЧАЛЬНОГО ПРОЦЕСУ ДЕННА'!J113</f>
        <v>0</v>
      </c>
      <c r="K113" s="305">
        <f>'ПЛАН НАВЧАЛЬНОГО ПРОЦЕСУ ДЕННА'!K113</f>
        <v>0</v>
      </c>
      <c r="L113" s="305">
        <f>'ПЛАН НАВЧАЛЬНОГО ПРОЦЕСУ ДЕННА'!L113</f>
        <v>0</v>
      </c>
      <c r="M113" s="305">
        <f>'ПЛАН НАВЧАЛЬНОГО ПРОЦЕСУ ДЕННА'!M113</f>
        <v>0</v>
      </c>
      <c r="N113" s="305">
        <f>'ПЛАН НАВЧАЛЬНОГО ПРОЦЕСУ ДЕННА'!N113</f>
        <v>0</v>
      </c>
      <c r="O113" s="270">
        <f>'ПЛАН НАВЧАЛЬНОГО ПРОЦЕСУ ДЕННА'!O113</f>
        <v>0</v>
      </c>
      <c r="P113" s="270">
        <f>'ПЛАН НАВЧАЛЬНОГО ПРОЦЕСУ ДЕННА'!P113</f>
        <v>0</v>
      </c>
      <c r="Q113" s="304">
        <f>'ПЛАН НАВЧАЛЬНОГО ПРОЦЕСУ ДЕННА'!Q113</f>
        <v>0</v>
      </c>
      <c r="R113" s="305">
        <f>'ПЛАН НАВЧАЛЬНОГО ПРОЦЕСУ ДЕННА'!R113</f>
        <v>0</v>
      </c>
      <c r="S113" s="305">
        <f>'ПЛАН НАВЧАЛЬНОГО ПРОЦЕСУ ДЕННА'!S113</f>
        <v>0</v>
      </c>
      <c r="T113" s="305">
        <f>'ПЛАН НАВЧАЛЬНОГО ПРОЦЕСУ ДЕННА'!T113</f>
        <v>0</v>
      </c>
      <c r="U113" s="305">
        <f>'ПЛАН НАВЧАЛЬНОГО ПРОЦЕСУ ДЕННА'!U113</f>
        <v>0</v>
      </c>
      <c r="V113" s="305">
        <f>'ПЛАН НАВЧАЛЬНОГО ПРОЦЕСУ ДЕННА'!V113</f>
        <v>0</v>
      </c>
      <c r="W113" s="305">
        <f>'ПЛАН НАВЧАЛЬНОГО ПРОЦЕСУ ДЕННА'!W113</f>
        <v>0</v>
      </c>
      <c r="X113" s="307">
        <f>'ПЛАН НАВЧАЛЬНОГО ПРОЦЕСУ ДЕННА'!X113</f>
        <v>0</v>
      </c>
      <c r="Y113" s="145">
        <f t="shared" si="138"/>
        <v>0</v>
      </c>
      <c r="Z113" s="9"/>
      <c r="AA113" s="9"/>
      <c r="AB113" s="9"/>
      <c r="AC113" s="9"/>
      <c r="AD113" s="308"/>
      <c r="AE113" s="308"/>
      <c r="AF113" s="308"/>
      <c r="AG113" s="70">
        <f>'ПЛАН НАВЧАЛЬНОГО ПРОЦЕСУ ДЕННА'!AG113</f>
        <v>0</v>
      </c>
      <c r="AH113" s="308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8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8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8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8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8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8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8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8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8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8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8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8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8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8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8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8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8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8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8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8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9">
        <f t="shared" si="157"/>
        <v>0</v>
      </c>
      <c r="CF113" s="309">
        <f t="shared" si="158"/>
        <v>0</v>
      </c>
      <c r="CH113" s="310">
        <f t="shared" si="159"/>
        <v>0</v>
      </c>
      <c r="CI113" s="310">
        <f t="shared" si="160"/>
        <v>0</v>
      </c>
      <c r="CJ113" s="310">
        <f t="shared" si="161"/>
        <v>0</v>
      </c>
      <c r="CK113" s="310">
        <f t="shared" si="162"/>
        <v>0</v>
      </c>
      <c r="CL113" s="310">
        <f t="shared" si="163"/>
        <v>0</v>
      </c>
      <c r="CM113" s="310">
        <f t="shared" si="164"/>
        <v>0</v>
      </c>
      <c r="CN113" s="310">
        <f t="shared" si="165"/>
        <v>0</v>
      </c>
      <c r="CO113" s="310">
        <f t="shared" si="166"/>
        <v>0</v>
      </c>
      <c r="CP113" s="311">
        <f t="shared" si="167"/>
        <v>0</v>
      </c>
      <c r="CQ113" s="310">
        <f t="shared" si="168"/>
        <v>0</v>
      </c>
      <c r="CR113" s="310">
        <f t="shared" si="169"/>
        <v>0</v>
      </c>
      <c r="CS113" s="312">
        <f t="shared" si="170"/>
        <v>0</v>
      </c>
      <c r="CT113" s="310">
        <f t="shared" si="171"/>
        <v>0</v>
      </c>
      <c r="CU113" s="310">
        <f t="shared" si="172"/>
        <v>0</v>
      </c>
      <c r="CV113" s="310">
        <f t="shared" si="173"/>
        <v>0</v>
      </c>
      <c r="CW113" s="310">
        <f t="shared" si="174"/>
        <v>0</v>
      </c>
      <c r="CX113" s="310">
        <f t="shared" si="175"/>
        <v>0</v>
      </c>
      <c r="CY113" s="313">
        <f t="shared" si="176"/>
        <v>0</v>
      </c>
      <c r="DC113" s="314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x14ac:dyDescent="0.2">
      <c r="A114" s="22" t="str">
        <f>'ПЛАН НАВЧАЛЬНОГО ПРОЦЕСУ ДЕННА'!A114</f>
        <v>2.09</v>
      </c>
      <c r="B114" s="302" t="str">
        <f>'ПЛАН НАВЧАЛЬНОГО ПРОЦЕСУ ДЕННА'!B114</f>
        <v>Вибіркова дисципліна 9</v>
      </c>
      <c r="C114" s="303"/>
      <c r="D114" s="304">
        <f>'ПЛАН НАВЧАЛЬНОГО ПРОЦЕСУ ДЕННА'!D114</f>
        <v>0</v>
      </c>
      <c r="E114" s="305">
        <f>'ПЛАН НАВЧАЛЬНОГО ПРОЦЕСУ ДЕННА'!E114</f>
        <v>0</v>
      </c>
      <c r="F114" s="305">
        <f>'ПЛАН НАВЧАЛЬНОГО ПРОЦЕСУ ДЕННА'!F114</f>
        <v>0</v>
      </c>
      <c r="G114" s="306">
        <f>'ПЛАН НАВЧАЛЬНОГО ПРОЦЕСУ ДЕННА'!G114</f>
        <v>0</v>
      </c>
      <c r="H114" s="304">
        <f>'ПЛАН НАВЧАЛЬНОГО ПРОЦЕСУ ДЕННА'!H114</f>
        <v>0</v>
      </c>
      <c r="I114" s="305">
        <f>'ПЛАН НАВЧАЛЬНОГО ПРОЦЕСУ ДЕННА'!I114</f>
        <v>0</v>
      </c>
      <c r="J114" s="305">
        <f>'ПЛАН НАВЧАЛЬНОГО ПРОЦЕСУ ДЕННА'!J114</f>
        <v>0</v>
      </c>
      <c r="K114" s="305">
        <f>'ПЛАН НАВЧАЛЬНОГО ПРОЦЕСУ ДЕННА'!K114</f>
        <v>0</v>
      </c>
      <c r="L114" s="305">
        <f>'ПЛАН НАВЧАЛЬНОГО ПРОЦЕСУ ДЕННА'!L114</f>
        <v>0</v>
      </c>
      <c r="M114" s="305">
        <f>'ПЛАН НАВЧАЛЬНОГО ПРОЦЕСУ ДЕННА'!M114</f>
        <v>0</v>
      </c>
      <c r="N114" s="305">
        <f>'ПЛАН НАВЧАЛЬНОГО ПРОЦЕСУ ДЕННА'!N114</f>
        <v>0</v>
      </c>
      <c r="O114" s="270">
        <f>'ПЛАН НАВЧАЛЬНОГО ПРОЦЕСУ ДЕННА'!O114</f>
        <v>0</v>
      </c>
      <c r="P114" s="270">
        <f>'ПЛАН НАВЧАЛЬНОГО ПРОЦЕСУ ДЕННА'!P114</f>
        <v>0</v>
      </c>
      <c r="Q114" s="304">
        <f>'ПЛАН НАВЧАЛЬНОГО ПРОЦЕСУ ДЕННА'!Q114</f>
        <v>0</v>
      </c>
      <c r="R114" s="305">
        <f>'ПЛАН НАВЧАЛЬНОГО ПРОЦЕСУ ДЕННА'!R114</f>
        <v>0</v>
      </c>
      <c r="S114" s="305">
        <f>'ПЛАН НАВЧАЛЬНОГО ПРОЦЕСУ ДЕННА'!S114</f>
        <v>0</v>
      </c>
      <c r="T114" s="305">
        <f>'ПЛАН НАВЧАЛЬНОГО ПРОЦЕСУ ДЕННА'!T114</f>
        <v>0</v>
      </c>
      <c r="U114" s="305">
        <f>'ПЛАН НАВЧАЛЬНОГО ПРОЦЕСУ ДЕННА'!U114</f>
        <v>0</v>
      </c>
      <c r="V114" s="305">
        <f>'ПЛАН НАВЧАЛЬНОГО ПРОЦЕСУ ДЕННА'!V114</f>
        <v>0</v>
      </c>
      <c r="W114" s="305">
        <f>'ПЛАН НАВЧАЛЬНОГО ПРОЦЕСУ ДЕННА'!W114</f>
        <v>0</v>
      </c>
      <c r="X114" s="307">
        <f>'ПЛАН НАВЧАЛЬНОГО ПРОЦЕСУ ДЕННА'!X114</f>
        <v>0</v>
      </c>
      <c r="Y114" s="145">
        <f t="shared" si="138"/>
        <v>0</v>
      </c>
      <c r="Z114" s="9"/>
      <c r="AA114" s="9"/>
      <c r="AB114" s="9"/>
      <c r="AC114" s="9"/>
      <c r="AD114" s="308"/>
      <c r="AE114" s="308"/>
      <c r="AF114" s="308"/>
      <c r="AG114" s="70">
        <f>'ПЛАН НАВЧАЛЬНОГО ПРОЦЕСУ ДЕННА'!AG114</f>
        <v>0</v>
      </c>
      <c r="AH114" s="308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8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8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8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8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8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8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8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8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8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8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8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8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8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8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8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8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8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8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8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8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9">
        <f t="shared" si="157"/>
        <v>0</v>
      </c>
      <c r="CF114" s="309">
        <f t="shared" si="158"/>
        <v>0</v>
      </c>
      <c r="CH114" s="310">
        <f t="shared" si="159"/>
        <v>0</v>
      </c>
      <c r="CI114" s="310">
        <f t="shared" si="160"/>
        <v>0</v>
      </c>
      <c r="CJ114" s="310">
        <f t="shared" si="161"/>
        <v>0</v>
      </c>
      <c r="CK114" s="310">
        <f t="shared" si="162"/>
        <v>0</v>
      </c>
      <c r="CL114" s="310">
        <f t="shared" si="163"/>
        <v>0</v>
      </c>
      <c r="CM114" s="310">
        <f t="shared" si="164"/>
        <v>0</v>
      </c>
      <c r="CN114" s="310">
        <f t="shared" si="165"/>
        <v>0</v>
      </c>
      <c r="CO114" s="310">
        <f t="shared" si="166"/>
        <v>0</v>
      </c>
      <c r="CP114" s="311">
        <f t="shared" si="167"/>
        <v>0</v>
      </c>
      <c r="CQ114" s="310">
        <f t="shared" si="168"/>
        <v>0</v>
      </c>
      <c r="CR114" s="310">
        <f t="shared" si="169"/>
        <v>0</v>
      </c>
      <c r="CS114" s="312">
        <f t="shared" si="170"/>
        <v>0</v>
      </c>
      <c r="CT114" s="310">
        <f t="shared" si="171"/>
        <v>0</v>
      </c>
      <c r="CU114" s="310">
        <f t="shared" si="172"/>
        <v>0</v>
      </c>
      <c r="CV114" s="310">
        <f t="shared" si="173"/>
        <v>0</v>
      </c>
      <c r="CW114" s="310">
        <f t="shared" si="174"/>
        <v>0</v>
      </c>
      <c r="CX114" s="310">
        <f t="shared" si="175"/>
        <v>0</v>
      </c>
      <c r="CY114" s="313">
        <f t="shared" si="176"/>
        <v>0</v>
      </c>
      <c r="DC114" s="314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">
      <c r="A115" s="22" t="str">
        <f>'ПЛАН НАВЧАЛЬНОГО ПРОЦЕСУ ДЕННА'!A115</f>
        <v>2.10</v>
      </c>
      <c r="B115" s="302" t="str">
        <f>'ПЛАН НАВЧАЛЬНОГО ПРОЦЕСУ ДЕННА'!B115</f>
        <v>Вибіркова дисципліна 10</v>
      </c>
      <c r="C115" s="303"/>
      <c r="D115" s="304">
        <f>'ПЛАН НАВЧАЛЬНОГО ПРОЦЕСУ ДЕННА'!D115</f>
        <v>0</v>
      </c>
      <c r="E115" s="305">
        <f>'ПЛАН НАВЧАЛЬНОГО ПРОЦЕСУ ДЕННА'!E115</f>
        <v>0</v>
      </c>
      <c r="F115" s="305">
        <f>'ПЛАН НАВЧАЛЬНОГО ПРОЦЕСУ ДЕННА'!F115</f>
        <v>0</v>
      </c>
      <c r="G115" s="306">
        <f>'ПЛАН НАВЧАЛЬНОГО ПРОЦЕСУ ДЕННА'!G115</f>
        <v>0</v>
      </c>
      <c r="H115" s="304">
        <f>'ПЛАН НАВЧАЛЬНОГО ПРОЦЕСУ ДЕННА'!H115</f>
        <v>0</v>
      </c>
      <c r="I115" s="305">
        <f>'ПЛАН НАВЧАЛЬНОГО ПРОЦЕСУ ДЕННА'!I115</f>
        <v>0</v>
      </c>
      <c r="J115" s="305">
        <f>'ПЛАН НАВЧАЛЬНОГО ПРОЦЕСУ ДЕННА'!J115</f>
        <v>0</v>
      </c>
      <c r="K115" s="305">
        <f>'ПЛАН НАВЧАЛЬНОГО ПРОЦЕСУ ДЕННА'!K115</f>
        <v>0</v>
      </c>
      <c r="L115" s="305">
        <f>'ПЛАН НАВЧАЛЬНОГО ПРОЦЕСУ ДЕННА'!L115</f>
        <v>0</v>
      </c>
      <c r="M115" s="305">
        <f>'ПЛАН НАВЧАЛЬНОГО ПРОЦЕСУ ДЕННА'!M115</f>
        <v>0</v>
      </c>
      <c r="N115" s="305">
        <f>'ПЛАН НАВЧАЛЬНОГО ПРОЦЕСУ ДЕННА'!N115</f>
        <v>0</v>
      </c>
      <c r="O115" s="270">
        <f>'ПЛАН НАВЧАЛЬНОГО ПРОЦЕСУ ДЕННА'!O115</f>
        <v>0</v>
      </c>
      <c r="P115" s="270">
        <f>'ПЛАН НАВЧАЛЬНОГО ПРОЦЕСУ ДЕННА'!P115</f>
        <v>0</v>
      </c>
      <c r="Q115" s="304">
        <f>'ПЛАН НАВЧАЛЬНОГО ПРОЦЕСУ ДЕННА'!Q115</f>
        <v>0</v>
      </c>
      <c r="R115" s="305">
        <f>'ПЛАН НАВЧАЛЬНОГО ПРОЦЕСУ ДЕННА'!R115</f>
        <v>0</v>
      </c>
      <c r="S115" s="305">
        <f>'ПЛАН НАВЧАЛЬНОГО ПРОЦЕСУ ДЕННА'!S115</f>
        <v>0</v>
      </c>
      <c r="T115" s="305">
        <f>'ПЛАН НАВЧАЛЬНОГО ПРОЦЕСУ ДЕННА'!T115</f>
        <v>0</v>
      </c>
      <c r="U115" s="305">
        <f>'ПЛАН НАВЧАЛЬНОГО ПРОЦЕСУ ДЕННА'!U115</f>
        <v>0</v>
      </c>
      <c r="V115" s="305">
        <f>'ПЛАН НАВЧАЛЬНОГО ПРОЦЕСУ ДЕННА'!V115</f>
        <v>0</v>
      </c>
      <c r="W115" s="305">
        <f>'ПЛАН НАВЧАЛЬНОГО ПРОЦЕСУ ДЕННА'!W115</f>
        <v>0</v>
      </c>
      <c r="X115" s="307">
        <f>'ПЛАН НАВЧАЛЬНОГО ПРОЦЕСУ ДЕННА'!X115</f>
        <v>0</v>
      </c>
      <c r="Y115" s="145">
        <f t="shared" si="138"/>
        <v>0</v>
      </c>
      <c r="Z115" s="9"/>
      <c r="AA115" s="9"/>
      <c r="AB115" s="9"/>
      <c r="AC115" s="9"/>
      <c r="AD115" s="308"/>
      <c r="AE115" s="308"/>
      <c r="AF115" s="308"/>
      <c r="AG115" s="70">
        <f>'ПЛАН НАВЧАЛЬНОГО ПРОЦЕСУ ДЕННА'!AG115</f>
        <v>0</v>
      </c>
      <c r="AH115" s="308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8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8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8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8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8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8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8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8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8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8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8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8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8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8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8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8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8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8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8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8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9">
        <f t="shared" si="157"/>
        <v>0</v>
      </c>
      <c r="CF115" s="309">
        <f t="shared" si="158"/>
        <v>0</v>
      </c>
      <c r="CH115" s="310">
        <f t="shared" si="159"/>
        <v>0</v>
      </c>
      <c r="CI115" s="310">
        <f t="shared" si="160"/>
        <v>0</v>
      </c>
      <c r="CJ115" s="310">
        <f t="shared" si="161"/>
        <v>0</v>
      </c>
      <c r="CK115" s="310">
        <f t="shared" si="162"/>
        <v>0</v>
      </c>
      <c r="CL115" s="310">
        <f t="shared" si="163"/>
        <v>0</v>
      </c>
      <c r="CM115" s="310">
        <f t="shared" si="164"/>
        <v>0</v>
      </c>
      <c r="CN115" s="310">
        <f t="shared" si="165"/>
        <v>0</v>
      </c>
      <c r="CO115" s="310">
        <f t="shared" si="166"/>
        <v>0</v>
      </c>
      <c r="CP115" s="311">
        <f t="shared" si="167"/>
        <v>0</v>
      </c>
      <c r="CQ115" s="310">
        <f t="shared" si="168"/>
        <v>0</v>
      </c>
      <c r="CR115" s="310">
        <f t="shared" si="169"/>
        <v>0</v>
      </c>
      <c r="CS115" s="312">
        <f t="shared" si="170"/>
        <v>0</v>
      </c>
      <c r="CT115" s="310">
        <f t="shared" si="171"/>
        <v>0</v>
      </c>
      <c r="CU115" s="310">
        <f t="shared" si="172"/>
        <v>0</v>
      </c>
      <c r="CV115" s="310">
        <f t="shared" si="173"/>
        <v>0</v>
      </c>
      <c r="CW115" s="310">
        <f t="shared" si="174"/>
        <v>0</v>
      </c>
      <c r="CX115" s="310">
        <f t="shared" si="175"/>
        <v>0</v>
      </c>
      <c r="CY115" s="313">
        <f t="shared" si="176"/>
        <v>0</v>
      </c>
      <c r="DC115" s="314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">
      <c r="A116" s="22" t="str">
        <f>'ПЛАН НАВЧАЛЬНОГО ПРОЦЕСУ ДЕННА'!A116</f>
        <v>2.11</v>
      </c>
      <c r="B116" s="302" t="str">
        <f>'ПЛАН НАВЧАЛЬНОГО ПРОЦЕСУ ДЕННА'!B116</f>
        <v>Вибіркова дисципліна 11</v>
      </c>
      <c r="C116" s="303"/>
      <c r="D116" s="304">
        <f>'ПЛАН НАВЧАЛЬНОГО ПРОЦЕСУ ДЕННА'!D116</f>
        <v>0</v>
      </c>
      <c r="E116" s="305">
        <f>'ПЛАН НАВЧАЛЬНОГО ПРОЦЕСУ ДЕННА'!E116</f>
        <v>0</v>
      </c>
      <c r="F116" s="305">
        <f>'ПЛАН НАВЧАЛЬНОГО ПРОЦЕСУ ДЕННА'!F116</f>
        <v>0</v>
      </c>
      <c r="G116" s="306">
        <f>'ПЛАН НАВЧАЛЬНОГО ПРОЦЕСУ ДЕННА'!G116</f>
        <v>0</v>
      </c>
      <c r="H116" s="304">
        <f>'ПЛАН НАВЧАЛЬНОГО ПРОЦЕСУ ДЕННА'!H116</f>
        <v>0</v>
      </c>
      <c r="I116" s="305">
        <f>'ПЛАН НАВЧАЛЬНОГО ПРОЦЕСУ ДЕННА'!I116</f>
        <v>0</v>
      </c>
      <c r="J116" s="305">
        <f>'ПЛАН НАВЧАЛЬНОГО ПРОЦЕСУ ДЕННА'!J116</f>
        <v>0</v>
      </c>
      <c r="K116" s="305">
        <f>'ПЛАН НАВЧАЛЬНОГО ПРОЦЕСУ ДЕННА'!K116</f>
        <v>0</v>
      </c>
      <c r="L116" s="305">
        <f>'ПЛАН НАВЧАЛЬНОГО ПРОЦЕСУ ДЕННА'!L116</f>
        <v>0</v>
      </c>
      <c r="M116" s="305">
        <f>'ПЛАН НАВЧАЛЬНОГО ПРОЦЕСУ ДЕННА'!M116</f>
        <v>0</v>
      </c>
      <c r="N116" s="305">
        <f>'ПЛАН НАВЧАЛЬНОГО ПРОЦЕСУ ДЕННА'!N116</f>
        <v>0</v>
      </c>
      <c r="O116" s="270">
        <f>'ПЛАН НАВЧАЛЬНОГО ПРОЦЕСУ ДЕННА'!O116</f>
        <v>0</v>
      </c>
      <c r="P116" s="270">
        <f>'ПЛАН НАВЧАЛЬНОГО ПРОЦЕСУ ДЕННА'!P116</f>
        <v>0</v>
      </c>
      <c r="Q116" s="304">
        <f>'ПЛАН НАВЧАЛЬНОГО ПРОЦЕСУ ДЕННА'!Q116</f>
        <v>0</v>
      </c>
      <c r="R116" s="305">
        <f>'ПЛАН НАВЧАЛЬНОГО ПРОЦЕСУ ДЕННА'!R116</f>
        <v>0</v>
      </c>
      <c r="S116" s="305">
        <f>'ПЛАН НАВЧАЛЬНОГО ПРОЦЕСУ ДЕННА'!S116</f>
        <v>0</v>
      </c>
      <c r="T116" s="305">
        <f>'ПЛАН НАВЧАЛЬНОГО ПРОЦЕСУ ДЕННА'!T116</f>
        <v>0</v>
      </c>
      <c r="U116" s="305">
        <f>'ПЛАН НАВЧАЛЬНОГО ПРОЦЕСУ ДЕННА'!U116</f>
        <v>0</v>
      </c>
      <c r="V116" s="305">
        <f>'ПЛАН НАВЧАЛЬНОГО ПРОЦЕСУ ДЕННА'!V116</f>
        <v>0</v>
      </c>
      <c r="W116" s="305">
        <f>'ПЛАН НАВЧАЛЬНОГО ПРОЦЕСУ ДЕННА'!W116</f>
        <v>0</v>
      </c>
      <c r="X116" s="307">
        <f>'ПЛАН НАВЧАЛЬНОГО ПРОЦЕСУ ДЕННА'!X116</f>
        <v>0</v>
      </c>
      <c r="Y116" s="145">
        <f t="shared" si="138"/>
        <v>0</v>
      </c>
      <c r="Z116" s="9"/>
      <c r="AA116" s="9"/>
      <c r="AB116" s="9"/>
      <c r="AC116" s="9"/>
      <c r="AD116" s="308"/>
      <c r="AE116" s="308"/>
      <c r="AF116" s="308"/>
      <c r="AG116" s="70">
        <f>'ПЛАН НАВЧАЛЬНОГО ПРОЦЕСУ ДЕННА'!AG116</f>
        <v>0</v>
      </c>
      <c r="AH116" s="308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8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8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8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8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8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8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8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8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8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8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8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8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8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8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8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8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8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8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8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8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9">
        <f t="shared" si="157"/>
        <v>0</v>
      </c>
      <c r="CF116" s="309">
        <f t="shared" si="158"/>
        <v>0</v>
      </c>
      <c r="CH116" s="310">
        <f t="shared" si="159"/>
        <v>0</v>
      </c>
      <c r="CI116" s="310">
        <f t="shared" si="160"/>
        <v>0</v>
      </c>
      <c r="CJ116" s="310">
        <f t="shared" si="161"/>
        <v>0</v>
      </c>
      <c r="CK116" s="310">
        <f t="shared" si="162"/>
        <v>0</v>
      </c>
      <c r="CL116" s="310">
        <f t="shared" si="163"/>
        <v>0</v>
      </c>
      <c r="CM116" s="310">
        <f t="shared" si="164"/>
        <v>0</v>
      </c>
      <c r="CN116" s="310">
        <f t="shared" si="165"/>
        <v>0</v>
      </c>
      <c r="CO116" s="310">
        <f t="shared" si="166"/>
        <v>0</v>
      </c>
      <c r="CP116" s="311">
        <f t="shared" si="167"/>
        <v>0</v>
      </c>
      <c r="CQ116" s="310">
        <f t="shared" si="168"/>
        <v>0</v>
      </c>
      <c r="CR116" s="310">
        <f t="shared" si="169"/>
        <v>0</v>
      </c>
      <c r="CS116" s="312">
        <f t="shared" si="170"/>
        <v>0</v>
      </c>
      <c r="CT116" s="310">
        <f t="shared" si="171"/>
        <v>0</v>
      </c>
      <c r="CU116" s="310">
        <f t="shared" si="172"/>
        <v>0</v>
      </c>
      <c r="CV116" s="310">
        <f t="shared" si="173"/>
        <v>0</v>
      </c>
      <c r="CW116" s="310">
        <f t="shared" si="174"/>
        <v>0</v>
      </c>
      <c r="CX116" s="310">
        <f t="shared" si="175"/>
        <v>0</v>
      </c>
      <c r="CY116" s="313">
        <f t="shared" si="176"/>
        <v>0</v>
      </c>
      <c r="DC116" s="314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">
      <c r="A117" s="22" t="str">
        <f>'ПЛАН НАВЧАЛЬНОГО ПРОЦЕСУ ДЕННА'!A117</f>
        <v>2.12</v>
      </c>
      <c r="B117" s="302" t="str">
        <f>'ПЛАН НАВЧАЛЬНОГО ПРОЦЕСУ ДЕННА'!B117</f>
        <v>Вибіркова дисципліна 12</v>
      </c>
      <c r="C117" s="303"/>
      <c r="D117" s="304">
        <f>'ПЛАН НАВЧАЛЬНОГО ПРОЦЕСУ ДЕННА'!D117</f>
        <v>0</v>
      </c>
      <c r="E117" s="305">
        <f>'ПЛАН НАВЧАЛЬНОГО ПРОЦЕСУ ДЕННА'!E117</f>
        <v>0</v>
      </c>
      <c r="F117" s="305">
        <f>'ПЛАН НАВЧАЛЬНОГО ПРОЦЕСУ ДЕННА'!F117</f>
        <v>0</v>
      </c>
      <c r="G117" s="306">
        <f>'ПЛАН НАВЧАЛЬНОГО ПРОЦЕСУ ДЕННА'!G117</f>
        <v>0</v>
      </c>
      <c r="H117" s="304">
        <f>'ПЛАН НАВЧАЛЬНОГО ПРОЦЕСУ ДЕННА'!H117</f>
        <v>0</v>
      </c>
      <c r="I117" s="305">
        <f>'ПЛАН НАВЧАЛЬНОГО ПРОЦЕСУ ДЕННА'!I117</f>
        <v>0</v>
      </c>
      <c r="J117" s="305">
        <f>'ПЛАН НАВЧАЛЬНОГО ПРОЦЕСУ ДЕННА'!J117</f>
        <v>0</v>
      </c>
      <c r="K117" s="305">
        <f>'ПЛАН НАВЧАЛЬНОГО ПРОЦЕСУ ДЕННА'!K117</f>
        <v>0</v>
      </c>
      <c r="L117" s="305">
        <f>'ПЛАН НАВЧАЛЬНОГО ПРОЦЕСУ ДЕННА'!L117</f>
        <v>0</v>
      </c>
      <c r="M117" s="305">
        <f>'ПЛАН НАВЧАЛЬНОГО ПРОЦЕСУ ДЕННА'!M117</f>
        <v>0</v>
      </c>
      <c r="N117" s="305">
        <f>'ПЛАН НАВЧАЛЬНОГО ПРОЦЕСУ ДЕННА'!N117</f>
        <v>0</v>
      </c>
      <c r="O117" s="270">
        <f>'ПЛАН НАВЧАЛЬНОГО ПРОЦЕСУ ДЕННА'!O117</f>
        <v>0</v>
      </c>
      <c r="P117" s="270">
        <f>'ПЛАН НАВЧАЛЬНОГО ПРОЦЕСУ ДЕННА'!P117</f>
        <v>0</v>
      </c>
      <c r="Q117" s="304">
        <f>'ПЛАН НАВЧАЛЬНОГО ПРОЦЕСУ ДЕННА'!Q117</f>
        <v>0</v>
      </c>
      <c r="R117" s="305">
        <f>'ПЛАН НАВЧАЛЬНОГО ПРОЦЕСУ ДЕННА'!R117</f>
        <v>0</v>
      </c>
      <c r="S117" s="305">
        <f>'ПЛАН НАВЧАЛЬНОГО ПРОЦЕСУ ДЕННА'!S117</f>
        <v>0</v>
      </c>
      <c r="T117" s="305">
        <f>'ПЛАН НАВЧАЛЬНОГО ПРОЦЕСУ ДЕННА'!T117</f>
        <v>0</v>
      </c>
      <c r="U117" s="305">
        <f>'ПЛАН НАВЧАЛЬНОГО ПРОЦЕСУ ДЕННА'!U117</f>
        <v>0</v>
      </c>
      <c r="V117" s="305">
        <f>'ПЛАН НАВЧАЛЬНОГО ПРОЦЕСУ ДЕННА'!V117</f>
        <v>0</v>
      </c>
      <c r="W117" s="305">
        <f>'ПЛАН НАВЧАЛЬНОГО ПРОЦЕСУ ДЕННА'!W117</f>
        <v>0</v>
      </c>
      <c r="X117" s="307">
        <f>'ПЛАН НАВЧАЛЬНОГО ПРОЦЕСУ ДЕННА'!X117</f>
        <v>0</v>
      </c>
      <c r="Y117" s="145">
        <f t="shared" si="138"/>
        <v>0</v>
      </c>
      <c r="Z117" s="9"/>
      <c r="AA117" s="9"/>
      <c r="AB117" s="9"/>
      <c r="AC117" s="9"/>
      <c r="AD117" s="308"/>
      <c r="AE117" s="308"/>
      <c r="AF117" s="308"/>
      <c r="AG117" s="70">
        <f>'ПЛАН НАВЧАЛЬНОГО ПРОЦЕСУ ДЕННА'!AG117</f>
        <v>0</v>
      </c>
      <c r="AH117" s="308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8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8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8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8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8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8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8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8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8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8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8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8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8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8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8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8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8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8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8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8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9">
        <f t="shared" si="157"/>
        <v>0</v>
      </c>
      <c r="CF117" s="309">
        <f t="shared" si="158"/>
        <v>0</v>
      </c>
      <c r="CH117" s="310">
        <f t="shared" si="159"/>
        <v>0</v>
      </c>
      <c r="CI117" s="310">
        <f t="shared" si="160"/>
        <v>0</v>
      </c>
      <c r="CJ117" s="310">
        <f t="shared" si="161"/>
        <v>0</v>
      </c>
      <c r="CK117" s="310">
        <f t="shared" si="162"/>
        <v>0</v>
      </c>
      <c r="CL117" s="310">
        <f t="shared" si="163"/>
        <v>0</v>
      </c>
      <c r="CM117" s="310">
        <f t="shared" si="164"/>
        <v>0</v>
      </c>
      <c r="CN117" s="310">
        <f t="shared" si="165"/>
        <v>0</v>
      </c>
      <c r="CO117" s="310">
        <f t="shared" si="166"/>
        <v>0</v>
      </c>
      <c r="CP117" s="311">
        <f t="shared" si="167"/>
        <v>0</v>
      </c>
      <c r="CQ117" s="310">
        <f t="shared" si="168"/>
        <v>0</v>
      </c>
      <c r="CR117" s="310">
        <f t="shared" si="169"/>
        <v>0</v>
      </c>
      <c r="CS117" s="312">
        <f t="shared" si="170"/>
        <v>0</v>
      </c>
      <c r="CT117" s="310">
        <f t="shared" si="171"/>
        <v>0</v>
      </c>
      <c r="CU117" s="310">
        <f t="shared" si="172"/>
        <v>0</v>
      </c>
      <c r="CV117" s="310">
        <f t="shared" si="173"/>
        <v>0</v>
      </c>
      <c r="CW117" s="310">
        <f t="shared" si="174"/>
        <v>0</v>
      </c>
      <c r="CX117" s="310">
        <f t="shared" si="175"/>
        <v>0</v>
      </c>
      <c r="CY117" s="313">
        <f t="shared" si="176"/>
        <v>0</v>
      </c>
      <c r="DC117" s="314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">
      <c r="A118" s="22" t="str">
        <f>'ПЛАН НАВЧАЛЬНОГО ПРОЦЕСУ ДЕННА'!A118</f>
        <v>2.13</v>
      </c>
      <c r="B118" s="302" t="str">
        <f>'ПЛАН НАВЧАЛЬНОГО ПРОЦЕСУ ДЕННА'!B118</f>
        <v>Вибіркова дисципліна 13</v>
      </c>
      <c r="C118" s="303"/>
      <c r="D118" s="304">
        <f>'ПЛАН НАВЧАЛЬНОГО ПРОЦЕСУ ДЕННА'!D118</f>
        <v>0</v>
      </c>
      <c r="E118" s="305">
        <f>'ПЛАН НАВЧАЛЬНОГО ПРОЦЕСУ ДЕННА'!E118</f>
        <v>0</v>
      </c>
      <c r="F118" s="305">
        <f>'ПЛАН НАВЧАЛЬНОГО ПРОЦЕСУ ДЕННА'!F118</f>
        <v>0</v>
      </c>
      <c r="G118" s="306">
        <f>'ПЛАН НАВЧАЛЬНОГО ПРОЦЕСУ ДЕННА'!G118</f>
        <v>0</v>
      </c>
      <c r="H118" s="304">
        <f>'ПЛАН НАВЧАЛЬНОГО ПРОЦЕСУ ДЕННА'!H118</f>
        <v>0</v>
      </c>
      <c r="I118" s="305">
        <f>'ПЛАН НАВЧАЛЬНОГО ПРОЦЕСУ ДЕННА'!I118</f>
        <v>0</v>
      </c>
      <c r="J118" s="305">
        <f>'ПЛАН НАВЧАЛЬНОГО ПРОЦЕСУ ДЕННА'!J118</f>
        <v>0</v>
      </c>
      <c r="K118" s="305">
        <f>'ПЛАН НАВЧАЛЬНОГО ПРОЦЕСУ ДЕННА'!K118</f>
        <v>0</v>
      </c>
      <c r="L118" s="305">
        <f>'ПЛАН НАВЧАЛЬНОГО ПРОЦЕСУ ДЕННА'!L118</f>
        <v>0</v>
      </c>
      <c r="M118" s="305">
        <f>'ПЛАН НАВЧАЛЬНОГО ПРОЦЕСУ ДЕННА'!M118</f>
        <v>0</v>
      </c>
      <c r="N118" s="305">
        <f>'ПЛАН НАВЧАЛЬНОГО ПРОЦЕСУ ДЕННА'!N118</f>
        <v>0</v>
      </c>
      <c r="O118" s="270">
        <f>'ПЛАН НАВЧАЛЬНОГО ПРОЦЕСУ ДЕННА'!O118</f>
        <v>0</v>
      </c>
      <c r="P118" s="270">
        <f>'ПЛАН НАВЧАЛЬНОГО ПРОЦЕСУ ДЕННА'!P118</f>
        <v>0</v>
      </c>
      <c r="Q118" s="304">
        <f>'ПЛАН НАВЧАЛЬНОГО ПРОЦЕСУ ДЕННА'!Q118</f>
        <v>0</v>
      </c>
      <c r="R118" s="305">
        <f>'ПЛАН НАВЧАЛЬНОГО ПРОЦЕСУ ДЕННА'!R118</f>
        <v>0</v>
      </c>
      <c r="S118" s="305">
        <f>'ПЛАН НАВЧАЛЬНОГО ПРОЦЕСУ ДЕННА'!S118</f>
        <v>0</v>
      </c>
      <c r="T118" s="305">
        <f>'ПЛАН НАВЧАЛЬНОГО ПРОЦЕСУ ДЕННА'!T118</f>
        <v>0</v>
      </c>
      <c r="U118" s="305">
        <f>'ПЛАН НАВЧАЛЬНОГО ПРОЦЕСУ ДЕННА'!U118</f>
        <v>0</v>
      </c>
      <c r="V118" s="305">
        <f>'ПЛАН НАВЧАЛЬНОГО ПРОЦЕСУ ДЕННА'!V118</f>
        <v>0</v>
      </c>
      <c r="W118" s="305">
        <f>'ПЛАН НАВЧАЛЬНОГО ПРОЦЕСУ ДЕННА'!W118</f>
        <v>0</v>
      </c>
      <c r="X118" s="307">
        <f>'ПЛАН НАВЧАЛЬНОГО ПРОЦЕСУ ДЕННА'!X118</f>
        <v>0</v>
      </c>
      <c r="Y118" s="145">
        <f t="shared" si="138"/>
        <v>0</v>
      </c>
      <c r="Z118" s="9"/>
      <c r="AA118" s="9"/>
      <c r="AB118" s="9"/>
      <c r="AC118" s="9"/>
      <c r="AD118" s="308"/>
      <c r="AE118" s="308"/>
      <c r="AF118" s="308"/>
      <c r="AG118" s="70">
        <f>'ПЛАН НАВЧАЛЬНОГО ПРОЦЕСУ ДЕННА'!AG118</f>
        <v>0</v>
      </c>
      <c r="AH118" s="308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8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8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8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8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8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8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8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8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8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8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8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8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8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8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8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8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8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8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8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8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9">
        <f t="shared" si="157"/>
        <v>0</v>
      </c>
      <c r="CF118" s="309">
        <f t="shared" si="158"/>
        <v>0</v>
      </c>
      <c r="CH118" s="310">
        <f t="shared" si="159"/>
        <v>0</v>
      </c>
      <c r="CI118" s="310">
        <f t="shared" si="160"/>
        <v>0</v>
      </c>
      <c r="CJ118" s="310">
        <f t="shared" si="161"/>
        <v>0</v>
      </c>
      <c r="CK118" s="310">
        <f t="shared" si="162"/>
        <v>0</v>
      </c>
      <c r="CL118" s="310">
        <f t="shared" si="163"/>
        <v>0</v>
      </c>
      <c r="CM118" s="310">
        <f t="shared" si="164"/>
        <v>0</v>
      </c>
      <c r="CN118" s="310">
        <f t="shared" si="165"/>
        <v>0</v>
      </c>
      <c r="CO118" s="310">
        <f t="shared" si="166"/>
        <v>0</v>
      </c>
      <c r="CP118" s="311">
        <f t="shared" si="167"/>
        <v>0</v>
      </c>
      <c r="CQ118" s="310">
        <f t="shared" si="168"/>
        <v>0</v>
      </c>
      <c r="CR118" s="310">
        <f t="shared" si="169"/>
        <v>0</v>
      </c>
      <c r="CS118" s="312">
        <f t="shared" si="170"/>
        <v>0</v>
      </c>
      <c r="CT118" s="310">
        <f t="shared" si="171"/>
        <v>0</v>
      </c>
      <c r="CU118" s="310">
        <f t="shared" si="172"/>
        <v>0</v>
      </c>
      <c r="CV118" s="310">
        <f t="shared" si="173"/>
        <v>0</v>
      </c>
      <c r="CW118" s="310">
        <f t="shared" si="174"/>
        <v>0</v>
      </c>
      <c r="CX118" s="310">
        <f t="shared" si="175"/>
        <v>0</v>
      </c>
      <c r="CY118" s="313">
        <f t="shared" si="176"/>
        <v>0</v>
      </c>
      <c r="DC118" s="314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">
      <c r="A119" s="22" t="str">
        <f>'ПЛАН НАВЧАЛЬНОГО ПРОЦЕСУ ДЕННА'!A119</f>
        <v>2.14</v>
      </c>
      <c r="B119" s="302" t="str">
        <f>'ПЛАН НАВЧАЛЬНОГО ПРОЦЕСУ ДЕННА'!B119</f>
        <v>Вибіркова дисципліна 14</v>
      </c>
      <c r="C119" s="303"/>
      <c r="D119" s="304">
        <f>'ПЛАН НАВЧАЛЬНОГО ПРОЦЕСУ ДЕННА'!D119</f>
        <v>0</v>
      </c>
      <c r="E119" s="305">
        <f>'ПЛАН НАВЧАЛЬНОГО ПРОЦЕСУ ДЕННА'!E119</f>
        <v>0</v>
      </c>
      <c r="F119" s="305">
        <f>'ПЛАН НАВЧАЛЬНОГО ПРОЦЕСУ ДЕННА'!F119</f>
        <v>0</v>
      </c>
      <c r="G119" s="306">
        <f>'ПЛАН НАВЧАЛЬНОГО ПРОЦЕСУ ДЕННА'!G119</f>
        <v>0</v>
      </c>
      <c r="H119" s="304">
        <f>'ПЛАН НАВЧАЛЬНОГО ПРОЦЕСУ ДЕННА'!H119</f>
        <v>0</v>
      </c>
      <c r="I119" s="305">
        <f>'ПЛАН НАВЧАЛЬНОГО ПРОЦЕСУ ДЕННА'!I119</f>
        <v>0</v>
      </c>
      <c r="J119" s="305">
        <f>'ПЛАН НАВЧАЛЬНОГО ПРОЦЕСУ ДЕННА'!J119</f>
        <v>0</v>
      </c>
      <c r="K119" s="305">
        <f>'ПЛАН НАВЧАЛЬНОГО ПРОЦЕСУ ДЕННА'!K119</f>
        <v>0</v>
      </c>
      <c r="L119" s="305">
        <f>'ПЛАН НАВЧАЛЬНОГО ПРОЦЕСУ ДЕННА'!L119</f>
        <v>0</v>
      </c>
      <c r="M119" s="305">
        <f>'ПЛАН НАВЧАЛЬНОГО ПРОЦЕСУ ДЕННА'!M119</f>
        <v>0</v>
      </c>
      <c r="N119" s="305">
        <f>'ПЛАН НАВЧАЛЬНОГО ПРОЦЕСУ ДЕННА'!N119</f>
        <v>0</v>
      </c>
      <c r="O119" s="270">
        <f>'ПЛАН НАВЧАЛЬНОГО ПРОЦЕСУ ДЕННА'!O119</f>
        <v>0</v>
      </c>
      <c r="P119" s="270">
        <f>'ПЛАН НАВЧАЛЬНОГО ПРОЦЕСУ ДЕННА'!P119</f>
        <v>0</v>
      </c>
      <c r="Q119" s="304">
        <f>'ПЛАН НАВЧАЛЬНОГО ПРОЦЕСУ ДЕННА'!Q119</f>
        <v>0</v>
      </c>
      <c r="R119" s="305">
        <f>'ПЛАН НАВЧАЛЬНОГО ПРОЦЕСУ ДЕННА'!R119</f>
        <v>0</v>
      </c>
      <c r="S119" s="305">
        <f>'ПЛАН НАВЧАЛЬНОГО ПРОЦЕСУ ДЕННА'!S119</f>
        <v>0</v>
      </c>
      <c r="T119" s="305">
        <f>'ПЛАН НАВЧАЛЬНОГО ПРОЦЕСУ ДЕННА'!T119</f>
        <v>0</v>
      </c>
      <c r="U119" s="305">
        <f>'ПЛАН НАВЧАЛЬНОГО ПРОЦЕСУ ДЕННА'!U119</f>
        <v>0</v>
      </c>
      <c r="V119" s="305">
        <f>'ПЛАН НАВЧАЛЬНОГО ПРОЦЕСУ ДЕННА'!V119</f>
        <v>0</v>
      </c>
      <c r="W119" s="305">
        <f>'ПЛАН НАВЧАЛЬНОГО ПРОЦЕСУ ДЕННА'!W119</f>
        <v>0</v>
      </c>
      <c r="X119" s="307">
        <f>'ПЛАН НАВЧАЛЬНОГО ПРОЦЕСУ ДЕННА'!X119</f>
        <v>0</v>
      </c>
      <c r="Y119" s="145">
        <f t="shared" si="138"/>
        <v>0</v>
      </c>
      <c r="Z119" s="9"/>
      <c r="AA119" s="9"/>
      <c r="AB119" s="9"/>
      <c r="AC119" s="9"/>
      <c r="AD119" s="308"/>
      <c r="AE119" s="308"/>
      <c r="AF119" s="308"/>
      <c r="AG119" s="70">
        <f>'ПЛАН НАВЧАЛЬНОГО ПРОЦЕСУ ДЕННА'!AG119</f>
        <v>0</v>
      </c>
      <c r="AH119" s="308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8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8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8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8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8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8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8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8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8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8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8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8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8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8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8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8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8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8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8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8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9">
        <f t="shared" si="157"/>
        <v>0</v>
      </c>
      <c r="CF119" s="309">
        <f t="shared" si="158"/>
        <v>0</v>
      </c>
      <c r="CH119" s="310">
        <f t="shared" si="159"/>
        <v>0</v>
      </c>
      <c r="CI119" s="310">
        <f t="shared" si="160"/>
        <v>0</v>
      </c>
      <c r="CJ119" s="310">
        <f t="shared" si="161"/>
        <v>0</v>
      </c>
      <c r="CK119" s="310">
        <f t="shared" si="162"/>
        <v>0</v>
      </c>
      <c r="CL119" s="310">
        <f t="shared" si="163"/>
        <v>0</v>
      </c>
      <c r="CM119" s="310">
        <f t="shared" si="164"/>
        <v>0</v>
      </c>
      <c r="CN119" s="310">
        <f t="shared" si="165"/>
        <v>0</v>
      </c>
      <c r="CO119" s="310">
        <f t="shared" si="166"/>
        <v>0</v>
      </c>
      <c r="CP119" s="311">
        <f t="shared" si="167"/>
        <v>0</v>
      </c>
      <c r="CQ119" s="310">
        <f t="shared" si="168"/>
        <v>0</v>
      </c>
      <c r="CR119" s="310">
        <f t="shared" si="169"/>
        <v>0</v>
      </c>
      <c r="CS119" s="312">
        <f t="shared" si="170"/>
        <v>0</v>
      </c>
      <c r="CT119" s="310">
        <f t="shared" si="171"/>
        <v>0</v>
      </c>
      <c r="CU119" s="310">
        <f t="shared" si="172"/>
        <v>0</v>
      </c>
      <c r="CV119" s="310">
        <f t="shared" si="173"/>
        <v>0</v>
      </c>
      <c r="CW119" s="310">
        <f t="shared" si="174"/>
        <v>0</v>
      </c>
      <c r="CX119" s="310">
        <f t="shared" si="175"/>
        <v>0</v>
      </c>
      <c r="CY119" s="313">
        <f t="shared" si="176"/>
        <v>0</v>
      </c>
      <c r="DC119" s="314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">
      <c r="A120" s="22" t="str">
        <f>'ПЛАН НАВЧАЛЬНОГО ПРОЦЕСУ ДЕННА'!A120</f>
        <v>2.15</v>
      </c>
      <c r="B120" s="302" t="str">
        <f>'ПЛАН НАВЧАЛЬНОГО ПРОЦЕСУ ДЕННА'!B120</f>
        <v>Вибіркова дисципліна 15</v>
      </c>
      <c r="C120" s="303"/>
      <c r="D120" s="304">
        <f>'ПЛАН НАВЧАЛЬНОГО ПРОЦЕСУ ДЕННА'!D120</f>
        <v>0</v>
      </c>
      <c r="E120" s="305">
        <f>'ПЛАН НАВЧАЛЬНОГО ПРОЦЕСУ ДЕННА'!E120</f>
        <v>0</v>
      </c>
      <c r="F120" s="305">
        <f>'ПЛАН НАВЧАЛЬНОГО ПРОЦЕСУ ДЕННА'!F120</f>
        <v>0</v>
      </c>
      <c r="G120" s="306">
        <f>'ПЛАН НАВЧАЛЬНОГО ПРОЦЕСУ ДЕННА'!G120</f>
        <v>0</v>
      </c>
      <c r="H120" s="304">
        <f>'ПЛАН НАВЧАЛЬНОГО ПРОЦЕСУ ДЕННА'!H120</f>
        <v>0</v>
      </c>
      <c r="I120" s="305">
        <f>'ПЛАН НАВЧАЛЬНОГО ПРОЦЕСУ ДЕННА'!I120</f>
        <v>0</v>
      </c>
      <c r="J120" s="305">
        <f>'ПЛАН НАВЧАЛЬНОГО ПРОЦЕСУ ДЕННА'!J120</f>
        <v>0</v>
      </c>
      <c r="K120" s="305">
        <f>'ПЛАН НАВЧАЛЬНОГО ПРОЦЕСУ ДЕННА'!K120</f>
        <v>0</v>
      </c>
      <c r="L120" s="305">
        <f>'ПЛАН НАВЧАЛЬНОГО ПРОЦЕСУ ДЕННА'!L120</f>
        <v>0</v>
      </c>
      <c r="M120" s="305">
        <f>'ПЛАН НАВЧАЛЬНОГО ПРОЦЕСУ ДЕННА'!M120</f>
        <v>0</v>
      </c>
      <c r="N120" s="305">
        <f>'ПЛАН НАВЧАЛЬНОГО ПРОЦЕСУ ДЕННА'!N120</f>
        <v>0</v>
      </c>
      <c r="O120" s="270">
        <f>'ПЛАН НАВЧАЛЬНОГО ПРОЦЕСУ ДЕННА'!O120</f>
        <v>0</v>
      </c>
      <c r="P120" s="270">
        <f>'ПЛАН НАВЧАЛЬНОГО ПРОЦЕСУ ДЕННА'!P120</f>
        <v>0</v>
      </c>
      <c r="Q120" s="304">
        <f>'ПЛАН НАВЧАЛЬНОГО ПРОЦЕСУ ДЕННА'!Q120</f>
        <v>0</v>
      </c>
      <c r="R120" s="305">
        <f>'ПЛАН НАВЧАЛЬНОГО ПРОЦЕСУ ДЕННА'!R120</f>
        <v>0</v>
      </c>
      <c r="S120" s="305">
        <f>'ПЛАН НАВЧАЛЬНОГО ПРОЦЕСУ ДЕННА'!S120</f>
        <v>0</v>
      </c>
      <c r="T120" s="305">
        <f>'ПЛАН НАВЧАЛЬНОГО ПРОЦЕСУ ДЕННА'!T120</f>
        <v>0</v>
      </c>
      <c r="U120" s="305">
        <f>'ПЛАН НАВЧАЛЬНОГО ПРОЦЕСУ ДЕННА'!U120</f>
        <v>0</v>
      </c>
      <c r="V120" s="305">
        <f>'ПЛАН НАВЧАЛЬНОГО ПРОЦЕСУ ДЕННА'!V120</f>
        <v>0</v>
      </c>
      <c r="W120" s="305">
        <f>'ПЛАН НАВЧАЛЬНОГО ПРОЦЕСУ ДЕННА'!W120</f>
        <v>0</v>
      </c>
      <c r="X120" s="307">
        <f>'ПЛАН НАВЧАЛЬНОГО ПРОЦЕСУ ДЕННА'!X120</f>
        <v>0</v>
      </c>
      <c r="Y120" s="145">
        <f t="shared" si="138"/>
        <v>0</v>
      </c>
      <c r="Z120" s="9"/>
      <c r="AA120" s="9"/>
      <c r="AB120" s="9"/>
      <c r="AC120" s="9"/>
      <c r="AD120" s="308"/>
      <c r="AE120" s="308"/>
      <c r="AF120" s="308"/>
      <c r="AG120" s="70">
        <f>'ПЛАН НАВЧАЛЬНОГО ПРОЦЕСУ ДЕННА'!AG120</f>
        <v>0</v>
      </c>
      <c r="AH120" s="308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8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8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8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8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8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8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8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8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8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8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8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8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8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8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8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8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8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8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8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8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9">
        <f t="shared" si="157"/>
        <v>0</v>
      </c>
      <c r="CF120" s="309">
        <f t="shared" si="158"/>
        <v>0</v>
      </c>
      <c r="CH120" s="310">
        <f t="shared" si="159"/>
        <v>0</v>
      </c>
      <c r="CI120" s="310">
        <f t="shared" si="160"/>
        <v>0</v>
      </c>
      <c r="CJ120" s="310">
        <f t="shared" si="161"/>
        <v>0</v>
      </c>
      <c r="CK120" s="310">
        <f t="shared" si="162"/>
        <v>0</v>
      </c>
      <c r="CL120" s="310">
        <f t="shared" si="163"/>
        <v>0</v>
      </c>
      <c r="CM120" s="310">
        <f t="shared" si="164"/>
        <v>0</v>
      </c>
      <c r="CN120" s="310">
        <f t="shared" si="165"/>
        <v>0</v>
      </c>
      <c r="CO120" s="310">
        <f t="shared" si="166"/>
        <v>0</v>
      </c>
      <c r="CP120" s="311">
        <f t="shared" si="167"/>
        <v>0</v>
      </c>
      <c r="CQ120" s="310">
        <f t="shared" si="168"/>
        <v>0</v>
      </c>
      <c r="CR120" s="310">
        <f t="shared" si="169"/>
        <v>0</v>
      </c>
      <c r="CS120" s="312">
        <f t="shared" si="170"/>
        <v>0</v>
      </c>
      <c r="CT120" s="310">
        <f t="shared" si="171"/>
        <v>0</v>
      </c>
      <c r="CU120" s="310">
        <f t="shared" si="172"/>
        <v>0</v>
      </c>
      <c r="CV120" s="310">
        <f t="shared" si="173"/>
        <v>0</v>
      </c>
      <c r="CW120" s="310">
        <f t="shared" si="174"/>
        <v>0</v>
      </c>
      <c r="CX120" s="310">
        <f t="shared" si="175"/>
        <v>0</v>
      </c>
      <c r="CY120" s="313">
        <f t="shared" si="176"/>
        <v>0</v>
      </c>
      <c r="DC120" s="314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">
      <c r="A121" s="22" t="str">
        <f>'ПЛАН НАВЧАЛЬНОГО ПРОЦЕСУ ДЕННА'!A121</f>
        <v>2.16</v>
      </c>
      <c r="B121" s="302" t="str">
        <f>'ПЛАН НАВЧАЛЬНОГО ПРОЦЕСУ ДЕННА'!B121</f>
        <v>Вибіркова дисципліна 16</v>
      </c>
      <c r="C121" s="303"/>
      <c r="D121" s="304">
        <f>'ПЛАН НАВЧАЛЬНОГО ПРОЦЕСУ ДЕННА'!D121</f>
        <v>0</v>
      </c>
      <c r="E121" s="305">
        <f>'ПЛАН НАВЧАЛЬНОГО ПРОЦЕСУ ДЕННА'!E121</f>
        <v>0</v>
      </c>
      <c r="F121" s="305">
        <f>'ПЛАН НАВЧАЛЬНОГО ПРОЦЕСУ ДЕННА'!F121</f>
        <v>0</v>
      </c>
      <c r="G121" s="306">
        <f>'ПЛАН НАВЧАЛЬНОГО ПРОЦЕСУ ДЕННА'!G121</f>
        <v>0</v>
      </c>
      <c r="H121" s="304">
        <f>'ПЛАН НАВЧАЛЬНОГО ПРОЦЕСУ ДЕННА'!H121</f>
        <v>0</v>
      </c>
      <c r="I121" s="305">
        <f>'ПЛАН НАВЧАЛЬНОГО ПРОЦЕСУ ДЕННА'!I121</f>
        <v>0</v>
      </c>
      <c r="J121" s="305">
        <f>'ПЛАН НАВЧАЛЬНОГО ПРОЦЕСУ ДЕННА'!J121</f>
        <v>0</v>
      </c>
      <c r="K121" s="305">
        <f>'ПЛАН НАВЧАЛЬНОГО ПРОЦЕСУ ДЕННА'!K121</f>
        <v>0</v>
      </c>
      <c r="L121" s="305">
        <f>'ПЛАН НАВЧАЛЬНОГО ПРОЦЕСУ ДЕННА'!L121</f>
        <v>0</v>
      </c>
      <c r="M121" s="305">
        <f>'ПЛАН НАВЧАЛЬНОГО ПРОЦЕСУ ДЕННА'!M121</f>
        <v>0</v>
      </c>
      <c r="N121" s="305">
        <f>'ПЛАН НАВЧАЛЬНОГО ПРОЦЕСУ ДЕННА'!N121</f>
        <v>0</v>
      </c>
      <c r="O121" s="270">
        <f>'ПЛАН НАВЧАЛЬНОГО ПРОЦЕСУ ДЕННА'!O121</f>
        <v>0</v>
      </c>
      <c r="P121" s="270">
        <f>'ПЛАН НАВЧАЛЬНОГО ПРОЦЕСУ ДЕННА'!P121</f>
        <v>0</v>
      </c>
      <c r="Q121" s="304">
        <f>'ПЛАН НАВЧАЛЬНОГО ПРОЦЕСУ ДЕННА'!Q121</f>
        <v>0</v>
      </c>
      <c r="R121" s="305">
        <f>'ПЛАН НАВЧАЛЬНОГО ПРОЦЕСУ ДЕННА'!R121</f>
        <v>0</v>
      </c>
      <c r="S121" s="305">
        <f>'ПЛАН НАВЧАЛЬНОГО ПРОЦЕСУ ДЕННА'!S121</f>
        <v>0</v>
      </c>
      <c r="T121" s="305">
        <f>'ПЛАН НАВЧАЛЬНОГО ПРОЦЕСУ ДЕННА'!T121</f>
        <v>0</v>
      </c>
      <c r="U121" s="305">
        <f>'ПЛАН НАВЧАЛЬНОГО ПРОЦЕСУ ДЕННА'!U121</f>
        <v>0</v>
      </c>
      <c r="V121" s="305">
        <f>'ПЛАН НАВЧАЛЬНОГО ПРОЦЕСУ ДЕННА'!V121</f>
        <v>0</v>
      </c>
      <c r="W121" s="305">
        <f>'ПЛАН НАВЧАЛЬНОГО ПРОЦЕСУ ДЕННА'!W121</f>
        <v>0</v>
      </c>
      <c r="X121" s="307">
        <f>'ПЛАН НАВЧАЛЬНОГО ПРОЦЕСУ ДЕННА'!X121</f>
        <v>0</v>
      </c>
      <c r="Y121" s="145">
        <f t="shared" si="138"/>
        <v>0</v>
      </c>
      <c r="Z121" s="9"/>
      <c r="AA121" s="9"/>
      <c r="AB121" s="9"/>
      <c r="AC121" s="9"/>
      <c r="AD121" s="308"/>
      <c r="AE121" s="308"/>
      <c r="AF121" s="308"/>
      <c r="AG121" s="70">
        <f>'ПЛАН НАВЧАЛЬНОГО ПРОЦЕСУ ДЕННА'!AG121</f>
        <v>0</v>
      </c>
      <c r="AH121" s="308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8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8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8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8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8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8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8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8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8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8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8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8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8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8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8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8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8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8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8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8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9">
        <f t="shared" si="157"/>
        <v>0</v>
      </c>
      <c r="CF121" s="309">
        <f t="shared" si="158"/>
        <v>0</v>
      </c>
      <c r="CH121" s="310">
        <f t="shared" si="159"/>
        <v>0</v>
      </c>
      <c r="CI121" s="310">
        <f t="shared" si="160"/>
        <v>0</v>
      </c>
      <c r="CJ121" s="310">
        <f t="shared" si="161"/>
        <v>0</v>
      </c>
      <c r="CK121" s="310">
        <f t="shared" si="162"/>
        <v>0</v>
      </c>
      <c r="CL121" s="310">
        <f t="shared" si="163"/>
        <v>0</v>
      </c>
      <c r="CM121" s="310">
        <f t="shared" si="164"/>
        <v>0</v>
      </c>
      <c r="CN121" s="310">
        <f t="shared" si="165"/>
        <v>0</v>
      </c>
      <c r="CO121" s="310">
        <f t="shared" si="166"/>
        <v>0</v>
      </c>
      <c r="CP121" s="311">
        <f t="shared" si="167"/>
        <v>0</v>
      </c>
      <c r="CQ121" s="310">
        <f t="shared" si="168"/>
        <v>0</v>
      </c>
      <c r="CR121" s="310">
        <f t="shared" si="169"/>
        <v>0</v>
      </c>
      <c r="CS121" s="312">
        <f t="shared" si="170"/>
        <v>0</v>
      </c>
      <c r="CT121" s="310">
        <f t="shared" si="171"/>
        <v>0</v>
      </c>
      <c r="CU121" s="310">
        <f t="shared" si="172"/>
        <v>0</v>
      </c>
      <c r="CV121" s="310">
        <f t="shared" si="173"/>
        <v>0</v>
      </c>
      <c r="CW121" s="310">
        <f t="shared" si="174"/>
        <v>0</v>
      </c>
      <c r="CX121" s="310">
        <f t="shared" si="175"/>
        <v>0</v>
      </c>
      <c r="CY121" s="313">
        <f t="shared" si="176"/>
        <v>0</v>
      </c>
      <c r="DC121" s="314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">
      <c r="A122" s="22" t="str">
        <f>'ПЛАН НАВЧАЛЬНОГО ПРОЦЕСУ ДЕННА'!A122</f>
        <v>2.17</v>
      </c>
      <c r="B122" s="302" t="str">
        <f>'ПЛАН НАВЧАЛЬНОГО ПРОЦЕСУ ДЕННА'!B122</f>
        <v>Вибіркова дисципліна 17</v>
      </c>
      <c r="C122" s="303"/>
      <c r="D122" s="304">
        <f>'ПЛАН НАВЧАЛЬНОГО ПРОЦЕСУ ДЕННА'!D122</f>
        <v>0</v>
      </c>
      <c r="E122" s="305">
        <f>'ПЛАН НАВЧАЛЬНОГО ПРОЦЕСУ ДЕННА'!E122</f>
        <v>0</v>
      </c>
      <c r="F122" s="305">
        <f>'ПЛАН НАВЧАЛЬНОГО ПРОЦЕСУ ДЕННА'!F122</f>
        <v>0</v>
      </c>
      <c r="G122" s="306">
        <f>'ПЛАН НАВЧАЛЬНОГО ПРОЦЕСУ ДЕННА'!G122</f>
        <v>0</v>
      </c>
      <c r="H122" s="304">
        <f>'ПЛАН НАВЧАЛЬНОГО ПРОЦЕСУ ДЕННА'!H122</f>
        <v>0</v>
      </c>
      <c r="I122" s="305">
        <f>'ПЛАН НАВЧАЛЬНОГО ПРОЦЕСУ ДЕННА'!I122</f>
        <v>0</v>
      </c>
      <c r="J122" s="305">
        <f>'ПЛАН НАВЧАЛЬНОГО ПРОЦЕСУ ДЕННА'!J122</f>
        <v>0</v>
      </c>
      <c r="K122" s="305">
        <f>'ПЛАН НАВЧАЛЬНОГО ПРОЦЕСУ ДЕННА'!K122</f>
        <v>0</v>
      </c>
      <c r="L122" s="305">
        <f>'ПЛАН НАВЧАЛЬНОГО ПРОЦЕСУ ДЕННА'!L122</f>
        <v>0</v>
      </c>
      <c r="M122" s="305">
        <f>'ПЛАН НАВЧАЛЬНОГО ПРОЦЕСУ ДЕННА'!M122</f>
        <v>0</v>
      </c>
      <c r="N122" s="305">
        <f>'ПЛАН НАВЧАЛЬНОГО ПРОЦЕСУ ДЕННА'!N122</f>
        <v>0</v>
      </c>
      <c r="O122" s="270">
        <f>'ПЛАН НАВЧАЛЬНОГО ПРОЦЕСУ ДЕННА'!O122</f>
        <v>0</v>
      </c>
      <c r="P122" s="270">
        <f>'ПЛАН НАВЧАЛЬНОГО ПРОЦЕСУ ДЕННА'!P122</f>
        <v>0</v>
      </c>
      <c r="Q122" s="304">
        <f>'ПЛАН НАВЧАЛЬНОГО ПРОЦЕСУ ДЕННА'!Q122</f>
        <v>0</v>
      </c>
      <c r="R122" s="305">
        <f>'ПЛАН НАВЧАЛЬНОГО ПРОЦЕСУ ДЕННА'!R122</f>
        <v>0</v>
      </c>
      <c r="S122" s="305">
        <f>'ПЛАН НАВЧАЛЬНОГО ПРОЦЕСУ ДЕННА'!S122</f>
        <v>0</v>
      </c>
      <c r="T122" s="305">
        <f>'ПЛАН НАВЧАЛЬНОГО ПРОЦЕСУ ДЕННА'!T122</f>
        <v>0</v>
      </c>
      <c r="U122" s="305">
        <f>'ПЛАН НАВЧАЛЬНОГО ПРОЦЕСУ ДЕННА'!U122</f>
        <v>0</v>
      </c>
      <c r="V122" s="305">
        <f>'ПЛАН НАВЧАЛЬНОГО ПРОЦЕСУ ДЕННА'!V122</f>
        <v>0</v>
      </c>
      <c r="W122" s="305">
        <f>'ПЛАН НАВЧАЛЬНОГО ПРОЦЕСУ ДЕННА'!W122</f>
        <v>0</v>
      </c>
      <c r="X122" s="307">
        <f>'ПЛАН НАВЧАЛЬНОГО ПРОЦЕСУ ДЕННА'!X122</f>
        <v>0</v>
      </c>
      <c r="Y122" s="145">
        <f t="shared" si="138"/>
        <v>0</v>
      </c>
      <c r="Z122" s="9"/>
      <c r="AA122" s="9"/>
      <c r="AB122" s="9"/>
      <c r="AC122" s="9"/>
      <c r="AD122" s="308"/>
      <c r="AE122" s="308"/>
      <c r="AF122" s="308"/>
      <c r="AG122" s="70">
        <f>'ПЛАН НАВЧАЛЬНОГО ПРОЦЕСУ ДЕННА'!AG122</f>
        <v>0</v>
      </c>
      <c r="AH122" s="308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8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8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8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8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8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8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8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8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8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8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8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8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8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8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8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8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8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8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8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8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9">
        <f t="shared" si="157"/>
        <v>0</v>
      </c>
      <c r="CF122" s="309">
        <f t="shared" si="158"/>
        <v>0</v>
      </c>
      <c r="CH122" s="310">
        <f t="shared" si="159"/>
        <v>0</v>
      </c>
      <c r="CI122" s="310">
        <f t="shared" si="160"/>
        <v>0</v>
      </c>
      <c r="CJ122" s="310">
        <f t="shared" si="161"/>
        <v>0</v>
      </c>
      <c r="CK122" s="310">
        <f t="shared" si="162"/>
        <v>0</v>
      </c>
      <c r="CL122" s="310">
        <f t="shared" si="163"/>
        <v>0</v>
      </c>
      <c r="CM122" s="310">
        <f t="shared" si="164"/>
        <v>0</v>
      </c>
      <c r="CN122" s="310">
        <f t="shared" si="165"/>
        <v>0</v>
      </c>
      <c r="CO122" s="310">
        <f t="shared" si="166"/>
        <v>0</v>
      </c>
      <c r="CP122" s="311">
        <f t="shared" si="167"/>
        <v>0</v>
      </c>
      <c r="CQ122" s="310">
        <f t="shared" si="168"/>
        <v>0</v>
      </c>
      <c r="CR122" s="310">
        <f t="shared" si="169"/>
        <v>0</v>
      </c>
      <c r="CS122" s="312">
        <f t="shared" si="170"/>
        <v>0</v>
      </c>
      <c r="CT122" s="310">
        <f t="shared" si="171"/>
        <v>0</v>
      </c>
      <c r="CU122" s="310">
        <f t="shared" si="172"/>
        <v>0</v>
      </c>
      <c r="CV122" s="310">
        <f t="shared" si="173"/>
        <v>0</v>
      </c>
      <c r="CW122" s="310">
        <f t="shared" si="174"/>
        <v>0</v>
      </c>
      <c r="CX122" s="310">
        <f t="shared" si="175"/>
        <v>0</v>
      </c>
      <c r="CY122" s="313">
        <f t="shared" si="176"/>
        <v>0</v>
      </c>
      <c r="DC122" s="314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">
      <c r="A123" s="22" t="str">
        <f>'ПЛАН НАВЧАЛЬНОГО ПРОЦЕСУ ДЕННА'!A123</f>
        <v>2.18</v>
      </c>
      <c r="B123" s="302" t="str">
        <f>'ПЛАН НАВЧАЛЬНОГО ПРОЦЕСУ ДЕННА'!B123</f>
        <v>Вибіркова дисципліна 18</v>
      </c>
      <c r="C123" s="303"/>
      <c r="D123" s="304">
        <f>'ПЛАН НАВЧАЛЬНОГО ПРОЦЕСУ ДЕННА'!D123</f>
        <v>0</v>
      </c>
      <c r="E123" s="305">
        <f>'ПЛАН НАВЧАЛЬНОГО ПРОЦЕСУ ДЕННА'!E123</f>
        <v>0</v>
      </c>
      <c r="F123" s="305">
        <f>'ПЛАН НАВЧАЛЬНОГО ПРОЦЕСУ ДЕННА'!F123</f>
        <v>0</v>
      </c>
      <c r="G123" s="306">
        <f>'ПЛАН НАВЧАЛЬНОГО ПРОЦЕСУ ДЕННА'!G123</f>
        <v>0</v>
      </c>
      <c r="H123" s="304">
        <f>'ПЛАН НАВЧАЛЬНОГО ПРОЦЕСУ ДЕННА'!H123</f>
        <v>0</v>
      </c>
      <c r="I123" s="305">
        <f>'ПЛАН НАВЧАЛЬНОГО ПРОЦЕСУ ДЕННА'!I123</f>
        <v>0</v>
      </c>
      <c r="J123" s="305">
        <f>'ПЛАН НАВЧАЛЬНОГО ПРОЦЕСУ ДЕННА'!J123</f>
        <v>0</v>
      </c>
      <c r="K123" s="305">
        <f>'ПЛАН НАВЧАЛЬНОГО ПРОЦЕСУ ДЕННА'!K123</f>
        <v>0</v>
      </c>
      <c r="L123" s="305">
        <f>'ПЛАН НАВЧАЛЬНОГО ПРОЦЕСУ ДЕННА'!L123</f>
        <v>0</v>
      </c>
      <c r="M123" s="305">
        <f>'ПЛАН НАВЧАЛЬНОГО ПРОЦЕСУ ДЕННА'!M123</f>
        <v>0</v>
      </c>
      <c r="N123" s="305">
        <f>'ПЛАН НАВЧАЛЬНОГО ПРОЦЕСУ ДЕННА'!N123</f>
        <v>0</v>
      </c>
      <c r="O123" s="270">
        <f>'ПЛАН НАВЧАЛЬНОГО ПРОЦЕСУ ДЕННА'!O123</f>
        <v>0</v>
      </c>
      <c r="P123" s="270">
        <f>'ПЛАН НАВЧАЛЬНОГО ПРОЦЕСУ ДЕННА'!P123</f>
        <v>0</v>
      </c>
      <c r="Q123" s="304">
        <f>'ПЛАН НАВЧАЛЬНОГО ПРОЦЕСУ ДЕННА'!Q123</f>
        <v>0</v>
      </c>
      <c r="R123" s="305">
        <f>'ПЛАН НАВЧАЛЬНОГО ПРОЦЕСУ ДЕННА'!R123</f>
        <v>0</v>
      </c>
      <c r="S123" s="305">
        <f>'ПЛАН НАВЧАЛЬНОГО ПРОЦЕСУ ДЕННА'!S123</f>
        <v>0</v>
      </c>
      <c r="T123" s="305">
        <f>'ПЛАН НАВЧАЛЬНОГО ПРОЦЕСУ ДЕННА'!T123</f>
        <v>0</v>
      </c>
      <c r="U123" s="305">
        <f>'ПЛАН НАВЧАЛЬНОГО ПРОЦЕСУ ДЕННА'!U123</f>
        <v>0</v>
      </c>
      <c r="V123" s="305">
        <f>'ПЛАН НАВЧАЛЬНОГО ПРОЦЕСУ ДЕННА'!V123</f>
        <v>0</v>
      </c>
      <c r="W123" s="305">
        <f>'ПЛАН НАВЧАЛЬНОГО ПРОЦЕСУ ДЕННА'!W123</f>
        <v>0</v>
      </c>
      <c r="X123" s="307">
        <f>'ПЛАН НАВЧАЛЬНОГО ПРОЦЕСУ ДЕННА'!X123</f>
        <v>0</v>
      </c>
      <c r="Y123" s="145">
        <f t="shared" si="138"/>
        <v>0</v>
      </c>
      <c r="Z123" s="9"/>
      <c r="AA123" s="9"/>
      <c r="AB123" s="9"/>
      <c r="AC123" s="9"/>
      <c r="AD123" s="308"/>
      <c r="AE123" s="308"/>
      <c r="AF123" s="308"/>
      <c r="AG123" s="70">
        <f>'ПЛАН НАВЧАЛЬНОГО ПРОЦЕСУ ДЕННА'!AG123</f>
        <v>0</v>
      </c>
      <c r="AH123" s="308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8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8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8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8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8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8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8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8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8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8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8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8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8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8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8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8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8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8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8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8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9">
        <f t="shared" si="157"/>
        <v>0</v>
      </c>
      <c r="CF123" s="309">
        <f t="shared" si="158"/>
        <v>0</v>
      </c>
      <c r="CH123" s="310">
        <f t="shared" si="159"/>
        <v>0</v>
      </c>
      <c r="CI123" s="310">
        <f t="shared" si="160"/>
        <v>0</v>
      </c>
      <c r="CJ123" s="310">
        <f t="shared" si="161"/>
        <v>0</v>
      </c>
      <c r="CK123" s="310">
        <f t="shared" si="162"/>
        <v>0</v>
      </c>
      <c r="CL123" s="310">
        <f t="shared" si="163"/>
        <v>0</v>
      </c>
      <c r="CM123" s="310">
        <f t="shared" si="164"/>
        <v>0</v>
      </c>
      <c r="CN123" s="310">
        <f t="shared" si="165"/>
        <v>0</v>
      </c>
      <c r="CO123" s="310">
        <f t="shared" si="166"/>
        <v>0</v>
      </c>
      <c r="CP123" s="311">
        <f t="shared" si="167"/>
        <v>0</v>
      </c>
      <c r="CQ123" s="310">
        <f t="shared" si="168"/>
        <v>0</v>
      </c>
      <c r="CR123" s="310">
        <f t="shared" si="169"/>
        <v>0</v>
      </c>
      <c r="CS123" s="312">
        <f t="shared" si="170"/>
        <v>0</v>
      </c>
      <c r="CT123" s="310">
        <f t="shared" si="171"/>
        <v>0</v>
      </c>
      <c r="CU123" s="310">
        <f t="shared" si="172"/>
        <v>0</v>
      </c>
      <c r="CV123" s="310">
        <f t="shared" si="173"/>
        <v>0</v>
      </c>
      <c r="CW123" s="310">
        <f t="shared" si="174"/>
        <v>0</v>
      </c>
      <c r="CX123" s="310">
        <f t="shared" si="175"/>
        <v>0</v>
      </c>
      <c r="CY123" s="313">
        <f t="shared" si="176"/>
        <v>0</v>
      </c>
      <c r="DC123" s="314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">
      <c r="A124" s="22" t="str">
        <f>'ПЛАН НАВЧАЛЬНОГО ПРОЦЕСУ ДЕННА'!A124</f>
        <v>2.19</v>
      </c>
      <c r="B124" s="302" t="str">
        <f>'ПЛАН НАВЧАЛЬНОГО ПРОЦЕСУ ДЕННА'!B124</f>
        <v>Вибіркова дисципліна 19</v>
      </c>
      <c r="C124" s="303"/>
      <c r="D124" s="304">
        <f>'ПЛАН НАВЧАЛЬНОГО ПРОЦЕСУ ДЕННА'!D124</f>
        <v>0</v>
      </c>
      <c r="E124" s="305">
        <f>'ПЛАН НАВЧАЛЬНОГО ПРОЦЕСУ ДЕННА'!E124</f>
        <v>0</v>
      </c>
      <c r="F124" s="305">
        <f>'ПЛАН НАВЧАЛЬНОГО ПРОЦЕСУ ДЕННА'!F124</f>
        <v>0</v>
      </c>
      <c r="G124" s="306">
        <f>'ПЛАН НАВЧАЛЬНОГО ПРОЦЕСУ ДЕННА'!G124</f>
        <v>0</v>
      </c>
      <c r="H124" s="304">
        <f>'ПЛАН НАВЧАЛЬНОГО ПРОЦЕСУ ДЕННА'!H124</f>
        <v>0</v>
      </c>
      <c r="I124" s="305">
        <f>'ПЛАН НАВЧАЛЬНОГО ПРОЦЕСУ ДЕННА'!I124</f>
        <v>0</v>
      </c>
      <c r="J124" s="305">
        <f>'ПЛАН НАВЧАЛЬНОГО ПРОЦЕСУ ДЕННА'!J124</f>
        <v>0</v>
      </c>
      <c r="K124" s="305">
        <f>'ПЛАН НАВЧАЛЬНОГО ПРОЦЕСУ ДЕННА'!K124</f>
        <v>0</v>
      </c>
      <c r="L124" s="305">
        <f>'ПЛАН НАВЧАЛЬНОГО ПРОЦЕСУ ДЕННА'!L124</f>
        <v>0</v>
      </c>
      <c r="M124" s="305">
        <f>'ПЛАН НАВЧАЛЬНОГО ПРОЦЕСУ ДЕННА'!M124</f>
        <v>0</v>
      </c>
      <c r="N124" s="305">
        <f>'ПЛАН НАВЧАЛЬНОГО ПРОЦЕСУ ДЕННА'!N124</f>
        <v>0</v>
      </c>
      <c r="O124" s="270">
        <f>'ПЛАН НАВЧАЛЬНОГО ПРОЦЕСУ ДЕННА'!O124</f>
        <v>0</v>
      </c>
      <c r="P124" s="270">
        <f>'ПЛАН НАВЧАЛЬНОГО ПРОЦЕСУ ДЕННА'!P124</f>
        <v>0</v>
      </c>
      <c r="Q124" s="304">
        <f>'ПЛАН НАВЧАЛЬНОГО ПРОЦЕСУ ДЕННА'!Q124</f>
        <v>0</v>
      </c>
      <c r="R124" s="305">
        <f>'ПЛАН НАВЧАЛЬНОГО ПРОЦЕСУ ДЕННА'!R124</f>
        <v>0</v>
      </c>
      <c r="S124" s="305">
        <f>'ПЛАН НАВЧАЛЬНОГО ПРОЦЕСУ ДЕННА'!S124</f>
        <v>0</v>
      </c>
      <c r="T124" s="305">
        <f>'ПЛАН НАВЧАЛЬНОГО ПРОЦЕСУ ДЕННА'!T124</f>
        <v>0</v>
      </c>
      <c r="U124" s="305">
        <f>'ПЛАН НАВЧАЛЬНОГО ПРОЦЕСУ ДЕННА'!U124</f>
        <v>0</v>
      </c>
      <c r="V124" s="305">
        <f>'ПЛАН НАВЧАЛЬНОГО ПРОЦЕСУ ДЕННА'!V124</f>
        <v>0</v>
      </c>
      <c r="W124" s="305">
        <f>'ПЛАН НАВЧАЛЬНОГО ПРОЦЕСУ ДЕННА'!W124</f>
        <v>0</v>
      </c>
      <c r="X124" s="307">
        <f>'ПЛАН НАВЧАЛЬНОГО ПРОЦЕСУ ДЕННА'!X124</f>
        <v>0</v>
      </c>
      <c r="Y124" s="145">
        <f t="shared" si="138"/>
        <v>0</v>
      </c>
      <c r="Z124" s="9"/>
      <c r="AA124" s="9"/>
      <c r="AB124" s="9"/>
      <c r="AC124" s="9"/>
      <c r="AD124" s="308"/>
      <c r="AE124" s="308"/>
      <c r="AF124" s="308"/>
      <c r="AG124" s="70">
        <f>'ПЛАН НАВЧАЛЬНОГО ПРОЦЕСУ ДЕННА'!AG124</f>
        <v>0</v>
      </c>
      <c r="AH124" s="308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8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8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8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8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8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8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8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8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8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8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8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8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8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8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8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8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8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8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8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8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9">
        <f t="shared" si="157"/>
        <v>0</v>
      </c>
      <c r="CF124" s="309">
        <f t="shared" si="158"/>
        <v>0</v>
      </c>
      <c r="CH124" s="310">
        <f t="shared" si="159"/>
        <v>0</v>
      </c>
      <c r="CI124" s="310">
        <f t="shared" si="160"/>
        <v>0</v>
      </c>
      <c r="CJ124" s="310">
        <f t="shared" si="161"/>
        <v>0</v>
      </c>
      <c r="CK124" s="310">
        <f t="shared" si="162"/>
        <v>0</v>
      </c>
      <c r="CL124" s="310">
        <f t="shared" si="163"/>
        <v>0</v>
      </c>
      <c r="CM124" s="310">
        <f t="shared" si="164"/>
        <v>0</v>
      </c>
      <c r="CN124" s="310">
        <f t="shared" si="165"/>
        <v>0</v>
      </c>
      <c r="CO124" s="310">
        <f t="shared" si="166"/>
        <v>0</v>
      </c>
      <c r="CP124" s="311">
        <f t="shared" si="167"/>
        <v>0</v>
      </c>
      <c r="CQ124" s="310">
        <f t="shared" si="168"/>
        <v>0</v>
      </c>
      <c r="CR124" s="310">
        <f t="shared" si="169"/>
        <v>0</v>
      </c>
      <c r="CS124" s="312">
        <f t="shared" si="170"/>
        <v>0</v>
      </c>
      <c r="CT124" s="310">
        <f t="shared" si="171"/>
        <v>0</v>
      </c>
      <c r="CU124" s="310">
        <f t="shared" si="172"/>
        <v>0</v>
      </c>
      <c r="CV124" s="310">
        <f t="shared" si="173"/>
        <v>0</v>
      </c>
      <c r="CW124" s="310">
        <f t="shared" si="174"/>
        <v>0</v>
      </c>
      <c r="CX124" s="310">
        <f t="shared" si="175"/>
        <v>0</v>
      </c>
      <c r="CY124" s="313">
        <f t="shared" si="176"/>
        <v>0</v>
      </c>
      <c r="DC124" s="314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">
      <c r="A125" s="22" t="str">
        <f>'ПЛАН НАВЧАЛЬНОГО ПРОЦЕСУ ДЕННА'!A125</f>
        <v>2.20</v>
      </c>
      <c r="B125" s="302" t="str">
        <f>'ПЛАН НАВЧАЛЬНОГО ПРОЦЕСУ ДЕННА'!B125</f>
        <v>Вибіркова дисципліна 20</v>
      </c>
      <c r="C125" s="303"/>
      <c r="D125" s="304">
        <f>'ПЛАН НАВЧАЛЬНОГО ПРОЦЕСУ ДЕННА'!D125</f>
        <v>0</v>
      </c>
      <c r="E125" s="305">
        <f>'ПЛАН НАВЧАЛЬНОГО ПРОЦЕСУ ДЕННА'!E125</f>
        <v>0</v>
      </c>
      <c r="F125" s="305">
        <f>'ПЛАН НАВЧАЛЬНОГО ПРОЦЕСУ ДЕННА'!F125</f>
        <v>0</v>
      </c>
      <c r="G125" s="306">
        <f>'ПЛАН НАВЧАЛЬНОГО ПРОЦЕСУ ДЕННА'!G125</f>
        <v>0</v>
      </c>
      <c r="H125" s="304">
        <f>'ПЛАН НАВЧАЛЬНОГО ПРОЦЕСУ ДЕННА'!H125</f>
        <v>0</v>
      </c>
      <c r="I125" s="305">
        <f>'ПЛАН НАВЧАЛЬНОГО ПРОЦЕСУ ДЕННА'!I125</f>
        <v>0</v>
      </c>
      <c r="J125" s="305">
        <f>'ПЛАН НАВЧАЛЬНОГО ПРОЦЕСУ ДЕННА'!J125</f>
        <v>0</v>
      </c>
      <c r="K125" s="305">
        <f>'ПЛАН НАВЧАЛЬНОГО ПРОЦЕСУ ДЕННА'!K125</f>
        <v>0</v>
      </c>
      <c r="L125" s="305">
        <f>'ПЛАН НАВЧАЛЬНОГО ПРОЦЕСУ ДЕННА'!L125</f>
        <v>0</v>
      </c>
      <c r="M125" s="305">
        <f>'ПЛАН НАВЧАЛЬНОГО ПРОЦЕСУ ДЕННА'!M125</f>
        <v>0</v>
      </c>
      <c r="N125" s="305">
        <f>'ПЛАН НАВЧАЛЬНОГО ПРОЦЕСУ ДЕННА'!N125</f>
        <v>0</v>
      </c>
      <c r="O125" s="270">
        <f>'ПЛАН НАВЧАЛЬНОГО ПРОЦЕСУ ДЕННА'!O125</f>
        <v>0</v>
      </c>
      <c r="P125" s="270">
        <f>'ПЛАН НАВЧАЛЬНОГО ПРОЦЕСУ ДЕННА'!P125</f>
        <v>0</v>
      </c>
      <c r="Q125" s="304">
        <f>'ПЛАН НАВЧАЛЬНОГО ПРОЦЕСУ ДЕННА'!Q125</f>
        <v>0</v>
      </c>
      <c r="R125" s="305">
        <f>'ПЛАН НАВЧАЛЬНОГО ПРОЦЕСУ ДЕННА'!R125</f>
        <v>0</v>
      </c>
      <c r="S125" s="305">
        <f>'ПЛАН НАВЧАЛЬНОГО ПРОЦЕСУ ДЕННА'!S125</f>
        <v>0</v>
      </c>
      <c r="T125" s="305">
        <f>'ПЛАН НАВЧАЛЬНОГО ПРОЦЕСУ ДЕННА'!T125</f>
        <v>0</v>
      </c>
      <c r="U125" s="305">
        <f>'ПЛАН НАВЧАЛЬНОГО ПРОЦЕСУ ДЕННА'!U125</f>
        <v>0</v>
      </c>
      <c r="V125" s="305">
        <f>'ПЛАН НАВЧАЛЬНОГО ПРОЦЕСУ ДЕННА'!V125</f>
        <v>0</v>
      </c>
      <c r="W125" s="305">
        <f>'ПЛАН НАВЧАЛЬНОГО ПРОЦЕСУ ДЕННА'!W125</f>
        <v>0</v>
      </c>
      <c r="X125" s="307">
        <f>'ПЛАН НАВЧАЛЬНОГО ПРОЦЕСУ ДЕННА'!X125</f>
        <v>0</v>
      </c>
      <c r="Y125" s="145">
        <f t="shared" si="138"/>
        <v>0</v>
      </c>
      <c r="Z125" s="9"/>
      <c r="AA125" s="9"/>
      <c r="AB125" s="9"/>
      <c r="AC125" s="9"/>
      <c r="AD125" s="308"/>
      <c r="AE125" s="308"/>
      <c r="AF125" s="308"/>
      <c r="AG125" s="70">
        <f>'ПЛАН НАВЧАЛЬНОГО ПРОЦЕСУ ДЕННА'!AG125</f>
        <v>0</v>
      </c>
      <c r="AH125" s="308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8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8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8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8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8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8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8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8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8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8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8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8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8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8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8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8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8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8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8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8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9">
        <f t="shared" si="157"/>
        <v>0</v>
      </c>
      <c r="CF125" s="309">
        <f t="shared" si="158"/>
        <v>0</v>
      </c>
      <c r="CH125" s="310">
        <f t="shared" si="159"/>
        <v>0</v>
      </c>
      <c r="CI125" s="310">
        <f t="shared" si="160"/>
        <v>0</v>
      </c>
      <c r="CJ125" s="310">
        <f t="shared" si="161"/>
        <v>0</v>
      </c>
      <c r="CK125" s="310">
        <f t="shared" si="162"/>
        <v>0</v>
      </c>
      <c r="CL125" s="310">
        <f t="shared" si="163"/>
        <v>0</v>
      </c>
      <c r="CM125" s="310">
        <f t="shared" si="164"/>
        <v>0</v>
      </c>
      <c r="CN125" s="310">
        <f t="shared" si="165"/>
        <v>0</v>
      </c>
      <c r="CO125" s="310">
        <f t="shared" si="166"/>
        <v>0</v>
      </c>
      <c r="CP125" s="311">
        <f t="shared" si="167"/>
        <v>0</v>
      </c>
      <c r="CQ125" s="310">
        <f t="shared" si="168"/>
        <v>0</v>
      </c>
      <c r="CR125" s="310">
        <f t="shared" si="169"/>
        <v>0</v>
      </c>
      <c r="CS125" s="312">
        <f t="shared" si="170"/>
        <v>0</v>
      </c>
      <c r="CT125" s="310">
        <f t="shared" si="171"/>
        <v>0</v>
      </c>
      <c r="CU125" s="310">
        <f t="shared" si="172"/>
        <v>0</v>
      </c>
      <c r="CV125" s="310">
        <f t="shared" si="173"/>
        <v>0</v>
      </c>
      <c r="CW125" s="310">
        <f t="shared" si="174"/>
        <v>0</v>
      </c>
      <c r="CX125" s="310">
        <f t="shared" si="175"/>
        <v>0</v>
      </c>
      <c r="CY125" s="313">
        <f t="shared" si="176"/>
        <v>0</v>
      </c>
      <c r="DC125" s="314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4" t="s">
        <v>24</v>
      </c>
      <c r="B126" s="332" t="str">
        <f>'ПЛАН НАВЧАЛЬНОГО ПРОЦЕСУ ДЕННА'!B126</f>
        <v xml:space="preserve">Вибіркові компоненти разом: </v>
      </c>
      <c r="C126" s="324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1"/>
      <c r="X126" s="247">
        <f t="shared" ref="X126:Y126" si="194">SUMIF($A106:$A125,"&gt;'#'",X106:X125)</f>
        <v>690</v>
      </c>
      <c r="Y126" s="247">
        <f t="shared" si="194"/>
        <v>23</v>
      </c>
      <c r="Z126" s="247"/>
      <c r="AA126" s="247"/>
      <c r="AB126" s="247"/>
      <c r="AC126" s="247"/>
      <c r="AD126" s="236"/>
      <c r="AE126" s="236"/>
      <c r="AF126" s="236"/>
      <c r="AG126" s="70">
        <f>SUM(AG106:AG125)</f>
        <v>0</v>
      </c>
      <c r="AH126" s="236"/>
      <c r="AI126" s="236"/>
      <c r="AJ126" s="236"/>
      <c r="AK126" s="70">
        <f t="shared" ref="AK126:BI126" si="195">SUM(AK106:AK125)</f>
        <v>15</v>
      </c>
      <c r="AL126" s="236"/>
      <c r="AM126" s="236"/>
      <c r="AN126" s="236"/>
      <c r="AO126" s="70">
        <f t="shared" si="195"/>
        <v>8</v>
      </c>
      <c r="AP126" s="236"/>
      <c r="AQ126" s="236"/>
      <c r="AR126" s="236"/>
      <c r="AS126" s="70">
        <f t="shared" si="195"/>
        <v>0</v>
      </c>
      <c r="AT126" s="236">
        <f t="shared" si="195"/>
        <v>0</v>
      </c>
      <c r="AU126" s="236">
        <f t="shared" si="195"/>
        <v>0</v>
      </c>
      <c r="AV126" s="236">
        <f t="shared" si="195"/>
        <v>0</v>
      </c>
      <c r="AW126" s="70">
        <f t="shared" si="195"/>
        <v>0</v>
      </c>
      <c r="AX126" s="236">
        <f t="shared" si="195"/>
        <v>0</v>
      </c>
      <c r="AY126" s="236">
        <f t="shared" si="195"/>
        <v>0</v>
      </c>
      <c r="AZ126" s="236">
        <f t="shared" si="195"/>
        <v>0</v>
      </c>
      <c r="BA126" s="70">
        <f t="shared" si="195"/>
        <v>0</v>
      </c>
      <c r="BB126" s="236">
        <f t="shared" si="195"/>
        <v>0</v>
      </c>
      <c r="BC126" s="236">
        <f t="shared" si="195"/>
        <v>0</v>
      </c>
      <c r="BD126" s="236">
        <f t="shared" si="195"/>
        <v>0</v>
      </c>
      <c r="BE126" s="70">
        <f t="shared" si="195"/>
        <v>0</v>
      </c>
      <c r="BF126" s="236">
        <f t="shared" si="195"/>
        <v>0</v>
      </c>
      <c r="BG126" s="236">
        <f t="shared" si="195"/>
        <v>0</v>
      </c>
      <c r="BH126" s="236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0</v>
      </c>
      <c r="BM126" s="82">
        <f t="shared" si="196"/>
        <v>15</v>
      </c>
      <c r="BN126" s="82">
        <f t="shared" si="196"/>
        <v>8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2">
        <f t="shared" si="197"/>
        <v>0</v>
      </c>
      <c r="CF126" s="225"/>
      <c r="CG126" s="23" t="s">
        <v>35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0</v>
      </c>
      <c r="CR126" s="79">
        <f t="shared" si="198"/>
        <v>3</v>
      </c>
      <c r="CS126" s="79">
        <f t="shared" si="198"/>
        <v>2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">
      <c r="A127" s="339"/>
      <c r="B127" s="339"/>
      <c r="C127" s="34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1"/>
      <c r="CF127" s="225"/>
    </row>
    <row r="128" spans="1:125" s="19" customFormat="1" ht="12" customHeight="1" x14ac:dyDescent="0.2">
      <c r="A128" s="339"/>
      <c r="B128" s="339"/>
      <c r="C128" s="34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1"/>
      <c r="CF128" s="225"/>
    </row>
    <row r="129" spans="1:124" s="19" customFormat="1" ht="21.75" customHeight="1" x14ac:dyDescent="0.2">
      <c r="A129" s="334" t="s">
        <v>24</v>
      </c>
      <c r="B129" s="345" t="str">
        <f>CONCATENATE("Підготовка ",'Титул денна'!AX1,"а разом:")</f>
        <v>Підготовка магістра разом:</v>
      </c>
      <c r="C129" s="34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347"/>
      <c r="P129" s="348"/>
      <c r="Q129" s="166"/>
      <c r="R129" s="166"/>
      <c r="S129" s="166"/>
      <c r="T129" s="166"/>
      <c r="U129" s="166"/>
      <c r="V129" s="166"/>
      <c r="W129" s="166"/>
      <c r="X129" s="167">
        <f>X$126+X$103</f>
        <v>2700</v>
      </c>
      <c r="Y129" s="167">
        <f>Y$126+Y$103</f>
        <v>90</v>
      </c>
      <c r="Z129" s="248"/>
      <c r="AA129" s="248"/>
      <c r="AB129" s="248"/>
      <c r="AC129" s="248"/>
      <c r="AD129" s="248"/>
      <c r="AE129" s="248"/>
      <c r="AF129" s="248"/>
      <c r="AG129" s="168">
        <f>AG$103+AG$126</f>
        <v>30</v>
      </c>
      <c r="AH129" s="248"/>
      <c r="AI129" s="248"/>
      <c r="AJ129" s="248"/>
      <c r="AK129" s="168">
        <f t="shared" ref="AK129" si="199">AK$103+AK$126</f>
        <v>30</v>
      </c>
      <c r="AL129" s="248"/>
      <c r="AM129" s="248"/>
      <c r="AN129" s="248"/>
      <c r="AO129" s="168">
        <f t="shared" ref="AO129" si="200">AO$103+AO$126</f>
        <v>30</v>
      </c>
      <c r="AP129" s="248"/>
      <c r="AQ129" s="248"/>
      <c r="AR129" s="248"/>
      <c r="AS129" s="168">
        <f t="shared" ref="AS129" si="201">AS$103+AS$126</f>
        <v>0</v>
      </c>
      <c r="AT129" s="248">
        <f t="shared" ref="AT129:BH129" si="202">AT$126+AT$103</f>
        <v>0</v>
      </c>
      <c r="AU129" s="248">
        <f t="shared" si="202"/>
        <v>0</v>
      </c>
      <c r="AV129" s="248">
        <f t="shared" si="202"/>
        <v>0</v>
      </c>
      <c r="AW129" s="168">
        <f t="shared" ref="AW129" si="203">AW$103+AW$126</f>
        <v>0</v>
      </c>
      <c r="AX129" s="248">
        <f t="shared" si="202"/>
        <v>0</v>
      </c>
      <c r="AY129" s="248">
        <f t="shared" si="202"/>
        <v>0</v>
      </c>
      <c r="AZ129" s="248">
        <f t="shared" si="202"/>
        <v>0</v>
      </c>
      <c r="BA129" s="168">
        <f t="shared" ref="BA129" si="204">BA$103+BA$126</f>
        <v>0</v>
      </c>
      <c r="BB129" s="248">
        <f t="shared" si="202"/>
        <v>0</v>
      </c>
      <c r="BC129" s="248">
        <f t="shared" si="202"/>
        <v>0</v>
      </c>
      <c r="BD129" s="248">
        <f t="shared" si="202"/>
        <v>0</v>
      </c>
      <c r="BE129" s="168">
        <f t="shared" ref="BE129" si="205">BE$103+BE$126</f>
        <v>0</v>
      </c>
      <c r="BF129" s="248">
        <f t="shared" si="202"/>
        <v>0</v>
      </c>
      <c r="BG129" s="248">
        <f t="shared" si="202"/>
        <v>0</v>
      </c>
      <c r="BH129" s="248">
        <f t="shared" si="202"/>
        <v>0</v>
      </c>
      <c r="BI129" s="168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29</v>
      </c>
      <c r="BM129" s="35">
        <f t="shared" si="207"/>
        <v>30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8" t="e">
        <f t="shared" si="207"/>
        <v>#DIV/0!</v>
      </c>
      <c r="BW129" s="41">
        <f t="shared" ref="BW129:CE129" si="208">BW88+BW126+BW69</f>
        <v>29</v>
      </c>
      <c r="BX129" s="41">
        <f t="shared" si="208"/>
        <v>15</v>
      </c>
      <c r="BY129" s="41">
        <f t="shared" si="208"/>
        <v>2.75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4">
        <f t="shared" si="208"/>
        <v>46.75</v>
      </c>
      <c r="CF129" s="225"/>
    </row>
    <row r="130" spans="1:124" s="19" customFormat="1" ht="21" hidden="1" customHeight="1" x14ac:dyDescent="0.2">
      <c r="A130"/>
      <c r="B130" s="132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11"/>
      <c r="CF130" s="225"/>
    </row>
    <row r="131" spans="1:124" s="19" customFormat="1" hidden="1" x14ac:dyDescent="0.2">
      <c r="A131"/>
      <c r="B131" s="132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9">
        <f>SUM(BW131:CD131)</f>
        <v>0</v>
      </c>
      <c r="CF131" s="309">
        <f>MAX(BW131:CD131)</f>
        <v>0</v>
      </c>
      <c r="DC131" s="314">
        <f>SUM($AD131:$AD131)+SUM($AH131:$AH131)+SUM($AL131:$AL131)+SUM($AP131:$AP131)+SUM($AT131:$AT131)+SUM($AX131:$AX131)+SUM($BB131:$BB131)+SUM($BF131:$BF131)</f>
        <v>0</v>
      </c>
      <c r="DD131" s="321">
        <f>IF($O131=1,BP$6,0)+IF($P131=1,BL$6,0)</f>
        <v>0</v>
      </c>
      <c r="DE131" s="321">
        <f>IF(($O131)=2,BP$6,0)+IF(($P131)=2,BL$6,0)</f>
        <v>0</v>
      </c>
      <c r="DF131" s="321">
        <f>IF(($O131)=3,BP$6,0)+IF(($P131)=3,BL$6,0)</f>
        <v>0</v>
      </c>
      <c r="DG131" s="321">
        <f>IF(($O131)=4,BP$6,0)+IF(($P131)=4,BL$6,0)</f>
        <v>0</v>
      </c>
      <c r="DH131" s="321">
        <f>IF(($O131)=5,BP$6,0)+IF(($P131)=5,BL$6,0)</f>
        <v>0</v>
      </c>
      <c r="DI131" s="321">
        <f>IF(($O131)=6,BP$6,0)+IF(($P131)=6,BL$6,0)</f>
        <v>0</v>
      </c>
      <c r="DJ131" s="321">
        <f>IF(($O131)=7,BP$6,0)+IF(($P131)=7,BL$6,0)</f>
        <v>0</v>
      </c>
      <c r="DK131" s="321">
        <f>IF(($O131)=8,BP$6,0)+IF(($P131)=8,BL$6,0)</f>
        <v>0</v>
      </c>
      <c r="DL131" s="322">
        <f>SUM(DD131:DK131)</f>
        <v>0</v>
      </c>
    </row>
    <row r="132" spans="1:124" s="19" customFormat="1" hidden="1" x14ac:dyDescent="0.2">
      <c r="A132"/>
      <c r="B132" s="132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9">
        <f>SUM(BW132:CD132)</f>
        <v>0</v>
      </c>
      <c r="CF132" s="309">
        <f>MAX(BW132:CD132)</f>
        <v>0</v>
      </c>
      <c r="DC132" s="314">
        <f>SUM($AD132:$AD132)+SUM($AH132:$AH132)+SUM($AL132:$AL132)+SUM($AP132:$AP132)+SUM($AT132:$AT132)+SUM($AX132:$AX132)+SUM($BB132:$BB132)+SUM($BF132:$BF132)</f>
        <v>0</v>
      </c>
      <c r="DD132" s="321">
        <f>IF($O132=1,BP$6,0)+IF($P132=1,BL$6,0)</f>
        <v>0</v>
      </c>
      <c r="DE132" s="321">
        <f>IF(($O132)=2,BP$6,0)+IF(($P132)=2,BL$6,0)</f>
        <v>0</v>
      </c>
      <c r="DF132" s="321">
        <f>IF(($O132)=3,BP$6,0)+IF(($P132)=3,BL$6,0)</f>
        <v>0</v>
      </c>
      <c r="DG132" s="321">
        <f>IF(($O132)=4,BP$6,0)+IF(($P132)=4,BL$6,0)</f>
        <v>0</v>
      </c>
      <c r="DH132" s="321">
        <f>IF(($O132)=5,BP$6,0)+IF(($P132)=5,BL$6,0)</f>
        <v>0</v>
      </c>
      <c r="DI132" s="321">
        <f>IF(($O132)=6,BP$6,0)+IF(($P132)=6,BL$6,0)</f>
        <v>0</v>
      </c>
      <c r="DJ132" s="321">
        <f>IF(($O132)=7,BP$6,0)+IF(($P132)=7,BL$6,0)</f>
        <v>0</v>
      </c>
      <c r="DK132" s="321">
        <f>IF(($O132)=8,BP$6,0)+IF(($P132)=8,BL$6,0)</f>
        <v>0</v>
      </c>
      <c r="DL132" s="322">
        <f>SUM(DD132:DK132)</f>
        <v>0</v>
      </c>
    </row>
    <row r="133" spans="1:124" s="19" customFormat="1" hidden="1" x14ac:dyDescent="0.2">
      <c r="A133"/>
      <c r="B133" s="132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9">
        <f>SUM(BW133:CD133)</f>
        <v>0</v>
      </c>
      <c r="CF133" s="309">
        <f>MAX(BW133:CD133)</f>
        <v>0</v>
      </c>
      <c r="DC133" s="314">
        <f>SUM($AD133:$AD133)+SUM($AH133:$AH133)+SUM($AL133:$AL133)+SUM($AP133:$AP133)+SUM($AT133:$AT133)+SUM($AX133:$AX133)+SUM($BB133:$BB133)+SUM($BF133:$BF133)</f>
        <v>0</v>
      </c>
      <c r="DD133" s="321">
        <f>IF($O133=1,BP$6,0)+IF($P133=1,BL$6,0)</f>
        <v>0</v>
      </c>
      <c r="DE133" s="321">
        <f>IF(($O133)=2,BP$6,0)+IF(($P133)=2,BL$6,0)</f>
        <v>0</v>
      </c>
      <c r="DF133" s="321">
        <f>IF(($O133)=3,BP$6,0)+IF(($P133)=3,BL$6,0)</f>
        <v>0</v>
      </c>
      <c r="DG133" s="321">
        <f>IF(($O133)=4,BP$6,0)+IF(($P133)=4,BL$6,0)</f>
        <v>0</v>
      </c>
      <c r="DH133" s="321">
        <f>IF(($O133)=5,BP$6,0)+IF(($P133)=5,BL$6,0)</f>
        <v>0</v>
      </c>
      <c r="DI133" s="321">
        <f>IF(($O133)=6,BP$6,0)+IF(($P133)=6,BL$6,0)</f>
        <v>0</v>
      </c>
      <c r="DJ133" s="321">
        <f>IF(($O133)=7,BP$6,0)+IF(($P133)=7,BL$6,0)</f>
        <v>0</v>
      </c>
      <c r="DK133" s="321">
        <f>IF(($O133)=8,BP$6,0)+IF(($P133)=8,BL$6,0)</f>
        <v>0</v>
      </c>
      <c r="DL133" s="322">
        <f>SUM(DD133:DK133)</f>
        <v>0</v>
      </c>
    </row>
    <row r="134" spans="1:124" s="19" customFormat="1" ht="13.5" hidden="1" customHeight="1" x14ac:dyDescent="0.2">
      <c r="A134"/>
      <c r="B134" s="132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5">
        <f t="shared" si="210"/>
        <v>0</v>
      </c>
      <c r="CF134" s="225"/>
    </row>
    <row r="135" spans="1:124" s="19" customFormat="1" ht="21" customHeight="1" x14ac:dyDescent="0.2">
      <c r="A135" s="349"/>
      <c r="B135" s="350"/>
      <c r="C135" s="740" t="str">
        <f>'ПЛАН НАВЧАЛЬНОГО ПРОЦЕСУ ДЕННА'!C135:AP135</f>
        <v>ІНФОРМАЦІЙНА ЧАСТИНА</v>
      </c>
      <c r="D135" s="740"/>
      <c r="E135" s="740"/>
      <c r="F135" s="740"/>
      <c r="G135" s="740"/>
      <c r="H135" s="740"/>
      <c r="I135" s="740"/>
      <c r="J135" s="740"/>
      <c r="K135" s="740"/>
      <c r="L135" s="740"/>
      <c r="M135" s="740"/>
      <c r="N135" s="740"/>
      <c r="O135" s="740"/>
      <c r="P135" s="740"/>
      <c r="Q135" s="740"/>
      <c r="R135" s="740"/>
      <c r="S135" s="740"/>
      <c r="T135" s="740"/>
      <c r="U135" s="740"/>
      <c r="V135" s="741"/>
      <c r="W135" s="741"/>
      <c r="X135" s="741"/>
      <c r="Y135" s="741"/>
      <c r="Z135" s="741"/>
      <c r="AA135" s="741"/>
      <c r="AB135" s="741"/>
      <c r="AC135" s="741"/>
      <c r="AD135" s="740"/>
      <c r="AE135" s="740"/>
      <c r="AF135" s="740"/>
      <c r="AG135" s="740"/>
      <c r="AH135" s="740"/>
      <c r="AI135" s="740"/>
      <c r="AJ135" s="740"/>
      <c r="AK135" s="740"/>
      <c r="AL135" s="740"/>
      <c r="AM135" s="740"/>
      <c r="AN135" s="740"/>
      <c r="AO135" s="740"/>
      <c r="AP135" s="740"/>
      <c r="AQ135" s="351"/>
      <c r="AR135" s="351"/>
      <c r="AS135" s="352"/>
      <c r="AT135" s="352"/>
      <c r="AU135" s="352"/>
      <c r="AV135" s="352"/>
      <c r="AW135" s="352"/>
      <c r="AX135" s="352"/>
      <c r="AY135" s="352"/>
      <c r="AZ135" s="352"/>
      <c r="BA135" s="352"/>
      <c r="BB135" s="352"/>
      <c r="BC135" s="352"/>
      <c r="BD135" s="352"/>
      <c r="BE135" s="352"/>
      <c r="BF135" s="352"/>
      <c r="BG135" s="352"/>
      <c r="BH135" s="352"/>
      <c r="BI135" s="352"/>
      <c r="BJ135" s="24"/>
      <c r="CE135" s="211"/>
      <c r="CF135" s="225"/>
    </row>
    <row r="136" spans="1:124" s="19" customFormat="1" ht="13.5" customHeight="1" x14ac:dyDescent="0.2">
      <c r="A136" s="353"/>
      <c r="B136" s="354" t="str">
        <f>'ПЛАН НАВЧАЛЬНОГО ПРОЦЕСУ ДЕННА'!B136</f>
        <v>ВИРОБНИЧІ ПРАКТИКИ</v>
      </c>
      <c r="C136" s="355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7"/>
      <c r="R136" s="188"/>
      <c r="S136" s="188"/>
      <c r="T136" s="173"/>
      <c r="U136" s="173"/>
      <c r="V136" s="668" t="s">
        <v>284</v>
      </c>
      <c r="W136" s="668"/>
      <c r="X136" s="668"/>
      <c r="Y136" s="668"/>
      <c r="Z136" s="668"/>
      <c r="AA136" s="668"/>
      <c r="AB136" s="668"/>
      <c r="AC136" s="668"/>
      <c r="AD136" s="626">
        <f>IF(AD9&gt;0,(AD103+AE103+AF103),0)</f>
        <v>30</v>
      </c>
      <c r="AE136" s="626"/>
      <c r="AF136" s="626"/>
      <c r="AG136" s="627"/>
      <c r="AH136" s="626">
        <f>IF(AH9&gt;0,(AH103+AI103+AJ103),0)</f>
        <v>18</v>
      </c>
      <c r="AI136" s="626"/>
      <c r="AJ136" s="626"/>
      <c r="AK136" s="627"/>
      <c r="AL136" s="626">
        <f>IF(AL9&gt;0,(AL103+AM103+AN103),0)</f>
        <v>4</v>
      </c>
      <c r="AM136" s="626"/>
      <c r="AN136" s="626"/>
      <c r="AO136" s="627"/>
      <c r="AP136" s="626">
        <f>IF(AP9&gt;0,(AP103+AQ103+AR103),0)</f>
        <v>0</v>
      </c>
      <c r="AQ136" s="626"/>
      <c r="AR136" s="626"/>
      <c r="AS136" s="627"/>
      <c r="AT136" s="603">
        <f t="shared" ref="AT136" si="211">(AT129+AU129+AV129)</f>
        <v>0</v>
      </c>
      <c r="AU136" s="603"/>
      <c r="AV136" s="603"/>
      <c r="AW136" s="604"/>
      <c r="AX136" s="603">
        <f t="shared" ref="AX136" si="212">(AX129+AY129+AZ129)</f>
        <v>0</v>
      </c>
      <c r="AY136" s="603"/>
      <c r="AZ136" s="603"/>
      <c r="BA136" s="604"/>
      <c r="BB136" s="603">
        <f t="shared" ref="BB136" si="213">(BB129+BC129+BD129)</f>
        <v>0</v>
      </c>
      <c r="BC136" s="603"/>
      <c r="BD136" s="603"/>
      <c r="BE136" s="604"/>
      <c r="BF136" s="603">
        <f t="shared" ref="BF136" si="214">(BF129+BG129+BH129)</f>
        <v>0</v>
      </c>
      <c r="BG136" s="603"/>
      <c r="BH136" s="603"/>
      <c r="BI136" s="604"/>
      <c r="BJ136" s="21"/>
      <c r="BL136" s="682" t="s">
        <v>87</v>
      </c>
      <c r="BM136" s="682"/>
      <c r="BN136" s="682"/>
      <c r="BO136" s="682"/>
      <c r="BP136" s="682"/>
      <c r="BQ136" s="682"/>
      <c r="BR136" s="682"/>
      <c r="BS136" s="682"/>
      <c r="BW136" s="675"/>
      <c r="BX136" s="675"/>
      <c r="BY136" s="675"/>
      <c r="BZ136" s="675"/>
      <c r="CA136" s="675"/>
      <c r="CB136" s="675"/>
      <c r="CC136" s="675"/>
      <c r="CD136" s="675"/>
      <c r="CE136" s="211"/>
      <c r="CF136" s="225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">
      <c r="A137" s="22" t="str">
        <f>'ПЛАН НАВЧАЛЬНОГО ПРОЦЕСУ ДЕННА'!A137</f>
        <v>№</v>
      </c>
      <c r="B137" s="679" t="str">
        <f>'ПЛАН НАВЧАЛЬНОГО ПРОЦЕСУ ДЕННА'!B137:C137</f>
        <v>Назва</v>
      </c>
      <c r="C137" s="679"/>
      <c r="D137" s="624" t="str">
        <f>'ПЛАН НАВЧАЛЬНОГО ПРОЦЕСУ ДЕННА'!D137:K137</f>
        <v>Семестр</v>
      </c>
      <c r="E137" s="624"/>
      <c r="F137" s="624"/>
      <c r="G137" s="624"/>
      <c r="H137" s="624"/>
      <c r="I137" s="624"/>
      <c r="J137" s="624"/>
      <c r="K137" s="625"/>
      <c r="L137" s="623" t="str">
        <f>'ПЛАН НАВЧАЛЬНОГО ПРОЦЕСУ ДЕННА'!L137:O137</f>
        <v>Кіль. Тижн</v>
      </c>
      <c r="M137" s="624"/>
      <c r="N137" s="624"/>
      <c r="O137" s="625"/>
      <c r="P137" s="623" t="str">
        <f>'ПЛАН НАВЧАЛЬНОГО ПРОЦЕСУ ДЕННА'!P137:S137</f>
        <v>Кредитів</v>
      </c>
      <c r="Q137" s="624"/>
      <c r="R137" s="624"/>
      <c r="S137" s="625"/>
      <c r="T137" s="173"/>
      <c r="U137" s="173"/>
      <c r="V137" s="665" t="s">
        <v>266</v>
      </c>
      <c r="W137" s="666"/>
      <c r="X137" s="669"/>
      <c r="Y137" s="662" t="s">
        <v>273</v>
      </c>
      <c r="Z137" s="670"/>
      <c r="AA137" s="670"/>
      <c r="AB137" s="671"/>
      <c r="AC137" s="170">
        <f>DC80</f>
        <v>0</v>
      </c>
      <c r="AD137" s="605">
        <f>DD80</f>
        <v>0</v>
      </c>
      <c r="AE137" s="606"/>
      <c r="AF137" s="606"/>
      <c r="AG137" s="607"/>
      <c r="AH137" s="605">
        <f>DE80</f>
        <v>0</v>
      </c>
      <c r="AI137" s="606"/>
      <c r="AJ137" s="606"/>
      <c r="AK137" s="607"/>
      <c r="AL137" s="605">
        <f>DF80</f>
        <v>0</v>
      </c>
      <c r="AM137" s="606"/>
      <c r="AN137" s="606"/>
      <c r="AO137" s="607"/>
      <c r="AP137" s="605">
        <f>DG80</f>
        <v>0</v>
      </c>
      <c r="AQ137" s="606"/>
      <c r="AR137" s="606"/>
      <c r="AS137" s="607"/>
      <c r="AT137" s="605">
        <f>DH80</f>
        <v>0</v>
      </c>
      <c r="AU137" s="606"/>
      <c r="AV137" s="606"/>
      <c r="AW137" s="607"/>
      <c r="AX137" s="605">
        <f>DI80</f>
        <v>0</v>
      </c>
      <c r="AY137" s="606"/>
      <c r="AZ137" s="606"/>
      <c r="BA137" s="607"/>
      <c r="BB137" s="605">
        <f>DJ80</f>
        <v>0</v>
      </c>
      <c r="BC137" s="606"/>
      <c r="BD137" s="606"/>
      <c r="BE137" s="607"/>
      <c r="BF137" s="605">
        <f>DK80</f>
        <v>0</v>
      </c>
      <c r="BG137" s="606"/>
      <c r="BH137" s="606"/>
      <c r="BI137" s="607"/>
      <c r="BJ137" s="21"/>
      <c r="BK137"/>
      <c r="BL137" s="80">
        <f t="shared" ref="BL137:BS137" si="215">CQ69+CQ126+CQ88</f>
        <v>3</v>
      </c>
      <c r="BM137" s="80">
        <f t="shared" si="215"/>
        <v>5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11"/>
      <c r="CF137" s="225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">
      <c r="A138" s="22">
        <f>'ПЛАН НАВЧАЛЬНОГО ПРОЦЕСУ ДЕННА'!A138</f>
        <v>1</v>
      </c>
      <c r="B138" s="628" t="str">
        <f>'ПЛАН НАВЧАЛЬНОГО ПРОЦЕСУ ДЕННА'!B138:C138</f>
        <v>Переддипломна</v>
      </c>
      <c r="C138" s="628"/>
      <c r="D138" s="631" t="str">
        <f>'ПЛАН НАВЧАЛЬНОГО ПРОЦЕСУ ДЕННА'!D138:K138</f>
        <v>3</v>
      </c>
      <c r="E138" s="631"/>
      <c r="F138" s="631"/>
      <c r="G138" s="631"/>
      <c r="H138" s="631"/>
      <c r="I138" s="631"/>
      <c r="J138" s="631"/>
      <c r="K138" s="631"/>
      <c r="L138" s="629">
        <f>'ПЛАН НАВЧАЛЬНОГО ПРОЦЕСУ ДЕННА'!L138:O138</f>
        <v>4</v>
      </c>
      <c r="M138" s="630"/>
      <c r="N138" s="630"/>
      <c r="O138" s="630"/>
      <c r="P138" s="667">
        <f>'ПЛАН НАВЧАЛЬНОГО ПРОЦЕСУ ДЕННА'!P138:S138</f>
        <v>7.2</v>
      </c>
      <c r="Q138" s="630"/>
      <c r="R138" s="630"/>
      <c r="S138" s="630"/>
      <c r="T138" s="173"/>
      <c r="U138" s="173"/>
      <c r="V138" s="254"/>
      <c r="W138" s="255"/>
      <c r="X138" s="256"/>
      <c r="Y138" s="662" t="s">
        <v>274</v>
      </c>
      <c r="Z138" s="670"/>
      <c r="AA138" s="670"/>
      <c r="AB138" s="671"/>
      <c r="AC138" s="171">
        <f>DL80</f>
        <v>1</v>
      </c>
      <c r="AD138" s="605">
        <f>DM80</f>
        <v>1</v>
      </c>
      <c r="AE138" s="606"/>
      <c r="AF138" s="606"/>
      <c r="AG138" s="607"/>
      <c r="AH138" s="605">
        <f>DN80</f>
        <v>0</v>
      </c>
      <c r="AI138" s="606"/>
      <c r="AJ138" s="606"/>
      <c r="AK138" s="607"/>
      <c r="AL138" s="605">
        <f>DO80</f>
        <v>0</v>
      </c>
      <c r="AM138" s="606"/>
      <c r="AN138" s="606"/>
      <c r="AO138" s="607"/>
      <c r="AP138" s="605">
        <f>DP80</f>
        <v>0</v>
      </c>
      <c r="AQ138" s="606"/>
      <c r="AR138" s="606"/>
      <c r="AS138" s="607"/>
      <c r="AT138" s="605">
        <f>DQ80</f>
        <v>0</v>
      </c>
      <c r="AU138" s="606"/>
      <c r="AV138" s="606"/>
      <c r="AW138" s="607"/>
      <c r="AX138" s="605">
        <f>DR80</f>
        <v>0</v>
      </c>
      <c r="AY138" s="606"/>
      <c r="AZ138" s="606"/>
      <c r="BA138" s="607"/>
      <c r="BB138" s="605">
        <f>DS80</f>
        <v>0</v>
      </c>
      <c r="BC138" s="606"/>
      <c r="BD138" s="606"/>
      <c r="BE138" s="607"/>
      <c r="BF138" s="605">
        <f>DT80</f>
        <v>0</v>
      </c>
      <c r="BG138" s="606"/>
      <c r="BH138" s="606"/>
      <c r="BI138" s="607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1"/>
      <c r="CF138" s="225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">
      <c r="A139" s="22">
        <f>'ПЛАН НАВЧАЛЬНОГО ПРОЦЕСУ ДЕННА'!A139</f>
        <v>2</v>
      </c>
      <c r="B139" s="628">
        <f>'ПЛАН НАВЧАЛЬНОГО ПРОЦЕСУ ДЕННА'!B139:C139</f>
        <v>0</v>
      </c>
      <c r="C139" s="628"/>
      <c r="D139" s="631" t="str">
        <f>'ПЛАН НАВЧАЛЬНОГО ПРОЦЕСУ ДЕННА'!D139:K139</f>
        <v/>
      </c>
      <c r="E139" s="631"/>
      <c r="F139" s="631"/>
      <c r="G139" s="631"/>
      <c r="H139" s="631"/>
      <c r="I139" s="631"/>
      <c r="J139" s="631"/>
      <c r="K139" s="631"/>
      <c r="L139" s="629">
        <f>'ПЛАН НАВЧАЛЬНОГО ПРОЦЕСУ ДЕННА'!L139:O139</f>
        <v>0</v>
      </c>
      <c r="M139" s="630"/>
      <c r="N139" s="630"/>
      <c r="O139" s="630"/>
      <c r="P139" s="667">
        <f>'ПЛАН НАВЧАЛЬНОГО ПРОЦЕСУ ДЕННА'!P139:S139</f>
        <v>0</v>
      </c>
      <c r="Q139" s="630"/>
      <c r="R139" s="630"/>
      <c r="S139" s="630"/>
      <c r="T139" s="173"/>
      <c r="U139" s="173"/>
      <c r="V139" s="254"/>
      <c r="W139" s="255"/>
      <c r="X139" s="256"/>
      <c r="Y139" s="662" t="s">
        <v>275</v>
      </c>
      <c r="Z139" s="670"/>
      <c r="AA139" s="670"/>
      <c r="AB139" s="671"/>
      <c r="AC139" s="171">
        <f>SUM(AD139:BF139)</f>
        <v>14</v>
      </c>
      <c r="AD139" s="605">
        <f>DX69</f>
        <v>8</v>
      </c>
      <c r="AE139" s="606"/>
      <c r="AF139" s="606"/>
      <c r="AG139" s="607"/>
      <c r="AH139" s="605">
        <f>DY69</f>
        <v>5</v>
      </c>
      <c r="AI139" s="606"/>
      <c r="AJ139" s="606"/>
      <c r="AK139" s="607"/>
      <c r="AL139" s="605">
        <f>DZ69</f>
        <v>1</v>
      </c>
      <c r="AM139" s="606"/>
      <c r="AN139" s="606"/>
      <c r="AO139" s="607"/>
      <c r="AP139" s="605">
        <f>EA69</f>
        <v>0</v>
      </c>
      <c r="AQ139" s="606"/>
      <c r="AR139" s="606"/>
      <c r="AS139" s="607"/>
      <c r="AT139" s="605">
        <f>EB69</f>
        <v>0</v>
      </c>
      <c r="AU139" s="606"/>
      <c r="AV139" s="606"/>
      <c r="AW139" s="607"/>
      <c r="AX139" s="605">
        <f>EC69</f>
        <v>0</v>
      </c>
      <c r="AY139" s="606"/>
      <c r="AZ139" s="606"/>
      <c r="BA139" s="607"/>
      <c r="BB139" s="605">
        <f>ED69</f>
        <v>0</v>
      </c>
      <c r="BC139" s="606"/>
      <c r="BD139" s="606"/>
      <c r="BE139" s="607"/>
      <c r="BF139" s="605">
        <f>EE69</f>
        <v>0</v>
      </c>
      <c r="BG139" s="606"/>
      <c r="BH139" s="606"/>
      <c r="BI139" s="607"/>
      <c r="BJ139" s="21"/>
      <c r="BK139"/>
      <c r="BL139" s="660" t="s">
        <v>111</v>
      </c>
      <c r="BM139" s="660"/>
      <c r="BN139" s="660"/>
      <c r="BO139" s="660"/>
      <c r="BP139" s="660"/>
      <c r="BQ139" s="660"/>
      <c r="BR139" s="660"/>
      <c r="BS139" s="660"/>
      <c r="BW139"/>
      <c r="BX139"/>
      <c r="BY139"/>
      <c r="BZ139"/>
      <c r="CA139"/>
      <c r="CB139"/>
      <c r="CC139"/>
      <c r="CD139"/>
      <c r="CE139" s="211"/>
      <c r="CF139" s="225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">
      <c r="A140" s="22">
        <f>'ПЛАН НАВЧАЛЬНОГО ПРОЦЕСУ ДЕННА'!A140</f>
        <v>3</v>
      </c>
      <c r="B140" s="628">
        <f>'ПЛАН НАВЧАЛЬНОГО ПРОЦЕСУ ДЕННА'!B140:C140</f>
        <v>0</v>
      </c>
      <c r="C140" s="628"/>
      <c r="D140" s="631" t="str">
        <f>'ПЛАН НАВЧАЛЬНОГО ПРОЦЕСУ ДЕННА'!D140:K140</f>
        <v/>
      </c>
      <c r="E140" s="631"/>
      <c r="F140" s="631"/>
      <c r="G140" s="631"/>
      <c r="H140" s="631"/>
      <c r="I140" s="631"/>
      <c r="J140" s="631"/>
      <c r="K140" s="631"/>
      <c r="L140" s="629">
        <f>'ПЛАН НАВЧАЛЬНОГО ПРОЦЕСУ ДЕННА'!L140:O140</f>
        <v>0</v>
      </c>
      <c r="M140" s="630"/>
      <c r="N140" s="630"/>
      <c r="O140" s="630"/>
      <c r="P140" s="667">
        <f>'ПЛАН НАВЧАЛЬНОГО ПРОЦЕСУ ДЕННА'!P140:S140</f>
        <v>0</v>
      </c>
      <c r="Q140" s="630"/>
      <c r="R140" s="630"/>
      <c r="S140" s="630"/>
      <c r="T140" s="173"/>
      <c r="U140" s="173"/>
      <c r="V140" s="254"/>
      <c r="W140" s="255"/>
      <c r="X140" s="256"/>
      <c r="Y140" s="662" t="s">
        <v>276</v>
      </c>
      <c r="Z140" s="670"/>
      <c r="AA140" s="670"/>
      <c r="AB140" s="671"/>
      <c r="AC140" s="171">
        <f>SUM(AD140:BF140)</f>
        <v>9</v>
      </c>
      <c r="AD140" s="608">
        <f>BL140</f>
        <v>5</v>
      </c>
      <c r="AE140" s="609"/>
      <c r="AF140" s="609"/>
      <c r="AG140" s="610"/>
      <c r="AH140" s="608">
        <f>BM140</f>
        <v>3</v>
      </c>
      <c r="AI140" s="609"/>
      <c r="AJ140" s="609"/>
      <c r="AK140" s="610"/>
      <c r="AL140" s="608">
        <f>BN140</f>
        <v>1</v>
      </c>
      <c r="AM140" s="609"/>
      <c r="AN140" s="609"/>
      <c r="AO140" s="610"/>
      <c r="AP140" s="608">
        <f>BO140</f>
        <v>0</v>
      </c>
      <c r="AQ140" s="609"/>
      <c r="AR140" s="609"/>
      <c r="AS140" s="610"/>
      <c r="AT140" s="608">
        <f>BP140</f>
        <v>0</v>
      </c>
      <c r="AU140" s="609"/>
      <c r="AV140" s="609"/>
      <c r="AW140" s="610"/>
      <c r="AX140" s="608">
        <f>BQ140</f>
        <v>0</v>
      </c>
      <c r="AY140" s="609"/>
      <c r="AZ140" s="609"/>
      <c r="BA140" s="610"/>
      <c r="BB140" s="608">
        <f>BR140</f>
        <v>0</v>
      </c>
      <c r="BC140" s="609"/>
      <c r="BD140" s="609"/>
      <c r="BE140" s="610"/>
      <c r="BF140" s="608">
        <f>BS140</f>
        <v>0</v>
      </c>
      <c r="BG140" s="609"/>
      <c r="BH140" s="609"/>
      <c r="BI140" s="610"/>
      <c r="BJ140" s="21"/>
      <c r="BK140"/>
      <c r="BL140" s="80">
        <f t="shared" ref="BL140:BS140" si="216">CH69+CH126</f>
        <v>5</v>
      </c>
      <c r="BM140" s="80">
        <f t="shared" si="216"/>
        <v>3</v>
      </c>
      <c r="BN140" s="80">
        <f t="shared" si="216"/>
        <v>1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11"/>
      <c r="CF140" s="225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">
      <c r="A141" s="22">
        <f>'ПЛАН НАВЧАЛЬНОГО ПРОЦЕСУ ДЕННА'!A141</f>
        <v>4</v>
      </c>
      <c r="B141" s="628">
        <f>'ПЛАН НАВЧАЛЬНОГО ПРОЦЕСУ ДЕННА'!B141:C141</f>
        <v>0</v>
      </c>
      <c r="C141" s="628"/>
      <c r="D141" s="631" t="str">
        <f>'ПЛАН НАВЧАЛЬНОГО ПРОЦЕСУ ДЕННА'!D141:K141</f>
        <v/>
      </c>
      <c r="E141" s="631"/>
      <c r="F141" s="631"/>
      <c r="G141" s="631"/>
      <c r="H141" s="631"/>
      <c r="I141" s="631"/>
      <c r="J141" s="631"/>
      <c r="K141" s="631"/>
      <c r="L141" s="629">
        <f>'ПЛАН НАВЧАЛЬНОГО ПРОЦЕСУ ДЕННА'!L141:O141</f>
        <v>0</v>
      </c>
      <c r="M141" s="630"/>
      <c r="N141" s="630"/>
      <c r="O141" s="630"/>
      <c r="P141" s="667">
        <f>'ПЛАН НАВЧАЛЬНОГО ПРОЦЕСУ ДЕННА'!P141:S141</f>
        <v>0</v>
      </c>
      <c r="Q141" s="630"/>
      <c r="R141" s="630"/>
      <c r="S141" s="630"/>
      <c r="T141" s="173"/>
      <c r="U141" s="173"/>
      <c r="V141" s="257"/>
      <c r="W141" s="258"/>
      <c r="X141" s="259"/>
      <c r="Y141" s="662" t="s">
        <v>277</v>
      </c>
      <c r="Z141" s="670"/>
      <c r="AA141" s="670"/>
      <c r="AB141" s="671"/>
      <c r="AC141" s="171">
        <f>SUM(AD141:BF141)</f>
        <v>11</v>
      </c>
      <c r="AD141" s="608">
        <f>BL137</f>
        <v>3</v>
      </c>
      <c r="AE141" s="609"/>
      <c r="AF141" s="609"/>
      <c r="AG141" s="610"/>
      <c r="AH141" s="608">
        <f>BM137</f>
        <v>5</v>
      </c>
      <c r="AI141" s="609"/>
      <c r="AJ141" s="609"/>
      <c r="AK141" s="610"/>
      <c r="AL141" s="608">
        <f>BN137</f>
        <v>3</v>
      </c>
      <c r="AM141" s="609"/>
      <c r="AN141" s="609"/>
      <c r="AO141" s="610"/>
      <c r="AP141" s="608">
        <f>BO137</f>
        <v>0</v>
      </c>
      <c r="AQ141" s="609"/>
      <c r="AR141" s="609"/>
      <c r="AS141" s="610"/>
      <c r="AT141" s="608">
        <f>BP137</f>
        <v>0</v>
      </c>
      <c r="AU141" s="609"/>
      <c r="AV141" s="609"/>
      <c r="AW141" s="610"/>
      <c r="AX141" s="608">
        <f>BQ137</f>
        <v>0</v>
      </c>
      <c r="AY141" s="609"/>
      <c r="AZ141" s="609"/>
      <c r="BA141" s="610"/>
      <c r="BB141" s="608">
        <f>BR137</f>
        <v>0</v>
      </c>
      <c r="BC141" s="609"/>
      <c r="BD141" s="609"/>
      <c r="BE141" s="610"/>
      <c r="BF141" s="608">
        <f>BS137</f>
        <v>0</v>
      </c>
      <c r="BG141" s="609"/>
      <c r="BH141" s="609"/>
      <c r="BI141" s="610"/>
      <c r="BJ141" s="21"/>
      <c r="BK141"/>
      <c r="BL141" s="661" t="s">
        <v>112</v>
      </c>
      <c r="BM141" s="661"/>
      <c r="BN141" s="661"/>
      <c r="BO141" s="661"/>
      <c r="BP141" s="661"/>
      <c r="BQ141" s="661"/>
      <c r="BR141" s="661"/>
      <c r="BS141" s="661"/>
      <c r="BW141"/>
      <c r="BX141"/>
      <c r="BY141"/>
      <c r="BZ141"/>
      <c r="CA141"/>
      <c r="CB141"/>
      <c r="CC141"/>
      <c r="CD141"/>
      <c r="CE141" s="211"/>
      <c r="CF141" s="225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">
      <c r="A142" s="22">
        <f>'ПЛАН НАВЧАЛЬНОГО ПРОЦЕСУ ДЕННА'!A142</f>
        <v>5</v>
      </c>
      <c r="B142" s="628">
        <f>'ПЛАН НАВЧАЛЬНОГО ПРОЦЕСУ ДЕННА'!B142:C142</f>
        <v>0</v>
      </c>
      <c r="C142" s="628"/>
      <c r="D142" s="631" t="str">
        <f>'ПЛАН НАВЧАЛЬНОГО ПРОЦЕСУ ДЕННА'!D142:K142</f>
        <v/>
      </c>
      <c r="E142" s="631"/>
      <c r="F142" s="631"/>
      <c r="G142" s="631"/>
      <c r="H142" s="631"/>
      <c r="I142" s="631"/>
      <c r="J142" s="631"/>
      <c r="K142" s="631"/>
      <c r="L142" s="629">
        <f>'ПЛАН НАВЧАЛЬНОГО ПРОЦЕСУ ДЕННА'!L142:O142</f>
        <v>0</v>
      </c>
      <c r="M142" s="630"/>
      <c r="N142" s="630"/>
      <c r="O142" s="630"/>
      <c r="P142" s="667">
        <f>'ПЛАН НАВЧАЛЬНОГО ПРОЦЕСУ ДЕННА'!P142:S142</f>
        <v>0</v>
      </c>
      <c r="Q142" s="630"/>
      <c r="R142" s="630"/>
      <c r="S142" s="630"/>
      <c r="T142" s="173"/>
      <c r="U142" s="173"/>
      <c r="V142" s="665" t="s">
        <v>267</v>
      </c>
      <c r="W142" s="666"/>
      <c r="X142" s="666"/>
      <c r="Y142" s="666"/>
      <c r="Z142" s="662" t="s">
        <v>269</v>
      </c>
      <c r="AA142" s="663"/>
      <c r="AB142" s="663"/>
      <c r="AC142" s="664"/>
      <c r="AD142" s="590">
        <f>AG129</f>
        <v>30</v>
      </c>
      <c r="AE142" s="591"/>
      <c r="AF142" s="591"/>
      <c r="AG142" s="592"/>
      <c r="AH142" s="590">
        <f>AK129</f>
        <v>30</v>
      </c>
      <c r="AI142" s="591"/>
      <c r="AJ142" s="591"/>
      <c r="AK142" s="592"/>
      <c r="AL142" s="590">
        <f>AO129</f>
        <v>30</v>
      </c>
      <c r="AM142" s="591"/>
      <c r="AN142" s="591"/>
      <c r="AO142" s="592"/>
      <c r="AP142" s="590">
        <f>AS129</f>
        <v>0</v>
      </c>
      <c r="AQ142" s="591"/>
      <c r="AR142" s="591"/>
      <c r="AS142" s="592"/>
      <c r="AT142" s="590">
        <f>AW129</f>
        <v>0</v>
      </c>
      <c r="AU142" s="591"/>
      <c r="AV142" s="591"/>
      <c r="AW142" s="592"/>
      <c r="AX142" s="590">
        <f>BA129</f>
        <v>0</v>
      </c>
      <c r="AY142" s="591"/>
      <c r="AZ142" s="591"/>
      <c r="BA142" s="592"/>
      <c r="BB142" s="590">
        <f>BE129</f>
        <v>0</v>
      </c>
      <c r="BC142" s="591"/>
      <c r="BD142" s="591"/>
      <c r="BE142" s="592"/>
      <c r="BF142" s="590">
        <f>BI129</f>
        <v>0</v>
      </c>
      <c r="BG142" s="591"/>
      <c r="BH142" s="591"/>
      <c r="BI142" s="592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11"/>
      <c r="CF142" s="225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">
      <c r="A143"/>
      <c r="B143" s="622" t="str">
        <f>'ПЛАН НАВЧАЛЬНОГО ПРОЦЕСУ ДЕННА'!B143:K143</f>
        <v xml:space="preserve">Разом: </v>
      </c>
      <c r="C143" s="622"/>
      <c r="D143" s="622"/>
      <c r="E143" s="622"/>
      <c r="F143" s="622"/>
      <c r="G143" s="622"/>
      <c r="H143" s="622"/>
      <c r="I143" s="622"/>
      <c r="J143" s="622"/>
      <c r="K143" s="622"/>
      <c r="L143" s="629">
        <f>SUM(L138:O142)</f>
        <v>4</v>
      </c>
      <c r="M143" s="630"/>
      <c r="N143" s="630"/>
      <c r="O143" s="630"/>
      <c r="P143" s="667">
        <f>SUM(P137:S142)</f>
        <v>7.2</v>
      </c>
      <c r="Q143" s="630"/>
      <c r="R143" s="630"/>
      <c r="S143" s="630"/>
      <c r="T143" s="173"/>
      <c r="U143" s="173"/>
      <c r="V143" s="260"/>
      <c r="W143" s="261"/>
      <c r="X143" s="261"/>
      <c r="Y143" s="261"/>
      <c r="Z143" s="662" t="s">
        <v>270</v>
      </c>
      <c r="AA143" s="663"/>
      <c r="AB143" s="663"/>
      <c r="AC143" s="664"/>
      <c r="AD143" s="657">
        <f>AD142+AH142</f>
        <v>60</v>
      </c>
      <c r="AE143" s="658"/>
      <c r="AF143" s="658"/>
      <c r="AG143" s="658"/>
      <c r="AH143" s="658"/>
      <c r="AI143" s="658"/>
      <c r="AJ143" s="658"/>
      <c r="AK143" s="659"/>
      <c r="AL143" s="657">
        <f>AL142+AP142</f>
        <v>30</v>
      </c>
      <c r="AM143" s="658"/>
      <c r="AN143" s="658"/>
      <c r="AO143" s="658"/>
      <c r="AP143" s="658"/>
      <c r="AQ143" s="658"/>
      <c r="AR143" s="658"/>
      <c r="AS143" s="659"/>
      <c r="AT143" s="657">
        <f>AT142+AX142</f>
        <v>0</v>
      </c>
      <c r="AU143" s="658"/>
      <c r="AV143" s="658"/>
      <c r="AW143" s="658"/>
      <c r="AX143" s="658"/>
      <c r="AY143" s="658"/>
      <c r="AZ143" s="658"/>
      <c r="BA143" s="659"/>
      <c r="BB143" s="657">
        <f>BB142+BF142</f>
        <v>0</v>
      </c>
      <c r="BC143" s="658"/>
      <c r="BD143" s="658"/>
      <c r="BE143" s="658"/>
      <c r="BF143" s="658"/>
      <c r="BG143" s="658"/>
      <c r="BH143" s="658"/>
      <c r="BI143" s="659"/>
      <c r="BJ143" s="21"/>
      <c r="BK143"/>
      <c r="BL143" s="661" t="s">
        <v>113</v>
      </c>
      <c r="BM143" s="661"/>
      <c r="BN143" s="661"/>
      <c r="BO143" s="661"/>
      <c r="BP143" s="661"/>
      <c r="BQ143" s="661"/>
      <c r="BR143" s="661"/>
      <c r="BS143" s="661"/>
      <c r="BW143"/>
      <c r="BX143"/>
      <c r="BY143"/>
      <c r="BZ143"/>
      <c r="CA143"/>
      <c r="CB143"/>
      <c r="CC143"/>
      <c r="CD143"/>
      <c r="CE143" s="211"/>
      <c r="CF143" s="225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695" t="s">
        <v>268</v>
      </c>
      <c r="W144" s="696"/>
      <c r="X144" s="697"/>
      <c r="Y144" s="689" t="s">
        <v>271</v>
      </c>
      <c r="Z144" s="690"/>
      <c r="AA144" s="690"/>
      <c r="AB144" s="690"/>
      <c r="AC144" s="691"/>
      <c r="AD144" s="590">
        <f>AG126</f>
        <v>0</v>
      </c>
      <c r="AE144" s="591"/>
      <c r="AF144" s="591"/>
      <c r="AG144" s="592"/>
      <c r="AH144" s="590">
        <f>AK126</f>
        <v>15</v>
      </c>
      <c r="AI144" s="591"/>
      <c r="AJ144" s="591"/>
      <c r="AK144" s="592"/>
      <c r="AL144" s="590">
        <f>AO126</f>
        <v>8</v>
      </c>
      <c r="AM144" s="591"/>
      <c r="AN144" s="591"/>
      <c r="AO144" s="592"/>
      <c r="AP144" s="590">
        <f>AS126</f>
        <v>0</v>
      </c>
      <c r="AQ144" s="591"/>
      <c r="AR144" s="591"/>
      <c r="AS144" s="592"/>
      <c r="AT144" s="590">
        <f>AW126</f>
        <v>0</v>
      </c>
      <c r="AU144" s="591"/>
      <c r="AV144" s="591"/>
      <c r="AW144" s="592"/>
      <c r="AX144" s="590">
        <f>BA126</f>
        <v>0</v>
      </c>
      <c r="AY144" s="591"/>
      <c r="AZ144" s="591"/>
      <c r="BA144" s="592"/>
      <c r="BB144" s="590">
        <f>BE126</f>
        <v>0</v>
      </c>
      <c r="BC144" s="591"/>
      <c r="BD144" s="591"/>
      <c r="BE144" s="592"/>
      <c r="BF144" s="590">
        <f>BI126</f>
        <v>0</v>
      </c>
      <c r="BG144" s="591"/>
      <c r="BH144" s="591"/>
      <c r="BI144" s="592"/>
      <c r="BJ144" s="21"/>
      <c r="BK144"/>
      <c r="BL144" s="240"/>
      <c r="BM144" s="240"/>
      <c r="BN144" s="240"/>
      <c r="BO144" s="240"/>
      <c r="BP144" s="240"/>
      <c r="BQ144" s="240"/>
      <c r="BR144" s="240"/>
      <c r="BS144" s="240"/>
      <c r="BW144"/>
      <c r="BX144"/>
      <c r="BY144"/>
      <c r="BZ144"/>
      <c r="CA144"/>
      <c r="CB144"/>
      <c r="CC144"/>
      <c r="CD144"/>
      <c r="CE144" s="211"/>
      <c r="CF144" s="225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2"/>
      <c r="W145" s="263"/>
      <c r="X145" s="264"/>
      <c r="Y145" s="692"/>
      <c r="Z145" s="693"/>
      <c r="AA145" s="693"/>
      <c r="AB145" s="693"/>
      <c r="AC145" s="694"/>
      <c r="AD145" s="707">
        <f>Y126</f>
        <v>23</v>
      </c>
      <c r="AE145" s="708"/>
      <c r="AF145" s="708"/>
      <c r="AG145" s="708"/>
      <c r="AH145" s="708"/>
      <c r="AI145" s="708"/>
      <c r="AJ145" s="708"/>
      <c r="AK145" s="708"/>
      <c r="AL145" s="708"/>
      <c r="AM145" s="708"/>
      <c r="AN145" s="708"/>
      <c r="AO145" s="708"/>
      <c r="AP145" s="708"/>
      <c r="AQ145" s="708"/>
      <c r="AR145" s="708"/>
      <c r="AS145" s="708"/>
      <c r="AT145" s="708"/>
      <c r="AU145" s="708"/>
      <c r="AV145" s="708"/>
      <c r="AW145" s="708"/>
      <c r="AX145" s="708"/>
      <c r="AY145" s="708"/>
      <c r="AZ145" s="708"/>
      <c r="BA145" s="708"/>
      <c r="BB145" s="708"/>
      <c r="BC145" s="708"/>
      <c r="BD145" s="708"/>
      <c r="BE145" s="708"/>
      <c r="BF145" s="708"/>
      <c r="BG145" s="708"/>
      <c r="BH145" s="708"/>
      <c r="BI145" s="709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218">DN80</f>
        <v>0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211"/>
      <c r="CF145" s="225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65"/>
      <c r="W146" s="266"/>
      <c r="X146" s="267"/>
      <c r="Y146" s="611" t="s">
        <v>272</v>
      </c>
      <c r="Z146" s="612"/>
      <c r="AA146" s="612"/>
      <c r="AB146" s="612"/>
      <c r="AC146" s="613"/>
      <c r="AD146" s="590">
        <f>AG91</f>
        <v>0</v>
      </c>
      <c r="AE146" s="591"/>
      <c r="AF146" s="591"/>
      <c r="AG146" s="592"/>
      <c r="AH146" s="590">
        <f t="shared" ref="AH146" si="219">AK91</f>
        <v>0</v>
      </c>
      <c r="AI146" s="591"/>
      <c r="AJ146" s="591"/>
      <c r="AK146" s="592"/>
      <c r="AL146" s="590">
        <f t="shared" ref="AL146" si="220">AO91</f>
        <v>12</v>
      </c>
      <c r="AM146" s="591"/>
      <c r="AN146" s="591"/>
      <c r="AO146" s="592"/>
      <c r="AP146" s="590">
        <f t="shared" ref="AP146" si="221">AS91</f>
        <v>0</v>
      </c>
      <c r="AQ146" s="591"/>
      <c r="AR146" s="591"/>
      <c r="AS146" s="592"/>
      <c r="AT146" s="590">
        <f t="shared" ref="AT146" si="222">AW91</f>
        <v>0</v>
      </c>
      <c r="AU146" s="591"/>
      <c r="AV146" s="591"/>
      <c r="AW146" s="592"/>
      <c r="AX146" s="590">
        <f t="shared" ref="AX146" si="223">BA91</f>
        <v>0</v>
      </c>
      <c r="AY146" s="591"/>
      <c r="AZ146" s="591"/>
      <c r="BA146" s="592"/>
      <c r="BB146" s="590">
        <f t="shared" ref="BB146" si="224">BE91</f>
        <v>0</v>
      </c>
      <c r="BC146" s="591"/>
      <c r="BD146" s="591"/>
      <c r="BE146" s="592"/>
      <c r="BF146" s="590">
        <f t="shared" ref="BF146" si="225">BI91</f>
        <v>0</v>
      </c>
      <c r="BG146" s="591"/>
      <c r="BH146" s="591"/>
      <c r="BI146" s="592"/>
      <c r="BJ146" s="24"/>
      <c r="BK146" s="33"/>
      <c r="BL146" s="656" t="s">
        <v>74</v>
      </c>
      <c r="BM146" s="656"/>
      <c r="BN146" s="656"/>
      <c r="BO146" s="656"/>
      <c r="BP146" s="656"/>
      <c r="BQ146" s="656"/>
      <c r="BR146" s="656"/>
      <c r="BS146" s="656"/>
      <c r="BW146"/>
      <c r="BX146"/>
      <c r="BY146"/>
      <c r="BZ146"/>
      <c r="CA146"/>
      <c r="CB146"/>
      <c r="CC146"/>
      <c r="CD146"/>
      <c r="CE146" s="211"/>
      <c r="CF146" s="225"/>
    </row>
    <row r="147" spans="1:255" s="19" customFormat="1" ht="14.25" customHeight="1" x14ac:dyDescent="0.2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1"/>
      <c r="CF147" s="225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1"/>
      <c r="CF148" s="225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">
      <c r="A149" s="173"/>
      <c r="B149" s="416" t="str">
        <f>'ПЛАН НАВЧАЛЬНОГО ПРОЦЕСУ ДЕННА'!B149</f>
        <v>План складено у відповідності до</v>
      </c>
      <c r="C149" s="730" t="str">
        <f>'ПЛАН НАВЧАЛЬНОГО ПРОЦЕСУ ДЕННА'!C149</f>
        <v>Освітньої програми "Облік і аудит"</v>
      </c>
      <c r="D149" s="731"/>
      <c r="E149" s="731"/>
      <c r="F149" s="731"/>
      <c r="G149" s="731"/>
      <c r="H149" s="731"/>
      <c r="I149" s="731"/>
      <c r="J149" s="731"/>
      <c r="K149" s="731"/>
      <c r="L149" s="731"/>
      <c r="M149" s="731"/>
      <c r="N149" s="731"/>
      <c r="O149" s="731"/>
      <c r="P149" s="731"/>
      <c r="Q149" s="731"/>
      <c r="R149" s="731"/>
      <c r="S149" s="731"/>
      <c r="T149" s="731"/>
      <c r="U149" s="731"/>
      <c r="V149" s="731"/>
      <c r="W149" s="731"/>
      <c r="X149" s="731"/>
      <c r="Y149" s="731"/>
      <c r="Z149" s="731"/>
      <c r="AA149" s="731"/>
      <c r="AB149" s="731"/>
      <c r="AC149" s="731"/>
      <c r="AD149" s="731"/>
      <c r="AE149" s="731"/>
      <c r="AF149" s="731"/>
      <c r="AG149" s="731"/>
      <c r="AH149" s="731"/>
      <c r="AI149" s="731"/>
      <c r="AJ149" s="731"/>
      <c r="AK149" s="731"/>
      <c r="AL149" s="731"/>
      <c r="AM149" s="731"/>
      <c r="AN149" s="731"/>
      <c r="AO149" s="731"/>
      <c r="AP149" s="731"/>
      <c r="AQ149" s="731"/>
      <c r="AR149" s="731"/>
      <c r="AS149" s="731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1"/>
      <c r="CF149" s="225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">
      <c r="A150" s="173"/>
      <c r="B150" s="416"/>
      <c r="C150" s="727" t="str">
        <f>'ПЛАН НАВЧАЛЬНОГО ПРОЦЕСУ ДЕННА'!C150:AS150</f>
        <v xml:space="preserve"> (назва освітньої програми)</v>
      </c>
      <c r="D150" s="728"/>
      <c r="E150" s="728"/>
      <c r="F150" s="728"/>
      <c r="G150" s="728"/>
      <c r="H150" s="728"/>
      <c r="I150" s="728"/>
      <c r="J150" s="728"/>
      <c r="K150" s="728"/>
      <c r="L150" s="728"/>
      <c r="M150" s="728"/>
      <c r="N150" s="728"/>
      <c r="O150" s="728"/>
      <c r="P150" s="728"/>
      <c r="Q150" s="728"/>
      <c r="R150" s="728"/>
      <c r="S150" s="728"/>
      <c r="T150" s="728"/>
      <c r="U150" s="728"/>
      <c r="V150" s="728"/>
      <c r="W150" s="728"/>
      <c r="X150" s="728"/>
      <c r="Y150" s="728"/>
      <c r="Z150" s="728"/>
      <c r="AA150" s="728"/>
      <c r="AB150" s="728"/>
      <c r="AC150" s="728"/>
      <c r="AD150" s="728"/>
      <c r="AE150" s="728"/>
      <c r="AF150" s="728"/>
      <c r="AG150" s="728"/>
      <c r="AH150" s="728"/>
      <c r="AI150" s="728"/>
      <c r="AJ150" s="728"/>
      <c r="AK150" s="728"/>
      <c r="AL150" s="729"/>
      <c r="AM150" s="729"/>
      <c r="AN150" s="729"/>
      <c r="AO150" s="729"/>
      <c r="AP150" s="729"/>
      <c r="AQ150" s="729"/>
      <c r="AR150" s="729"/>
      <c r="AS150" s="729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1"/>
      <c r="CF150" s="225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">
      <c r="A151" s="173"/>
      <c r="B151" s="417" t="str">
        <f>'ПЛАН НАВЧАЛЬНОГО ПРОЦЕСУ ДЕННА'!B151</f>
        <v>а також згідно вимог</v>
      </c>
      <c r="C151" s="730">
        <f>'ПЛАН НАВЧАЛЬНОГО ПРОЦЕСУ ДЕННА'!C151</f>
        <v>0</v>
      </c>
      <c r="D151" s="731"/>
      <c r="E151" s="731"/>
      <c r="F151" s="731"/>
      <c r="G151" s="731"/>
      <c r="H151" s="731"/>
      <c r="I151" s="731"/>
      <c r="J151" s="731"/>
      <c r="K151" s="731"/>
      <c r="L151" s="731"/>
      <c r="M151" s="731"/>
      <c r="N151" s="731"/>
      <c r="O151" s="731"/>
      <c r="P151" s="731"/>
      <c r="Q151" s="731"/>
      <c r="R151" s="731"/>
      <c r="S151" s="731"/>
      <c r="T151" s="731"/>
      <c r="U151" s="731"/>
      <c r="V151" s="731"/>
      <c r="W151" s="731"/>
      <c r="X151" s="731"/>
      <c r="Y151" s="731"/>
      <c r="Z151" s="731"/>
      <c r="AA151" s="731"/>
      <c r="AB151" s="731"/>
      <c r="AC151" s="731"/>
      <c r="AD151" s="731"/>
      <c r="AE151" s="731"/>
      <c r="AF151" s="731"/>
      <c r="AG151" s="731"/>
      <c r="AH151" s="731"/>
      <c r="AI151" s="731"/>
      <c r="AJ151" s="731"/>
      <c r="AK151" s="731"/>
      <c r="AL151" s="731"/>
      <c r="AM151" s="731"/>
      <c r="AN151" s="731"/>
      <c r="AO151" s="731"/>
      <c r="AP151" s="731"/>
      <c r="AQ151" s="731"/>
      <c r="AR151" s="731"/>
      <c r="AS151" s="731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358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">
      <c r="A152" s="173"/>
      <c r="B152" s="361"/>
      <c r="C152" s="727" t="str">
        <f>'ПЛАН НАВЧАЛЬНОГО ПРОЦЕСУ ДЕННА'!C152:AS152</f>
        <v xml:space="preserve"> (назва професійного стандарту, за наявності)</v>
      </c>
      <c r="D152" s="728"/>
      <c r="E152" s="728"/>
      <c r="F152" s="728"/>
      <c r="G152" s="728"/>
      <c r="H152" s="728"/>
      <c r="I152" s="728"/>
      <c r="J152" s="728"/>
      <c r="K152" s="728"/>
      <c r="L152" s="728"/>
      <c r="M152" s="728"/>
      <c r="N152" s="728"/>
      <c r="O152" s="728"/>
      <c r="P152" s="728"/>
      <c r="Q152" s="728"/>
      <c r="R152" s="728"/>
      <c r="S152" s="728"/>
      <c r="T152" s="728"/>
      <c r="U152" s="728"/>
      <c r="V152" s="728"/>
      <c r="W152" s="728"/>
      <c r="X152" s="728"/>
      <c r="Y152" s="728"/>
      <c r="Z152" s="728"/>
      <c r="AA152" s="728"/>
      <c r="AB152" s="728"/>
      <c r="AC152" s="728"/>
      <c r="AD152" s="728"/>
      <c r="AE152" s="728"/>
      <c r="AF152" s="728"/>
      <c r="AG152" s="728"/>
      <c r="AH152" s="728"/>
      <c r="AI152" s="728"/>
      <c r="AJ152" s="728"/>
      <c r="AK152" s="728"/>
      <c r="AL152" s="729"/>
      <c r="AM152" s="729"/>
      <c r="AN152" s="729"/>
      <c r="AO152" s="729"/>
      <c r="AP152" s="729"/>
      <c r="AQ152" s="729"/>
      <c r="AR152" s="729"/>
      <c r="AS152" s="729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358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">
      <c r="A153"/>
      <c r="B153" s="362" t="str">
        <f>'ПЛАН НАВЧАЛЬНОГО ПРОЦЕСУ ДЕННА'!B153</f>
        <v>Гарант освітньої програми</v>
      </c>
      <c r="C153" s="738"/>
      <c r="D153" s="738"/>
      <c r="E153" s="738"/>
      <c r="F153" s="738"/>
      <c r="G153" s="738"/>
      <c r="H153" s="738"/>
      <c r="J153" s="735" t="str">
        <f>'ПЛАН НАВЧАЛЬНОГО ПРОЦЕСУ ДЕННА'!J153:W153</f>
        <v>д.е.н., проф. Клюс Ю.І.</v>
      </c>
      <c r="K153" s="735"/>
      <c r="L153" s="735"/>
      <c r="M153" s="735"/>
      <c r="N153" s="735"/>
      <c r="O153" s="735"/>
      <c r="P153" s="735"/>
      <c r="Q153" s="735"/>
      <c r="R153" s="735"/>
      <c r="S153" s="735"/>
      <c r="T153" s="735"/>
      <c r="U153" s="735"/>
      <c r="V153" s="735"/>
      <c r="W153" s="735"/>
      <c r="X153" s="736"/>
      <c r="Y153" s="736"/>
      <c r="Z153" s="736"/>
      <c r="AA153" s="736"/>
      <c r="AB153" s="173"/>
      <c r="AC153" s="173"/>
      <c r="AD153" s="364" t="str">
        <f>'ПЛАН НАВЧАЛЬНОГО ПРОЦЕСУ ДЕННА'!AD153</f>
        <v>Кафедра</v>
      </c>
      <c r="AF153" s="732" t="str">
        <f>'ПЛАН НАВЧАЛЬНОГО ПРОЦЕСУ ДЕННА'!AF153:AP153</f>
        <v>обліку і оподаткування</v>
      </c>
      <c r="AG153" s="733"/>
      <c r="AH153" s="733"/>
      <c r="AI153" s="733"/>
      <c r="AJ153" s="733"/>
      <c r="AK153" s="733"/>
      <c r="AL153" s="733"/>
      <c r="AM153" s="733"/>
      <c r="AN153" s="733"/>
      <c r="AO153" s="733"/>
      <c r="AP153" s="733"/>
      <c r="AQ153" s="734"/>
      <c r="AR153" s="734"/>
      <c r="AS153" s="734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173"/>
      <c r="BI153" s="173"/>
      <c r="BJ153" s="358"/>
      <c r="BK153"/>
      <c r="BL153" s="172">
        <f>COUNTIF($Q$15:$W$68,1)+COUNTIF($Q$106:$W$125,1)</f>
        <v>8</v>
      </c>
      <c r="BM153" s="172">
        <f>COUNTIF($Q$15:$W$68,2)+COUNTIF($Q$106:$W$125,2)</f>
        <v>5</v>
      </c>
      <c r="BN153" s="172">
        <f>COUNTIF($Q$15:$W$68,3)+COUNTIF($Q$106:$W$125,3)</f>
        <v>1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1"/>
      <c r="CF153" s="225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5"/>
      <c r="C154" s="728" t="str">
        <f>'ПЛАН НАВЧАЛЬНОГО ПРОЦЕСУ ДЕННА'!C154:H154</f>
        <v>(підпис)</v>
      </c>
      <c r="D154" s="728"/>
      <c r="E154" s="728"/>
      <c r="F154" s="728"/>
      <c r="G154" s="728"/>
      <c r="H154" s="737"/>
      <c r="J154" s="728" t="str">
        <f>'ПЛАН НАВЧАЛЬНОГО ПРОЦЕСУ ДЕННА'!J154:AA154</f>
        <v>(вчений ступінь, вчене звання, прізвище та ініціали)</v>
      </c>
      <c r="K154" s="728"/>
      <c r="L154" s="728"/>
      <c r="M154" s="728"/>
      <c r="N154" s="728"/>
      <c r="O154" s="728"/>
      <c r="P154" s="728"/>
      <c r="Q154" s="728"/>
      <c r="R154" s="728"/>
      <c r="S154" s="728"/>
      <c r="T154" s="728"/>
      <c r="U154" s="728"/>
      <c r="V154" s="728"/>
      <c r="W154" s="728"/>
      <c r="X154" s="737"/>
      <c r="Y154" s="737"/>
      <c r="Z154" s="737"/>
      <c r="AA154" s="737"/>
      <c r="AF154" s="498"/>
      <c r="AG154" s="498"/>
      <c r="AH154" s="498"/>
      <c r="AI154" s="498"/>
      <c r="AJ154" s="498"/>
      <c r="AK154" s="498"/>
      <c r="AL154" s="499"/>
      <c r="AM154" s="499"/>
      <c r="AN154" s="499"/>
      <c r="AO154" s="499"/>
      <c r="AP154" s="499"/>
      <c r="AQ154" s="499"/>
      <c r="AR154" s="499"/>
      <c r="AS154" s="499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72"/>
      <c r="BK154" s="23" t="s">
        <v>35</v>
      </c>
      <c r="BL154" s="96">
        <f t="shared" ref="BL154:BS154" ca="1" si="226">SUM(BL147:BL153)+BW$154</f>
        <v>8</v>
      </c>
      <c r="BM154" s="96">
        <f t="shared" ca="1" si="226"/>
        <v>5</v>
      </c>
      <c r="BN154" s="96">
        <f t="shared" ca="1" si="226"/>
        <v>1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1"/>
      <c r="CF154" s="225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">
      <c r="B155" s="362" t="str">
        <f>'ПЛАН НАВЧАЛЬНОГО ПРОЦЕСУ ДЕННА'!B155</f>
        <v xml:space="preserve">Завідувач кафедри </v>
      </c>
      <c r="C155" s="739"/>
      <c r="D155" s="738"/>
      <c r="E155" s="738"/>
      <c r="F155" s="738"/>
      <c r="G155" s="738"/>
      <c r="H155" s="738"/>
      <c r="I155" s="361"/>
      <c r="J155" s="735" t="str">
        <f>'ПЛАН НАВЧАЛЬНОГО ПРОЦЕСУ ДЕННА'!J155:W155</f>
        <v>д.е.н., проф. Клюс Ю.І.</v>
      </c>
      <c r="K155" s="735"/>
      <c r="L155" s="735"/>
      <c r="M155" s="735"/>
      <c r="N155" s="735"/>
      <c r="O155" s="735"/>
      <c r="P155" s="735"/>
      <c r="Q155" s="735"/>
      <c r="R155" s="735"/>
      <c r="S155" s="735"/>
      <c r="T155" s="735"/>
      <c r="U155" s="735"/>
      <c r="V155" s="735"/>
      <c r="W155" s="735"/>
      <c r="X155" s="736"/>
      <c r="Y155" s="736"/>
      <c r="Z155" s="736"/>
      <c r="AA155" s="736"/>
      <c r="AD155" s="362" t="str">
        <f>'ПЛАН НАВЧАЛЬНОГО ПРОЦЕСУ ДЕННА'!AD155</f>
        <v>Декан факультету економіки і управління  ____________   Івченко Є.А.</v>
      </c>
      <c r="AF155" s="2"/>
      <c r="AG155" s="2"/>
      <c r="AH155" s="2"/>
      <c r="AI155" s="2"/>
      <c r="AJ155" s="2"/>
      <c r="AK155" s="2"/>
      <c r="AL155" s="500"/>
      <c r="AM155" s="500"/>
      <c r="AN155" s="501"/>
      <c r="AO155" s="502"/>
      <c r="AP155" s="501"/>
      <c r="AQ155" s="501"/>
      <c r="AR155" s="501"/>
      <c r="AS155" s="502"/>
      <c r="AT155" s="366"/>
      <c r="AU155" s="366"/>
      <c r="AV155" s="366"/>
      <c r="AW155" s="173"/>
      <c r="AX155" s="366"/>
      <c r="AY155" s="366"/>
      <c r="AZ155" s="366"/>
      <c r="BA155" s="173"/>
      <c r="BB155" s="366"/>
      <c r="BC155" s="366"/>
      <c r="BD155" s="366"/>
      <c r="BE155" s="173"/>
      <c r="BF155" s="366"/>
      <c r="BG155" s="366"/>
      <c r="BH155" s="366"/>
      <c r="BI155" s="173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1"/>
      <c r="CF155" s="22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">
      <c r="C156" s="728" t="str">
        <f>'ПЛАН НАВЧАЛЬНОГО ПРОЦЕСУ ДЕННА'!C156:H156</f>
        <v>(підпис)</v>
      </c>
      <c r="D156" s="728"/>
      <c r="E156" s="728"/>
      <c r="F156" s="728"/>
      <c r="G156" s="728"/>
      <c r="H156" s="737"/>
      <c r="J156" s="728" t="str">
        <f>'ПЛАН НАВЧАЛЬНОГО ПРОЦЕСУ ДЕННА'!J156:AA156</f>
        <v>(вчений ступінь, вчене звання, прізвище та ініціали)</v>
      </c>
      <c r="K156" s="728"/>
      <c r="L156" s="728"/>
      <c r="M156" s="728"/>
      <c r="N156" s="728"/>
      <c r="O156" s="728"/>
      <c r="P156" s="728"/>
      <c r="Q156" s="728"/>
      <c r="R156" s="728"/>
      <c r="S156" s="728"/>
      <c r="T156" s="728"/>
      <c r="U156" s="728"/>
      <c r="V156" s="728"/>
      <c r="W156" s="728"/>
      <c r="X156" s="737"/>
      <c r="Y156" s="737"/>
      <c r="Z156" s="737"/>
      <c r="AA156" s="737"/>
      <c r="AF156" s="174"/>
      <c r="AG156" s="174"/>
      <c r="AH156" s="174"/>
      <c r="AI156" s="174"/>
      <c r="AJ156" s="174"/>
      <c r="AK156" s="174"/>
      <c r="AL156" s="500"/>
      <c r="AM156" s="500"/>
      <c r="AN156" s="501"/>
      <c r="AO156" s="502"/>
      <c r="AP156" s="501"/>
      <c r="AQ156" s="501"/>
      <c r="AR156" s="501"/>
      <c r="AS156" s="502"/>
      <c r="AT156" s="366"/>
      <c r="AU156" s="366"/>
      <c r="AV156" s="366"/>
      <c r="AW156" s="173"/>
      <c r="AX156" s="366"/>
      <c r="AY156" s="366"/>
      <c r="AZ156" s="366"/>
      <c r="BA156" s="173"/>
      <c r="BB156" s="366"/>
      <c r="BC156" s="366"/>
      <c r="BD156" s="366"/>
      <c r="BE156" s="173"/>
      <c r="BF156" s="366"/>
      <c r="BG156" s="366"/>
      <c r="BH156" s="366"/>
      <c r="BI156" s="173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3" customFormat="1" ht="13.5" customHeight="1" x14ac:dyDescent="0.2">
      <c r="A157" s="458"/>
      <c r="B157" s="239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1"/>
      <c r="E157" s="431"/>
      <c r="F157" s="431"/>
      <c r="G157" s="431"/>
      <c r="H157" s="431"/>
      <c r="I157" s="455"/>
      <c r="J157" s="431"/>
      <c r="K157" s="431"/>
      <c r="L157" s="431"/>
      <c r="M157" s="431"/>
      <c r="N157" s="459"/>
      <c r="O157" s="503"/>
      <c r="P157" s="503"/>
      <c r="Q157" s="503"/>
      <c r="R157" s="503"/>
      <c r="S157" s="503"/>
      <c r="T157" s="503"/>
      <c r="U157" s="503"/>
      <c r="W157" s="239" t="str">
        <f>'ПЛАН НАВЧАЛЬНОГО ПРОЦЕСУ ДЕННА'!X157</f>
        <v>Боровік П.В.</v>
      </c>
      <c r="X157" s="455"/>
      <c r="Y157" s="455"/>
      <c r="Z157" s="455"/>
      <c r="AA157" s="455"/>
      <c r="AB157" s="455"/>
      <c r="AC157" s="455"/>
      <c r="AD157" s="455"/>
      <c r="AE157" s="455"/>
      <c r="AF157" s="455"/>
      <c r="AG157" s="455"/>
      <c r="AH157" s="455"/>
      <c r="AL157" s="455"/>
      <c r="AN157" s="455"/>
      <c r="AO157" s="455"/>
      <c r="AP157" s="455"/>
      <c r="AQ157" s="455"/>
      <c r="AR157" s="456"/>
      <c r="AS157" s="456"/>
      <c r="AT157" s="456"/>
      <c r="AU157" s="456"/>
      <c r="AV157" s="456"/>
      <c r="AW157" s="456"/>
      <c r="AX157" s="456"/>
      <c r="AY157" s="456"/>
      <c r="AZ157" s="456"/>
      <c r="BA157" s="456"/>
      <c r="BB157" s="456"/>
      <c r="BC157" s="456"/>
      <c r="BD157" s="456"/>
      <c r="BE157" s="456"/>
      <c r="BF157" s="456"/>
      <c r="BG157" s="456"/>
      <c r="BH157" s="456"/>
      <c r="BI157" s="456"/>
      <c r="BJ157" s="444"/>
      <c r="BK157" s="454"/>
      <c r="BL157" s="454"/>
      <c r="BM157" s="454"/>
      <c r="BN157" s="454"/>
      <c r="BO157" s="454"/>
      <c r="BP157" s="454"/>
      <c r="BQ157" s="454"/>
      <c r="BR157" s="454"/>
      <c r="BS157" s="454"/>
      <c r="BT157" s="433"/>
      <c r="BU157" s="433"/>
      <c r="BV157" s="433"/>
      <c r="BW157" s="454"/>
      <c r="BX157" s="454"/>
      <c r="BY157" s="454"/>
      <c r="BZ157" s="454"/>
      <c r="CA157" s="454"/>
      <c r="CB157" s="454"/>
      <c r="CC157" s="454"/>
      <c r="CD157" s="454"/>
      <c r="CE157" s="434"/>
      <c r="CF157" s="435"/>
      <c r="CH157" s="454"/>
      <c r="CI157" s="454"/>
      <c r="CJ157" s="454"/>
      <c r="CK157" s="454"/>
      <c r="CL157" s="454"/>
      <c r="CM157" s="454"/>
      <c r="CN157" s="454"/>
      <c r="CO157" s="454"/>
      <c r="CP157" s="454"/>
      <c r="CQ157" s="454"/>
      <c r="CR157" s="454"/>
      <c r="CS157" s="454"/>
      <c r="CT157" s="454"/>
      <c r="DC157" s="454"/>
      <c r="DL157" s="454"/>
      <c r="DM157" s="454"/>
      <c r="DN157" s="454"/>
      <c r="DO157" s="454"/>
      <c r="DP157" s="454"/>
      <c r="DQ157" s="454"/>
      <c r="DR157" s="454"/>
      <c r="DS157" s="454"/>
      <c r="DT157" s="454"/>
    </row>
    <row r="158" spans="1:255" s="430" customFormat="1" ht="13.5" customHeight="1" x14ac:dyDescent="0.2">
      <c r="A158" s="161"/>
      <c r="B158" s="239"/>
      <c r="C158" s="451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N158" s="481"/>
      <c r="O158" s="482"/>
      <c r="P158" s="482"/>
      <c r="Q158" s="484" t="s">
        <v>283</v>
      </c>
      <c r="R158" s="485"/>
      <c r="S158" s="485"/>
      <c r="T158" s="485"/>
      <c r="U158" s="485"/>
      <c r="AL158" s="431"/>
      <c r="AM158" s="431"/>
      <c r="AN158" s="431"/>
      <c r="AO158" s="431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5" ht="13.5" customHeight="1" x14ac:dyDescent="0.2">
      <c r="X159" s="173"/>
      <c r="AD159" s="174"/>
      <c r="AE159" s="174"/>
      <c r="AF159" s="174"/>
      <c r="AG159" s="174"/>
      <c r="AH159" s="174"/>
      <c r="AI159" s="174"/>
      <c r="AJ159" s="174"/>
      <c r="AK159" s="174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1"/>
      <c r="CF159" s="225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">
      <c r="B160" s="368" t="str">
        <f>'ПЛАН НАВЧАЛЬНОГО ПРОЦЕСУ ДЕННА'!B160</f>
        <v>Схвалено:</v>
      </c>
      <c r="X160" s="369"/>
      <c r="Y160" s="369"/>
      <c r="AD160" s="174"/>
      <c r="AE160" s="174"/>
      <c r="AF160" s="174"/>
      <c r="AG160" s="174"/>
      <c r="AH160" s="174"/>
      <c r="AI160" s="174"/>
      <c r="AJ160" s="174"/>
      <c r="AK160" s="174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1"/>
      <c r="CF160" s="225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">
      <c r="B161" s="368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32"/>
      <c r="D161" s="132"/>
      <c r="E161" s="132"/>
      <c r="F161" s="132"/>
      <c r="G161" s="132"/>
      <c r="H161" s="132"/>
      <c r="AC161" s="368" t="str">
        <f>'ПЛАН НАВЧАЛЬНОГО ПРОЦЕСУ ДЕННА'!AC161</f>
        <v>Голова Вченої ради_______________ проф. Поркуян О.В.</v>
      </c>
      <c r="AD161" s="174"/>
      <c r="AE161" s="174"/>
      <c r="AF161" s="174"/>
      <c r="AG161" s="174"/>
      <c r="AH161" s="174"/>
      <c r="AI161" s="174"/>
      <c r="AJ161" s="174"/>
      <c r="AK161" s="174"/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">
      <c r="B162" s="132"/>
      <c r="C162" s="132"/>
      <c r="D162" s="132"/>
      <c r="E162" s="132"/>
      <c r="F162" s="132"/>
      <c r="G162" s="132"/>
      <c r="H162" s="132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C165" s="363"/>
      <c r="BW165"/>
      <c r="BX165"/>
      <c r="BY165"/>
      <c r="BZ165"/>
      <c r="CA165"/>
      <c r="CB165"/>
      <c r="CC165"/>
      <c r="CD165"/>
    </row>
    <row r="166" spans="1:116" ht="13.5" customHeight="1" x14ac:dyDescent="0.2">
      <c r="C166" s="363"/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1"/>
      <c r="CF179" s="225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">
      <c r="BW193"/>
      <c r="BX193"/>
      <c r="BY193"/>
      <c r="BZ193"/>
      <c r="CA193"/>
      <c r="CB193"/>
      <c r="CC193"/>
      <c r="CD193"/>
    </row>
    <row r="194" spans="75:82" s="33" customFormat="1" x14ac:dyDescent="0.2">
      <c r="BW194"/>
      <c r="BX194"/>
      <c r="BY194"/>
      <c r="BZ194"/>
      <c r="CA194"/>
      <c r="CB194"/>
      <c r="CC194"/>
      <c r="CD194"/>
    </row>
    <row r="195" spans="75:82" s="33" customFormat="1" x14ac:dyDescent="0.2">
      <c r="BW195"/>
      <c r="BX195"/>
      <c r="BY195"/>
      <c r="BZ195"/>
      <c r="CA195"/>
      <c r="CB195"/>
      <c r="CC195"/>
      <c r="CD195"/>
    </row>
    <row r="196" spans="75:82" s="33" customFormat="1" x14ac:dyDescent="0.2">
      <c r="BW196"/>
      <c r="BX196"/>
      <c r="BY196"/>
      <c r="BZ196"/>
      <c r="CA196"/>
      <c r="CB196"/>
      <c r="CC196"/>
      <c r="CD196"/>
    </row>
    <row r="197" spans="75:82" s="33" customFormat="1" x14ac:dyDescent="0.2">
      <c r="BW197"/>
      <c r="BX197"/>
      <c r="BY197"/>
      <c r="BZ197"/>
      <c r="CA197"/>
      <c r="CB197"/>
      <c r="CC197"/>
      <c r="CD197"/>
    </row>
    <row r="198" spans="75:82" s="33" customFormat="1" x14ac:dyDescent="0.2">
      <c r="BW198"/>
      <c r="BX198"/>
      <c r="BY198"/>
      <c r="BZ198"/>
      <c r="CA198"/>
      <c r="CB198"/>
      <c r="CC198"/>
      <c r="CD198"/>
    </row>
    <row r="199" spans="75:82" s="33" customFormat="1" x14ac:dyDescent="0.2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"/>
  </sheetData>
  <sheetProtection sheet="1" formatCells="0" formatColumns="0" formatRows="0"/>
  <mergeCells count="198"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</mergeCells>
  <conditionalFormatting sqref="Y129">
    <cfRule type="cellIs" dxfId="13" priority="16" operator="greaterThan">
      <formula>240</formula>
    </cfRule>
  </conditionalFormatting>
  <conditionalFormatting sqref="B15:B64">
    <cfRule type="expression" dxfId="12" priority="15">
      <formula>AND($X15&gt;0,$AC15/$X15&lt;0.9)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disablePrompts="1" count="2">
    <dataValidation type="list" errorStyle="warning" allowBlank="1" showInputMessage="1" showErrorMessage="1" sqref="C65:C71 C105 C118:C129">
      <formula1>$BW$2:$DC$2</formula1>
    </dataValidation>
    <dataValidation errorStyle="warning" allowBlank="1" showInputMessage="1" showErrorMessage="1" sqref="C103 C106:C117 C72:C87 C97:C101 C90:C91 C15:C64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admin</cp:lastModifiedBy>
  <cp:lastPrinted>2023-06-07T10:06:51Z</cp:lastPrinted>
  <dcterms:created xsi:type="dcterms:W3CDTF">2015-02-21T19:13:15Z</dcterms:created>
  <dcterms:modified xsi:type="dcterms:W3CDTF">2023-06-14T21:05:49Z</dcterms:modified>
</cp:coreProperties>
</file>